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defaultThemeVersion="166925"/>
  <mc:AlternateContent xmlns:mc="http://schemas.openxmlformats.org/markup-compatibility/2006">
    <mc:Choice Requires="x15">
      <x15ac:absPath xmlns:x15ac="http://schemas.microsoft.com/office/spreadsheetml/2010/11/ac" url="https://ascaqua-my.sharepoint.com/personal/samuel_forsans_asc-aqua_org/Documents/Desktop/Producer shareables/"/>
    </mc:Choice>
  </mc:AlternateContent>
  <xr:revisionPtr revIDLastSave="215" documentId="8_{866360DA-C3E2-4997-ADB6-3B87000C297F}" xr6:coauthVersionLast="47" xr6:coauthVersionMax="47" xr10:uidLastSave="{4220E191-471F-4FF3-AF6F-7031FF683D0C}"/>
  <workbookProtection workbookAlgorithmName="SHA-512" workbookHashValue="ohDyvVE4cLj4Cv5/jQEfBc2aVrrFtz11LNZpXbO6OJerAxbM9gQQaOFXor+PBT1fan1hnkZlXsk6kpG4D2TlSw==" workbookSaltValue="S3+zPAzrIUiJmBkVI42dwQ==" workbookSpinCount="100000" lockStructure="1"/>
  <bookViews>
    <workbookView xWindow="-28920" yWindow="-120" windowWidth="29040" windowHeight="15990" tabRatio="733" xr2:uid="{FD32E8E5-3906-4D8A-850C-0BF6599CF705}"/>
  </bookViews>
  <sheets>
    <sheet name="Start page" sheetId="32" r:id="rId1"/>
    <sheet name="Reporting overview" sheetId="29" r:id="rId2"/>
    <sheet name="Species, fallowing, production" sheetId="24" r:id="rId3"/>
    <sheet name="Escapes" sheetId="8" r:id="rId4"/>
    <sheet name="Fish mortality" sheetId="37" r:id="rId5"/>
    <sheet name="EUL" sheetId="9" r:id="rId6"/>
    <sheet name="Wildlife mortality" sheetId="35" r:id="rId7"/>
    <sheet name="Redox, Sulphide" sheetId="39" r:id="rId8"/>
    <sheet name="Faunal index" sheetId="43" r:id="rId9"/>
    <sheet name="Nitrogen, phosphorous" sheetId="11" r:id="rId10"/>
    <sheet name="BOD" sheetId="46" r:id="rId11"/>
    <sheet name="Feed" sheetId="12" r:id="rId12"/>
    <sheet name="Greenhouse gas emission" sheetId="25" r:id="rId13"/>
    <sheet name="Energy use" sheetId="13" r:id="rId14"/>
    <sheet name="Therapeutants use" sheetId="17" r:id="rId15"/>
    <sheet name="WNMT" sheetId="47" r:id="rId16"/>
    <sheet name="Sea lice monitoring" sheetId="3" r:id="rId17"/>
    <sheet name="Dropdown tables - Production" sheetId="33" state="hidden" r:id="rId18"/>
  </sheets>
  <definedNames>
    <definedName name="_xlnm._FilterDatabase" localSheetId="1" hidden="1">'Reporting overview'!$A$3:$G$3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5" l="1"/>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F5" i="12"/>
  <c r="G5" i="12" s="1"/>
  <c r="F7" i="12"/>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A3" i="33"/>
  <c r="O5"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C9" i="47"/>
  <c r="F9" i="47" s="1" a="1"/>
  <c r="F9" i="47" s="1"/>
  <c r="D9" i="47"/>
  <c r="C10" i="47"/>
  <c r="F10" i="47" s="1" a="1"/>
  <c r="F10" i="47" s="1"/>
  <c r="D10" i="47"/>
  <c r="C11" i="47"/>
  <c r="F11" i="47" s="1" a="1"/>
  <c r="F11" i="47" s="1"/>
  <c r="D11" i="47"/>
  <c r="C12" i="47"/>
  <c r="F12" i="47" s="1" a="1"/>
  <c r="F12" i="47" s="1"/>
  <c r="D12" i="47"/>
  <c r="C13" i="47"/>
  <c r="F13" i="47" s="1" a="1"/>
  <c r="F13" i="47" s="1"/>
  <c r="D13" i="47"/>
  <c r="C14" i="47"/>
  <c r="F14" i="47" s="1" a="1"/>
  <c r="F14" i="47" s="1"/>
  <c r="D14" i="47"/>
  <c r="C15" i="47"/>
  <c r="F15" i="47" s="1" a="1"/>
  <c r="F15" i="47" s="1"/>
  <c r="D15" i="47"/>
  <c r="C16" i="47"/>
  <c r="F16" i="47" s="1" a="1"/>
  <c r="F16" i="47" s="1"/>
  <c r="D16" i="47"/>
  <c r="C17" i="47"/>
  <c r="F17" i="47" s="1" a="1"/>
  <c r="F17" i="47" s="1"/>
  <c r="D17" i="47"/>
  <c r="C18" i="47"/>
  <c r="F18" i="47" s="1" a="1"/>
  <c r="F18" i="47" s="1"/>
  <c r="D18" i="47"/>
  <c r="C19" i="47"/>
  <c r="F19" i="47" s="1" a="1"/>
  <c r="F19" i="47" s="1"/>
  <c r="D19" i="47"/>
  <c r="C20" i="47"/>
  <c r="F20" i="47" s="1" a="1"/>
  <c r="F20" i="47" s="1"/>
  <c r="D20" i="47"/>
  <c r="C21" i="47"/>
  <c r="F21" i="47" s="1" a="1"/>
  <c r="F21" i="47" s="1"/>
  <c r="D21" i="47"/>
  <c r="C22" i="47"/>
  <c r="F22" i="47" s="1" a="1"/>
  <c r="F22" i="47" s="1"/>
  <c r="D22" i="47"/>
  <c r="C23" i="47"/>
  <c r="F23" i="47" s="1" a="1"/>
  <c r="F23" i="47" s="1"/>
  <c r="D23" i="47"/>
  <c r="C24" i="47"/>
  <c r="F24" i="47" s="1" a="1"/>
  <c r="F24" i="47" s="1"/>
  <c r="D24" i="47"/>
  <c r="C25" i="47"/>
  <c r="F25" i="47" s="1" a="1"/>
  <c r="F25" i="47" s="1"/>
  <c r="D25" i="47"/>
  <c r="C26" i="47"/>
  <c r="F26" i="47" s="1" a="1"/>
  <c r="F26" i="47" s="1"/>
  <c r="D26" i="47"/>
  <c r="C27" i="47"/>
  <c r="F27" i="47" s="1" a="1"/>
  <c r="F27" i="47" s="1"/>
  <c r="D27" i="47"/>
  <c r="C28" i="47"/>
  <c r="F28" i="47" s="1" a="1"/>
  <c r="F28" i="47" s="1"/>
  <c r="D28" i="47"/>
  <c r="C29" i="47"/>
  <c r="F29" i="47" s="1" a="1"/>
  <c r="F29" i="47" s="1"/>
  <c r="D29" i="47"/>
  <c r="C30" i="47"/>
  <c r="F30" i="47" s="1" a="1"/>
  <c r="F30" i="47" s="1"/>
  <c r="D30" i="47"/>
  <c r="C31" i="47"/>
  <c r="F31" i="47" s="1" a="1"/>
  <c r="F31" i="47" s="1"/>
  <c r="D31" i="47"/>
  <c r="C32" i="47"/>
  <c r="F32" i="47" s="1" a="1"/>
  <c r="F32" i="47" s="1"/>
  <c r="D32" i="47"/>
  <c r="C33" i="47"/>
  <c r="F33" i="47" s="1" a="1"/>
  <c r="F33" i="47" s="1"/>
  <c r="D33" i="47"/>
  <c r="C34" i="47"/>
  <c r="F34" i="47" s="1" a="1"/>
  <c r="F34" i="47" s="1"/>
  <c r="D34" i="47"/>
  <c r="C35" i="47"/>
  <c r="F35" i="47" s="1" a="1"/>
  <c r="F35" i="47" s="1"/>
  <c r="D35" i="47"/>
  <c r="C36" i="47"/>
  <c r="F36" i="47" s="1" a="1"/>
  <c r="F36" i="47" s="1"/>
  <c r="D36" i="47"/>
  <c r="C37" i="47"/>
  <c r="F37" i="47" s="1" a="1"/>
  <c r="F37" i="47" s="1"/>
  <c r="D37" i="47"/>
  <c r="C38" i="47"/>
  <c r="F38" i="47" s="1" a="1"/>
  <c r="F38" i="47" s="1"/>
  <c r="D38" i="47"/>
  <c r="C39" i="47"/>
  <c r="F39" i="47" s="1" a="1"/>
  <c r="F39" i="47" s="1"/>
  <c r="D39" i="47"/>
  <c r="C40" i="47"/>
  <c r="F40" i="47" s="1" a="1"/>
  <c r="F40" i="47" s="1"/>
  <c r="D40" i="47"/>
  <c r="C41" i="47"/>
  <c r="F41" i="47" s="1" a="1"/>
  <c r="F41" i="47" s="1"/>
  <c r="D41" i="47"/>
  <c r="C42" i="47"/>
  <c r="F42" i="47" s="1" a="1"/>
  <c r="F42" i="47" s="1"/>
  <c r="D42" i="47"/>
  <c r="C43" i="47"/>
  <c r="F43" i="47" s="1" a="1"/>
  <c r="F43" i="47" s="1"/>
  <c r="D43" i="47"/>
  <c r="C44" i="47"/>
  <c r="F44" i="47" s="1" a="1"/>
  <c r="F44" i="47" s="1"/>
  <c r="D44" i="47"/>
  <c r="C45" i="47"/>
  <c r="F45" i="47" s="1" a="1"/>
  <c r="F45" i="47" s="1"/>
  <c r="D45" i="47"/>
  <c r="C46" i="47"/>
  <c r="F46" i="47" s="1" a="1"/>
  <c r="F46" i="47" s="1"/>
  <c r="D46" i="47"/>
  <c r="C47" i="47"/>
  <c r="F47" i="47" s="1" a="1"/>
  <c r="F47" i="47" s="1"/>
  <c r="D47" i="47"/>
  <c r="C48" i="47"/>
  <c r="F48" i="47" s="1" a="1"/>
  <c r="F48" i="47" s="1"/>
  <c r="D48" i="47"/>
  <c r="C49" i="47"/>
  <c r="F49" i="47" s="1" a="1"/>
  <c r="F49" i="47" s="1"/>
  <c r="D49" i="47"/>
  <c r="C50" i="47"/>
  <c r="F50" i="47" s="1" a="1"/>
  <c r="F50" i="47" s="1"/>
  <c r="D50" i="47"/>
  <c r="C51" i="47"/>
  <c r="F51" i="47" s="1" a="1"/>
  <c r="F51" i="47" s="1"/>
  <c r="D51" i="47"/>
  <c r="C52" i="47"/>
  <c r="F52" i="47" s="1" a="1"/>
  <c r="F52" i="47" s="1"/>
  <c r="D52" i="47"/>
  <c r="C53" i="47"/>
  <c r="F53" i="47" s="1" a="1"/>
  <c r="F53" i="47" s="1"/>
  <c r="D53" i="47"/>
  <c r="C54" i="47"/>
  <c r="F54" i="47" s="1" a="1"/>
  <c r="F54" i="47" s="1"/>
  <c r="D54" i="47"/>
  <c r="C55" i="47"/>
  <c r="F55" i="47" s="1" a="1"/>
  <c r="F55" i="47" s="1"/>
  <c r="D55" i="47"/>
  <c r="C56" i="47"/>
  <c r="F56" i="47" s="1" a="1"/>
  <c r="F56" i="47" s="1"/>
  <c r="D56" i="47"/>
  <c r="C57" i="47"/>
  <c r="F57" i="47" s="1" a="1"/>
  <c r="F57" i="47" s="1"/>
  <c r="D57" i="47"/>
  <c r="C58" i="47"/>
  <c r="F58" i="47" s="1" a="1"/>
  <c r="F58" i="47" s="1"/>
  <c r="D58" i="47"/>
  <c r="C59" i="47"/>
  <c r="F59" i="47" s="1" a="1"/>
  <c r="F59" i="47" s="1"/>
  <c r="D59" i="47"/>
  <c r="C60" i="47"/>
  <c r="F60" i="47" s="1" a="1"/>
  <c r="F60" i="47" s="1"/>
  <c r="D60" i="47"/>
  <c r="C61" i="47"/>
  <c r="F61" i="47" s="1" a="1"/>
  <c r="F61" i="47" s="1"/>
  <c r="D61" i="47"/>
  <c r="C62" i="47"/>
  <c r="F62" i="47" s="1" a="1"/>
  <c r="F62" i="47" s="1"/>
  <c r="D62" i="47"/>
  <c r="C63" i="47"/>
  <c r="F63" i="47" s="1" a="1"/>
  <c r="F63" i="47" s="1"/>
  <c r="D63" i="47"/>
  <c r="C64" i="47"/>
  <c r="F64" i="47" s="1" a="1"/>
  <c r="F64" i="47" s="1"/>
  <c r="D64" i="47"/>
  <c r="C65" i="47"/>
  <c r="F65" i="47" s="1" a="1"/>
  <c r="F65" i="47" s="1"/>
  <c r="D65" i="47"/>
  <c r="C66" i="47"/>
  <c r="F66" i="47" s="1" a="1"/>
  <c r="F66" i="47" s="1"/>
  <c r="D66" i="47"/>
  <c r="C67" i="47"/>
  <c r="F67" i="47" s="1" a="1"/>
  <c r="F67" i="47" s="1"/>
  <c r="D67" i="47"/>
  <c r="C68" i="47"/>
  <c r="F68" i="47" s="1" a="1"/>
  <c r="F68" i="47" s="1"/>
  <c r="D68" i="47"/>
  <c r="C69" i="47"/>
  <c r="F69" i="47" s="1" a="1"/>
  <c r="F69" i="47" s="1"/>
  <c r="D69" i="47"/>
  <c r="C70" i="47"/>
  <c r="F70" i="47" s="1" a="1"/>
  <c r="F70" i="47" s="1"/>
  <c r="D70" i="47"/>
  <c r="C71" i="47"/>
  <c r="F71" i="47" s="1" a="1"/>
  <c r="F71" i="47" s="1"/>
  <c r="D71" i="47"/>
  <c r="C72" i="47"/>
  <c r="F72" i="47" s="1" a="1"/>
  <c r="F72" i="47" s="1"/>
  <c r="D72" i="47"/>
  <c r="C73" i="47"/>
  <c r="F73" i="47" s="1" a="1"/>
  <c r="F73" i="47" s="1"/>
  <c r="D73" i="47"/>
  <c r="C74" i="47"/>
  <c r="F74" i="47" s="1" a="1"/>
  <c r="F74" i="47" s="1"/>
  <c r="D74" i="47"/>
  <c r="C75" i="47"/>
  <c r="F75" i="47" s="1" a="1"/>
  <c r="F75" i="47" s="1"/>
  <c r="D75" i="47"/>
  <c r="C76" i="47"/>
  <c r="F76" i="47" s="1" a="1"/>
  <c r="F76" i="47" s="1"/>
  <c r="D76" i="47"/>
  <c r="C77" i="47"/>
  <c r="F77" i="47" s="1" a="1"/>
  <c r="F77" i="47" s="1"/>
  <c r="D77" i="47"/>
  <c r="C78" i="47"/>
  <c r="F78" i="47" s="1" a="1"/>
  <c r="F78" i="47" s="1"/>
  <c r="D78" i="47"/>
  <c r="C79" i="47"/>
  <c r="F79" i="47" s="1" a="1"/>
  <c r="F79" i="47" s="1"/>
  <c r="D79" i="47"/>
  <c r="C80" i="47"/>
  <c r="F80" i="47" s="1" a="1"/>
  <c r="F80" i="47" s="1"/>
  <c r="D80" i="47"/>
  <c r="C81" i="47"/>
  <c r="F81" i="47" s="1" a="1"/>
  <c r="F81" i="47" s="1"/>
  <c r="D81" i="47"/>
  <c r="C82" i="47"/>
  <c r="F82" i="47" s="1" a="1"/>
  <c r="F82" i="47" s="1"/>
  <c r="D82" i="47"/>
  <c r="C83" i="47"/>
  <c r="F83" i="47" s="1" a="1"/>
  <c r="F83" i="47" s="1"/>
  <c r="D83" i="47"/>
  <c r="C84" i="47"/>
  <c r="F84" i="47" s="1" a="1"/>
  <c r="F84" i="47" s="1"/>
  <c r="D84" i="47"/>
  <c r="C85" i="47"/>
  <c r="F85" i="47" s="1" a="1"/>
  <c r="F85" i="47" s="1"/>
  <c r="D85" i="47"/>
  <c r="C86" i="47"/>
  <c r="F86" i="47" s="1" a="1"/>
  <c r="F86" i="47" s="1"/>
  <c r="D86" i="47"/>
  <c r="C87" i="47"/>
  <c r="F87" i="47" s="1" a="1"/>
  <c r="F87" i="47" s="1"/>
  <c r="D87" i="47"/>
  <c r="C88" i="47"/>
  <c r="F88" i="47" s="1" a="1"/>
  <c r="F88" i="47" s="1"/>
  <c r="D88" i="47"/>
  <c r="C89" i="47"/>
  <c r="F89" i="47" s="1" a="1"/>
  <c r="F89" i="47" s="1"/>
  <c r="D89" i="47"/>
  <c r="C90" i="47"/>
  <c r="F90" i="47" s="1" a="1"/>
  <c r="F90" i="47" s="1"/>
  <c r="D90" i="47"/>
  <c r="C91" i="47"/>
  <c r="F91" i="47" s="1" a="1"/>
  <c r="F91" i="47" s="1"/>
  <c r="D91" i="47"/>
  <c r="C92" i="47"/>
  <c r="F92" i="47" s="1" a="1"/>
  <c r="F92" i="47" s="1"/>
  <c r="D92" i="47"/>
  <c r="C93" i="47"/>
  <c r="F93" i="47" s="1" a="1"/>
  <c r="F93" i="47" s="1"/>
  <c r="D93" i="47"/>
  <c r="C94" i="47"/>
  <c r="F94" i="47" s="1" a="1"/>
  <c r="F94" i="47" s="1"/>
  <c r="D94" i="47"/>
  <c r="C95" i="47"/>
  <c r="F95" i="47" s="1" a="1"/>
  <c r="F95" i="47" s="1"/>
  <c r="D95" i="47"/>
  <c r="C96" i="47"/>
  <c r="F96" i="47" s="1" a="1"/>
  <c r="F96" i="47" s="1"/>
  <c r="D96" i="47"/>
  <c r="C97" i="47"/>
  <c r="F97" i="47" s="1" a="1"/>
  <c r="F97" i="47" s="1"/>
  <c r="D97" i="47"/>
  <c r="C98" i="47"/>
  <c r="F98" i="47" s="1" a="1"/>
  <c r="F98" i="47" s="1"/>
  <c r="D98" i="47"/>
  <c r="C99" i="47"/>
  <c r="F99" i="47" s="1" a="1"/>
  <c r="F99" i="47" s="1"/>
  <c r="D99" i="47"/>
  <c r="C100" i="47"/>
  <c r="F100" i="47" s="1" a="1"/>
  <c r="F100" i="47" s="1"/>
  <c r="D100" i="47"/>
  <c r="F5" i="13" l="1"/>
  <c r="D7" i="25"/>
  <c r="F7" i="25" s="1"/>
  <c r="D8" i="25"/>
  <c r="F8" i="25" s="1"/>
  <c r="D9" i="25"/>
  <c r="H9" i="25" s="1"/>
  <c r="D10" i="25"/>
  <c r="F10" i="25" s="1"/>
  <c r="D11" i="25"/>
  <c r="F11" i="25" s="1"/>
  <c r="D12" i="25"/>
  <c r="F12" i="25" s="1"/>
  <c r="D13" i="25"/>
  <c r="F13" i="25" s="1"/>
  <c r="D14" i="25"/>
  <c r="H14" i="25" s="1"/>
  <c r="D15" i="25"/>
  <c r="F15" i="25" s="1"/>
  <c r="D16" i="25"/>
  <c r="F16" i="25" s="1"/>
  <c r="D17" i="25"/>
  <c r="F17" i="25" s="1"/>
  <c r="D18" i="25"/>
  <c r="F18" i="25" s="1"/>
  <c r="D19" i="25"/>
  <c r="F19" i="25" s="1"/>
  <c r="D20" i="25"/>
  <c r="F20" i="25" s="1"/>
  <c r="D21" i="25"/>
  <c r="F21" i="25" s="1"/>
  <c r="D22" i="25"/>
  <c r="F22" i="25" s="1"/>
  <c r="D23" i="25"/>
  <c r="F23" i="25" s="1"/>
  <c r="D24" i="25"/>
  <c r="F24" i="25" s="1"/>
  <c r="D25" i="25"/>
  <c r="F25" i="25" s="1"/>
  <c r="D26" i="25"/>
  <c r="F26" i="25" s="1"/>
  <c r="D27" i="25"/>
  <c r="F27" i="25" s="1"/>
  <c r="D28" i="25"/>
  <c r="F28" i="25" s="1"/>
  <c r="D29" i="25"/>
  <c r="F29" i="25" s="1"/>
  <c r="D30" i="25"/>
  <c r="F30" i="25" s="1"/>
  <c r="D31" i="25"/>
  <c r="H31" i="25" s="1"/>
  <c r="D32" i="25"/>
  <c r="F32" i="25" s="1"/>
  <c r="D33" i="25"/>
  <c r="H33" i="25" s="1"/>
  <c r="D34" i="25"/>
  <c r="F34" i="25" s="1"/>
  <c r="D35" i="25"/>
  <c r="F35" i="25" s="1"/>
  <c r="D36" i="25"/>
  <c r="F36" i="25" s="1"/>
  <c r="D37" i="25"/>
  <c r="F37" i="25" s="1"/>
  <c r="D38" i="25"/>
  <c r="F38" i="25" s="1"/>
  <c r="D39" i="25"/>
  <c r="H39" i="25" s="1"/>
  <c r="D40" i="25"/>
  <c r="F40" i="25" s="1"/>
  <c r="D41" i="25"/>
  <c r="F41" i="25" s="1"/>
  <c r="D42" i="25"/>
  <c r="F42" i="25" s="1"/>
  <c r="D43" i="25"/>
  <c r="H43" i="25" s="1"/>
  <c r="D44" i="25"/>
  <c r="F44" i="25" s="1"/>
  <c r="D45" i="25"/>
  <c r="F45" i="25" s="1"/>
  <c r="D46" i="25"/>
  <c r="F46" i="25" s="1"/>
  <c r="D47" i="25"/>
  <c r="F47" i="25" s="1"/>
  <c r="D48" i="25"/>
  <c r="F48" i="25" s="1"/>
  <c r="D49" i="25"/>
  <c r="F49" i="25" s="1"/>
  <c r="D50" i="25"/>
  <c r="F50" i="25" s="1"/>
  <c r="D51" i="25"/>
  <c r="H51" i="25" s="1"/>
  <c r="D52" i="25"/>
  <c r="F52" i="25" s="1"/>
  <c r="D53" i="25"/>
  <c r="H53" i="25" s="1"/>
  <c r="D54" i="25"/>
  <c r="F54" i="25" s="1"/>
  <c r="D55" i="25"/>
  <c r="F55" i="25" s="1"/>
  <c r="D56" i="25"/>
  <c r="F56" i="25" s="1"/>
  <c r="D57" i="25"/>
  <c r="F57" i="25" s="1"/>
  <c r="D58" i="25"/>
  <c r="F58" i="25" s="1"/>
  <c r="D59" i="25"/>
  <c r="H59" i="25" s="1"/>
  <c r="D60" i="25"/>
  <c r="F60" i="25" s="1"/>
  <c r="D61" i="25"/>
  <c r="H61" i="25" s="1"/>
  <c r="D62" i="25"/>
  <c r="F62" i="25" s="1"/>
  <c r="D63" i="25"/>
  <c r="H63" i="25" s="1"/>
  <c r="D64" i="25"/>
  <c r="H64" i="25" s="1"/>
  <c r="D65" i="25"/>
  <c r="F65" i="25" s="1"/>
  <c r="D66" i="25"/>
  <c r="F66" i="25" s="1"/>
  <c r="D67" i="25"/>
  <c r="F67" i="25" s="1"/>
  <c r="D68" i="25"/>
  <c r="F68" i="25" s="1"/>
  <c r="D69" i="25"/>
  <c r="H69" i="25" s="1"/>
  <c r="D70" i="25"/>
  <c r="F70" i="25" s="1"/>
  <c r="D71" i="25"/>
  <c r="H71" i="25" s="1"/>
  <c r="D72" i="25"/>
  <c r="F72" i="25" s="1"/>
  <c r="D73" i="25"/>
  <c r="H73" i="25" s="1"/>
  <c r="D74" i="25"/>
  <c r="F74" i="25" s="1"/>
  <c r="D75" i="25"/>
  <c r="F75" i="25" s="1"/>
  <c r="D76" i="25"/>
  <c r="F76" i="25" s="1"/>
  <c r="D77" i="25"/>
  <c r="F77" i="25" s="1"/>
  <c r="D78" i="25"/>
  <c r="F78" i="25" s="1"/>
  <c r="D79" i="25"/>
  <c r="H79" i="25" s="1"/>
  <c r="D80" i="25"/>
  <c r="F80" i="25" s="1"/>
  <c r="D81" i="25"/>
  <c r="F81" i="25" s="1"/>
  <c r="D82" i="25"/>
  <c r="F82" i="25" s="1"/>
  <c r="D83" i="25"/>
  <c r="H83" i="25" s="1"/>
  <c r="D84" i="25"/>
  <c r="H84" i="25" s="1"/>
  <c r="D85" i="25"/>
  <c r="F85" i="25" s="1"/>
  <c r="D86" i="25"/>
  <c r="F86" i="25" s="1"/>
  <c r="D87" i="25"/>
  <c r="H87" i="25" s="1"/>
  <c r="D88" i="25"/>
  <c r="H88" i="25" s="1"/>
  <c r="D89" i="25"/>
  <c r="F89" i="25" s="1"/>
  <c r="D90" i="25"/>
  <c r="F90" i="25" s="1"/>
  <c r="D91" i="25"/>
  <c r="H91" i="25" s="1"/>
  <c r="D92" i="25"/>
  <c r="F92" i="25" s="1"/>
  <c r="D93" i="25"/>
  <c r="H93" i="25" s="1"/>
  <c r="D94" i="25"/>
  <c r="F94" i="25" s="1"/>
  <c r="D95" i="25"/>
  <c r="H95" i="25" s="1"/>
  <c r="D96" i="25"/>
  <c r="H96" i="25" s="1"/>
  <c r="D97" i="25"/>
  <c r="F97" i="25" s="1"/>
  <c r="D98" i="25"/>
  <c r="F98" i="25" s="1"/>
  <c r="D99" i="25"/>
  <c r="H99" i="25" s="1"/>
  <c r="D100" i="25"/>
  <c r="F100" i="25" s="1"/>
  <c r="F8" i="12"/>
  <c r="F6" i="12"/>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6" i="13"/>
  <c r="F7" i="13"/>
  <c r="F8" i="13"/>
  <c r="F9" i="13"/>
  <c r="F10" i="13"/>
  <c r="F11" i="13"/>
  <c r="F12" i="13"/>
  <c r="F13" i="13"/>
  <c r="F14" i="13"/>
  <c r="F15" i="13"/>
  <c r="D6" i="25"/>
  <c r="C28" i="9"/>
  <c r="H28" i="9" s="1"/>
  <c r="D28" i="9"/>
  <c r="C29" i="9"/>
  <c r="H29" i="9" s="1"/>
  <c r="D29" i="9"/>
  <c r="C30" i="9"/>
  <c r="H30" i="9" s="1"/>
  <c r="D30" i="9"/>
  <c r="C31" i="9"/>
  <c r="H31" i="9" s="1"/>
  <c r="D31" i="9"/>
  <c r="C32" i="9"/>
  <c r="D32" i="9"/>
  <c r="C33" i="9"/>
  <c r="H33" i="9" s="1"/>
  <c r="D33" i="9"/>
  <c r="C34" i="9"/>
  <c r="H34" i="9" s="1"/>
  <c r="D34" i="9"/>
  <c r="C35" i="9"/>
  <c r="D35" i="9"/>
  <c r="C36" i="9"/>
  <c r="H36" i="9" s="1"/>
  <c r="D36" i="9"/>
  <c r="C37" i="9"/>
  <c r="H37" i="9" s="1"/>
  <c r="D37" i="9"/>
  <c r="C38" i="9"/>
  <c r="H38" i="9" s="1"/>
  <c r="D38" i="9"/>
  <c r="C39" i="9"/>
  <c r="H39" i="9" s="1"/>
  <c r="D39" i="9"/>
  <c r="C40" i="9"/>
  <c r="H40" i="9" s="1"/>
  <c r="D40" i="9"/>
  <c r="C41" i="9"/>
  <c r="D41" i="9"/>
  <c r="C42" i="9"/>
  <c r="H42" i="9" s="1"/>
  <c r="D42" i="9"/>
  <c r="C43" i="9"/>
  <c r="H43" i="9" s="1"/>
  <c r="D43" i="9"/>
  <c r="C44" i="9"/>
  <c r="H44" i="9" s="1"/>
  <c r="D44" i="9"/>
  <c r="C45" i="9"/>
  <c r="H45" i="9" s="1"/>
  <c r="D45" i="9"/>
  <c r="C46" i="9"/>
  <c r="H46" i="9" s="1"/>
  <c r="D46" i="9"/>
  <c r="C47" i="9"/>
  <c r="H47" i="9" s="1"/>
  <c r="D47" i="9"/>
  <c r="C48" i="9"/>
  <c r="H48" i="9" s="1"/>
  <c r="D48" i="9"/>
  <c r="C49" i="9"/>
  <c r="H49" i="9" s="1"/>
  <c r="D49" i="9"/>
  <c r="C50" i="9"/>
  <c r="H50" i="9" s="1"/>
  <c r="D50" i="9"/>
  <c r="C51" i="9"/>
  <c r="H51" i="9" s="1"/>
  <c r="D51" i="9"/>
  <c r="C52" i="9"/>
  <c r="H52" i="9" s="1"/>
  <c r="D52" i="9"/>
  <c r="C53" i="9"/>
  <c r="H53" i="9" s="1"/>
  <c r="D53" i="9"/>
  <c r="C54" i="9"/>
  <c r="H54" i="9" s="1"/>
  <c r="D54" i="9"/>
  <c r="C55" i="9"/>
  <c r="H55" i="9" s="1"/>
  <c r="D55" i="9"/>
  <c r="C56" i="9"/>
  <c r="H56" i="9" s="1"/>
  <c r="D56" i="9"/>
  <c r="C57" i="9"/>
  <c r="H57" i="9" s="1"/>
  <c r="D57" i="9"/>
  <c r="C58" i="9"/>
  <c r="H58" i="9" s="1"/>
  <c r="D58" i="9"/>
  <c r="C59" i="9"/>
  <c r="H59" i="9" s="1"/>
  <c r="D59" i="9"/>
  <c r="C60" i="9"/>
  <c r="H60" i="9" s="1"/>
  <c r="D60" i="9"/>
  <c r="C61" i="9"/>
  <c r="H61" i="9" s="1"/>
  <c r="D61" i="9"/>
  <c r="C62" i="9"/>
  <c r="H62" i="9" s="1"/>
  <c r="D62" i="9"/>
  <c r="C63" i="9"/>
  <c r="H63" i="9" s="1"/>
  <c r="D63" i="9"/>
  <c r="C64" i="9"/>
  <c r="H64" i="9" s="1"/>
  <c r="D64" i="9"/>
  <c r="C65" i="9"/>
  <c r="H65" i="9" s="1"/>
  <c r="D65" i="9"/>
  <c r="C66" i="9"/>
  <c r="H66" i="9" s="1"/>
  <c r="D66" i="9"/>
  <c r="C67" i="9"/>
  <c r="H67" i="9" s="1"/>
  <c r="D67" i="9"/>
  <c r="C68" i="9"/>
  <c r="H68" i="9" s="1"/>
  <c r="D68" i="9"/>
  <c r="C69" i="9"/>
  <c r="H69" i="9" s="1"/>
  <c r="D69" i="9"/>
  <c r="C70" i="9"/>
  <c r="H70" i="9" s="1"/>
  <c r="D70" i="9"/>
  <c r="C71" i="9"/>
  <c r="H71" i="9" s="1"/>
  <c r="D71" i="9"/>
  <c r="C72" i="9"/>
  <c r="H72" i="9" s="1"/>
  <c r="D72" i="9"/>
  <c r="C73" i="9"/>
  <c r="H73" i="9" s="1"/>
  <c r="D73" i="9"/>
  <c r="C74" i="9"/>
  <c r="H74" i="9" s="1"/>
  <c r="D74" i="9"/>
  <c r="C75" i="9"/>
  <c r="H75" i="9" s="1"/>
  <c r="D75" i="9"/>
  <c r="C76" i="9"/>
  <c r="H76" i="9" s="1"/>
  <c r="D76" i="9"/>
  <c r="C77" i="9"/>
  <c r="H77" i="9" s="1"/>
  <c r="D77" i="9"/>
  <c r="C78" i="9"/>
  <c r="H78" i="9" s="1"/>
  <c r="D78" i="9"/>
  <c r="C79" i="9"/>
  <c r="H79" i="9" s="1"/>
  <c r="D79" i="9"/>
  <c r="C80" i="9"/>
  <c r="H80" i="9" s="1"/>
  <c r="D80" i="9"/>
  <c r="C81" i="9"/>
  <c r="H81" i="9" s="1"/>
  <c r="D81" i="9"/>
  <c r="C82" i="9"/>
  <c r="H82" i="9" s="1"/>
  <c r="D82" i="9"/>
  <c r="C83" i="9"/>
  <c r="H83" i="9" s="1"/>
  <c r="D83" i="9"/>
  <c r="C84" i="9"/>
  <c r="H84" i="9" s="1"/>
  <c r="D84" i="9"/>
  <c r="C85" i="9"/>
  <c r="H85" i="9" s="1"/>
  <c r="D85" i="9"/>
  <c r="C86" i="9"/>
  <c r="H86" i="9" s="1"/>
  <c r="D86" i="9"/>
  <c r="C87" i="9"/>
  <c r="H87" i="9" s="1"/>
  <c r="D87" i="9"/>
  <c r="C88" i="9"/>
  <c r="H88" i="9" s="1"/>
  <c r="D88" i="9"/>
  <c r="C89" i="9"/>
  <c r="H89" i="9" s="1"/>
  <c r="D89" i="9"/>
  <c r="C90" i="9"/>
  <c r="H90" i="9" s="1"/>
  <c r="D90" i="9"/>
  <c r="C91" i="9"/>
  <c r="H91" i="9" s="1"/>
  <c r="D91" i="9"/>
  <c r="C92" i="9"/>
  <c r="H92" i="9" s="1"/>
  <c r="D92" i="9"/>
  <c r="C93" i="9"/>
  <c r="D93" i="9"/>
  <c r="C94" i="9"/>
  <c r="H94" i="9" s="1"/>
  <c r="D94" i="9"/>
  <c r="C95" i="9"/>
  <c r="H95" i="9" s="1"/>
  <c r="D95" i="9"/>
  <c r="C96" i="9"/>
  <c r="H96" i="9" s="1"/>
  <c r="D96" i="9"/>
  <c r="C97" i="9"/>
  <c r="H97" i="9" s="1"/>
  <c r="D97" i="9"/>
  <c r="C98" i="9"/>
  <c r="H98" i="9" s="1"/>
  <c r="D98" i="9"/>
  <c r="C99" i="9"/>
  <c r="H99" i="9" s="1"/>
  <c r="D99" i="9"/>
  <c r="C100" i="9"/>
  <c r="H100" i="9" s="1"/>
  <c r="D100" i="9"/>
  <c r="O54" i="37"/>
  <c r="R54" i="37" s="1"/>
  <c r="P54" i="37"/>
  <c r="Q54" i="37"/>
  <c r="O55" i="37"/>
  <c r="P55" i="37"/>
  <c r="Q55" i="37"/>
  <c r="O56" i="37"/>
  <c r="R56" i="37" s="1"/>
  <c r="P56" i="37"/>
  <c r="Q56" i="37"/>
  <c r="O57" i="37"/>
  <c r="P57" i="37"/>
  <c r="Q57" i="37"/>
  <c r="O58" i="37"/>
  <c r="R58" i="37" s="1"/>
  <c r="P58" i="37"/>
  <c r="Q58" i="37"/>
  <c r="O59" i="37"/>
  <c r="P59" i="37"/>
  <c r="Q59" i="37"/>
  <c r="O60" i="37"/>
  <c r="S60" i="37" s="1"/>
  <c r="P60" i="37"/>
  <c r="Q60" i="37"/>
  <c r="O61" i="37"/>
  <c r="P61" i="37"/>
  <c r="Q61" i="37"/>
  <c r="O62" i="37"/>
  <c r="S62" i="37" s="1"/>
  <c r="P62" i="37"/>
  <c r="Q62" i="37"/>
  <c r="O63" i="37"/>
  <c r="P63" i="37"/>
  <c r="Q63" i="37"/>
  <c r="O64" i="37"/>
  <c r="R64" i="37" s="1"/>
  <c r="P64" i="37"/>
  <c r="Q64" i="37"/>
  <c r="O65" i="37"/>
  <c r="P65" i="37"/>
  <c r="Q65" i="37"/>
  <c r="O66" i="37"/>
  <c r="S66" i="37" s="1"/>
  <c r="P66" i="37"/>
  <c r="Q66" i="37"/>
  <c r="O67" i="37"/>
  <c r="P67" i="37"/>
  <c r="Q67" i="37"/>
  <c r="O68" i="37"/>
  <c r="R68" i="37" s="1"/>
  <c r="P68" i="37"/>
  <c r="Q68" i="37"/>
  <c r="O69" i="37"/>
  <c r="P69" i="37"/>
  <c r="Q69" i="37"/>
  <c r="O70" i="37"/>
  <c r="R70" i="37" s="1"/>
  <c r="P70" i="37"/>
  <c r="Q70" i="37"/>
  <c r="O71" i="37"/>
  <c r="P71" i="37"/>
  <c r="Q71" i="37"/>
  <c r="O72" i="37"/>
  <c r="R72" i="37" s="1"/>
  <c r="P72" i="37"/>
  <c r="Q72" i="37"/>
  <c r="O73" i="37"/>
  <c r="P73" i="37"/>
  <c r="Q73" i="37"/>
  <c r="O74" i="37"/>
  <c r="R74" i="37" s="1"/>
  <c r="P74" i="37"/>
  <c r="Q74" i="37"/>
  <c r="O75" i="37"/>
  <c r="P75" i="37"/>
  <c r="Q75" i="37"/>
  <c r="O76" i="37"/>
  <c r="R76" i="37" s="1"/>
  <c r="P76" i="37"/>
  <c r="Q76" i="37"/>
  <c r="O77" i="37"/>
  <c r="P77" i="37"/>
  <c r="Q77" i="37"/>
  <c r="O78" i="37"/>
  <c r="R78" i="37" s="1"/>
  <c r="P78" i="37"/>
  <c r="Q78" i="37"/>
  <c r="O79" i="37"/>
  <c r="P79" i="37"/>
  <c r="Q79" i="37"/>
  <c r="O80" i="37"/>
  <c r="S80" i="37" s="1"/>
  <c r="P80" i="37"/>
  <c r="Q80" i="37"/>
  <c r="O81" i="37"/>
  <c r="P81" i="37"/>
  <c r="Q81" i="37"/>
  <c r="O82" i="37"/>
  <c r="R82" i="37" s="1"/>
  <c r="P82" i="37"/>
  <c r="Q82" i="37"/>
  <c r="O83" i="37"/>
  <c r="P83" i="37"/>
  <c r="Q83" i="37"/>
  <c r="O84" i="37"/>
  <c r="R84" i="37" s="1"/>
  <c r="P84" i="37"/>
  <c r="Q84" i="37"/>
  <c r="O85" i="37"/>
  <c r="P85" i="37"/>
  <c r="Q85" i="37"/>
  <c r="O86" i="37"/>
  <c r="S86" i="37" s="1"/>
  <c r="P86" i="37"/>
  <c r="Q86" i="37"/>
  <c r="O87" i="37"/>
  <c r="P87" i="37"/>
  <c r="Q87" i="37"/>
  <c r="O88" i="37"/>
  <c r="S88" i="37" s="1"/>
  <c r="P88" i="37"/>
  <c r="Q88" i="37"/>
  <c r="O89" i="37"/>
  <c r="P89" i="37"/>
  <c r="Q89" i="37"/>
  <c r="O90" i="37"/>
  <c r="R90" i="37" s="1"/>
  <c r="P90" i="37"/>
  <c r="Q90" i="37"/>
  <c r="O91" i="37"/>
  <c r="P91" i="37"/>
  <c r="Q91" i="37"/>
  <c r="O92" i="37"/>
  <c r="R92" i="37" s="1"/>
  <c r="P92" i="37"/>
  <c r="Q92" i="37"/>
  <c r="O93" i="37"/>
  <c r="P93" i="37"/>
  <c r="Q93" i="37"/>
  <c r="O94" i="37"/>
  <c r="R94" i="37" s="1"/>
  <c r="P94" i="37"/>
  <c r="Q94" i="37"/>
  <c r="O95" i="37"/>
  <c r="P95" i="37"/>
  <c r="Q95" i="37"/>
  <c r="O96" i="37"/>
  <c r="S96" i="37" s="1"/>
  <c r="P96" i="37"/>
  <c r="Q96" i="37"/>
  <c r="O97" i="37"/>
  <c r="P97" i="37"/>
  <c r="Q97" i="37"/>
  <c r="O98" i="37"/>
  <c r="R98" i="37" s="1"/>
  <c r="P98" i="37"/>
  <c r="Q98" i="37"/>
  <c r="O99" i="37"/>
  <c r="P99" i="37"/>
  <c r="Q99" i="37"/>
  <c r="O100" i="37"/>
  <c r="S100" i="37" s="1"/>
  <c r="P100" i="37"/>
  <c r="Q100" i="37"/>
  <c r="I54" i="37"/>
  <c r="L54" i="37" s="1"/>
  <c r="G54" i="9" s="1"/>
  <c r="J54" i="37"/>
  <c r="I55" i="37"/>
  <c r="L55" i="37" s="1"/>
  <c r="G55" i="9" s="1"/>
  <c r="J55" i="37"/>
  <c r="I56" i="37"/>
  <c r="L56" i="37" s="1"/>
  <c r="G56" i="9" s="1"/>
  <c r="J56" i="37"/>
  <c r="I57" i="37"/>
  <c r="J57" i="37"/>
  <c r="I58" i="37"/>
  <c r="L58" i="37" s="1"/>
  <c r="J58" i="37"/>
  <c r="I59" i="37"/>
  <c r="L59" i="37" s="1"/>
  <c r="G59" i="9" s="1"/>
  <c r="J59" i="37"/>
  <c r="I60" i="37"/>
  <c r="J60" i="37"/>
  <c r="I61" i="37"/>
  <c r="J61" i="37"/>
  <c r="I62" i="37"/>
  <c r="L62" i="37" s="1"/>
  <c r="J62" i="37"/>
  <c r="I63" i="37"/>
  <c r="L63" i="37" s="1"/>
  <c r="G63" i="9" s="1"/>
  <c r="J63" i="37"/>
  <c r="I64" i="37"/>
  <c r="J64" i="37"/>
  <c r="I65" i="37"/>
  <c r="L65" i="37" s="1"/>
  <c r="G65" i="9" s="1"/>
  <c r="J65" i="37"/>
  <c r="I66" i="37"/>
  <c r="J66" i="37"/>
  <c r="I67" i="37"/>
  <c r="L67" i="37" s="1"/>
  <c r="G67" i="9" s="1"/>
  <c r="J67" i="37"/>
  <c r="I68" i="37"/>
  <c r="L68" i="37" s="1"/>
  <c r="G68" i="9" s="1"/>
  <c r="J68" i="37"/>
  <c r="I69" i="37"/>
  <c r="J69" i="37"/>
  <c r="I70" i="37"/>
  <c r="L70" i="37" s="1"/>
  <c r="G70" i="9" s="1"/>
  <c r="J70" i="37"/>
  <c r="I71" i="37"/>
  <c r="J71" i="37"/>
  <c r="I72" i="37"/>
  <c r="J72" i="37"/>
  <c r="I73" i="37"/>
  <c r="J73" i="37"/>
  <c r="I74" i="37"/>
  <c r="J74" i="37"/>
  <c r="I75" i="37"/>
  <c r="L75" i="37" s="1"/>
  <c r="G75" i="9" s="1"/>
  <c r="J75" i="37"/>
  <c r="I76" i="37"/>
  <c r="L76" i="37" s="1"/>
  <c r="G76" i="9" s="1"/>
  <c r="J76" i="37"/>
  <c r="I77" i="37"/>
  <c r="L77" i="37" s="1"/>
  <c r="G77" i="9" s="1"/>
  <c r="J77" i="37"/>
  <c r="I78" i="37"/>
  <c r="J78" i="37"/>
  <c r="I79" i="37"/>
  <c r="J79" i="37"/>
  <c r="I80" i="37"/>
  <c r="J80" i="37"/>
  <c r="I81" i="37"/>
  <c r="L81" i="37" s="1"/>
  <c r="G81" i="9" s="1"/>
  <c r="J81" i="37"/>
  <c r="I82" i="37"/>
  <c r="L82" i="37" s="1"/>
  <c r="J82" i="37"/>
  <c r="I83" i="37"/>
  <c r="J83" i="37"/>
  <c r="I84" i="37"/>
  <c r="L84" i="37" s="1"/>
  <c r="G84" i="9" s="1"/>
  <c r="J84" i="37"/>
  <c r="I85" i="37"/>
  <c r="L85" i="37" s="1"/>
  <c r="G85" i="9" s="1"/>
  <c r="J85" i="37"/>
  <c r="I86" i="37"/>
  <c r="L86" i="37" s="1"/>
  <c r="G86" i="9" s="1"/>
  <c r="J86" i="37"/>
  <c r="I87" i="37"/>
  <c r="J87" i="37"/>
  <c r="I88" i="37"/>
  <c r="L88" i="37" s="1"/>
  <c r="G88" i="9" s="1"/>
  <c r="J88" i="37"/>
  <c r="I89" i="37"/>
  <c r="J89" i="37"/>
  <c r="I90" i="37"/>
  <c r="L90" i="37" s="1"/>
  <c r="J90" i="37"/>
  <c r="I91" i="37"/>
  <c r="L91" i="37" s="1"/>
  <c r="G91" i="9" s="1"/>
  <c r="J91" i="37"/>
  <c r="I92" i="37"/>
  <c r="L92" i="37" s="1"/>
  <c r="G92" i="9" s="1"/>
  <c r="J92" i="37"/>
  <c r="I93" i="37"/>
  <c r="J93" i="37"/>
  <c r="I94" i="37"/>
  <c r="J94" i="37"/>
  <c r="I95" i="37"/>
  <c r="J95" i="37"/>
  <c r="L95" i="37"/>
  <c r="G95" i="9" s="1"/>
  <c r="I96" i="37"/>
  <c r="J96" i="37"/>
  <c r="I97" i="37"/>
  <c r="J97" i="37"/>
  <c r="I98" i="37"/>
  <c r="J98" i="37"/>
  <c r="I99" i="37"/>
  <c r="J99" i="37"/>
  <c r="I100" i="37"/>
  <c r="L100" i="37" s="1"/>
  <c r="G100" i="9" s="1"/>
  <c r="J100" i="37"/>
  <c r="D78" i="33"/>
  <c r="D79" i="33"/>
  <c r="D80" i="33"/>
  <c r="D81" i="33"/>
  <c r="D82" i="33"/>
  <c r="D83" i="33"/>
  <c r="D84" i="33"/>
  <c r="D85" i="33"/>
  <c r="D86" i="33"/>
  <c r="D87" i="33"/>
  <c r="D88" i="33"/>
  <c r="D89" i="33"/>
  <c r="D90" i="33"/>
  <c r="D91" i="33"/>
  <c r="D92" i="33"/>
  <c r="D93" i="33"/>
  <c r="D94" i="33"/>
  <c r="D95" i="33"/>
  <c r="D96" i="33"/>
  <c r="D97" i="33"/>
  <c r="D98" i="33"/>
  <c r="D99" i="33"/>
  <c r="D100" i="33"/>
  <c r="D101" i="33"/>
  <c r="A78" i="33"/>
  <c r="B78" i="33"/>
  <c r="C78" i="33"/>
  <c r="A79" i="33"/>
  <c r="B79" i="33"/>
  <c r="C79" i="33"/>
  <c r="A80" i="33"/>
  <c r="B80" i="33"/>
  <c r="C80" i="33"/>
  <c r="A81" i="33"/>
  <c r="B81" i="33"/>
  <c r="C81" i="33"/>
  <c r="A82" i="33"/>
  <c r="B82" i="33"/>
  <c r="C82" i="33"/>
  <c r="A83" i="33"/>
  <c r="B83" i="33"/>
  <c r="C83" i="33"/>
  <c r="A84" i="33"/>
  <c r="B84" i="33"/>
  <c r="C84" i="33"/>
  <c r="A85" i="33"/>
  <c r="B85" i="33"/>
  <c r="C85" i="33"/>
  <c r="A86" i="33"/>
  <c r="B86" i="33"/>
  <c r="C86" i="33"/>
  <c r="A87" i="33"/>
  <c r="B87" i="33"/>
  <c r="C87" i="33"/>
  <c r="A88" i="33"/>
  <c r="B88" i="33"/>
  <c r="C88" i="33"/>
  <c r="A89" i="33"/>
  <c r="B89" i="33"/>
  <c r="C89" i="33"/>
  <c r="A90" i="33"/>
  <c r="B90" i="33"/>
  <c r="C90" i="33"/>
  <c r="A91" i="33"/>
  <c r="B91" i="33"/>
  <c r="C91" i="33"/>
  <c r="A92" i="33"/>
  <c r="B92" i="33"/>
  <c r="C92" i="33"/>
  <c r="A93" i="33"/>
  <c r="B93" i="33"/>
  <c r="C93" i="33"/>
  <c r="A94" i="33"/>
  <c r="B94" i="33"/>
  <c r="C94" i="33"/>
  <c r="A95" i="33"/>
  <c r="B95" i="33"/>
  <c r="C95" i="33"/>
  <c r="A96" i="33"/>
  <c r="B96" i="33"/>
  <c r="C96" i="33"/>
  <c r="A97" i="33"/>
  <c r="B97" i="33"/>
  <c r="C97" i="33"/>
  <c r="A98" i="33"/>
  <c r="B98" i="33"/>
  <c r="C98" i="33"/>
  <c r="A99" i="33"/>
  <c r="B99" i="33"/>
  <c r="C99" i="33"/>
  <c r="A100" i="33"/>
  <c r="B100" i="33"/>
  <c r="C100" i="33"/>
  <c r="A101" i="33"/>
  <c r="B101" i="33"/>
  <c r="C101" i="33"/>
  <c r="F56" i="12"/>
  <c r="G56" i="12" s="1"/>
  <c r="F57" i="12"/>
  <c r="G57" i="12" s="1"/>
  <c r="F58" i="12"/>
  <c r="G58" i="12" s="1"/>
  <c r="F59" i="12"/>
  <c r="G59" i="12" s="1"/>
  <c r="F60" i="12"/>
  <c r="G60" i="12" s="1"/>
  <c r="F61" i="12"/>
  <c r="G61" i="12" s="1"/>
  <c r="F62" i="12"/>
  <c r="G62" i="12" s="1"/>
  <c r="F63" i="12"/>
  <c r="G63" i="12" s="1"/>
  <c r="F64" i="12"/>
  <c r="G64" i="12" s="1"/>
  <c r="F65" i="12"/>
  <c r="G65" i="12" s="1"/>
  <c r="F66" i="12"/>
  <c r="G66" i="12" s="1"/>
  <c r="F67" i="12"/>
  <c r="G67" i="12" s="1"/>
  <c r="F68" i="12"/>
  <c r="G68" i="12" s="1"/>
  <c r="F69" i="12"/>
  <c r="G69" i="12" s="1"/>
  <c r="F70" i="12"/>
  <c r="G70" i="12" s="1"/>
  <c r="F71" i="12"/>
  <c r="G71" i="12" s="1"/>
  <c r="F72" i="12"/>
  <c r="G72" i="12" s="1"/>
  <c r="F73" i="12"/>
  <c r="G73" i="12" s="1"/>
  <c r="F74" i="12"/>
  <c r="G74" i="12" s="1"/>
  <c r="F75" i="12"/>
  <c r="G75" i="12" s="1"/>
  <c r="F76" i="12"/>
  <c r="G76" i="12" s="1"/>
  <c r="F77" i="12"/>
  <c r="G77" i="12" s="1"/>
  <c r="F78" i="12"/>
  <c r="G78" i="12" s="1"/>
  <c r="F79" i="12"/>
  <c r="G79" i="12" s="1"/>
  <c r="F80" i="12"/>
  <c r="G80" i="12" s="1"/>
  <c r="F81" i="12"/>
  <c r="G81" i="12" s="1"/>
  <c r="F82" i="12"/>
  <c r="G82" i="12" s="1"/>
  <c r="F83" i="12"/>
  <c r="G83" i="12" s="1"/>
  <c r="F84" i="12"/>
  <c r="G84" i="12" s="1"/>
  <c r="F85" i="12"/>
  <c r="G85" i="12" s="1"/>
  <c r="F86" i="12"/>
  <c r="G86" i="12" s="1"/>
  <c r="F87" i="12"/>
  <c r="G87" i="12" s="1"/>
  <c r="F88" i="12"/>
  <c r="G88" i="12" s="1"/>
  <c r="F89" i="12"/>
  <c r="G89" i="12" s="1"/>
  <c r="F90" i="12"/>
  <c r="G90" i="12" s="1"/>
  <c r="F91" i="12"/>
  <c r="G91" i="12" s="1"/>
  <c r="F92" i="12"/>
  <c r="G92" i="12" s="1"/>
  <c r="F93" i="12"/>
  <c r="G93" i="12" s="1"/>
  <c r="F94" i="12"/>
  <c r="G94" i="12" s="1"/>
  <c r="F95" i="12"/>
  <c r="G95" i="12" s="1"/>
  <c r="F96" i="12"/>
  <c r="G96" i="12" s="1"/>
  <c r="F97" i="12"/>
  <c r="G97" i="12" s="1"/>
  <c r="F98" i="12"/>
  <c r="G98" i="12" s="1"/>
  <c r="F99" i="12"/>
  <c r="G99" i="12" s="1"/>
  <c r="F100" i="12"/>
  <c r="G100" i="12" s="1"/>
  <c r="F9" i="12"/>
  <c r="F10" i="12"/>
  <c r="G10" i="12" s="1"/>
  <c r="F11" i="12"/>
  <c r="F12" i="12"/>
  <c r="F13" i="12"/>
  <c r="F14" i="12"/>
  <c r="F15" i="12"/>
  <c r="F16" i="12"/>
  <c r="F17" i="12"/>
  <c r="F18" i="12"/>
  <c r="F19" i="12"/>
  <c r="F20" i="12"/>
  <c r="F21" i="12"/>
  <c r="F22" i="12"/>
  <c r="F23" i="12"/>
  <c r="F24" i="12"/>
  <c r="F25" i="12"/>
  <c r="F26" i="12"/>
  <c r="F27" i="12"/>
  <c r="F28" i="12"/>
  <c r="F29" i="12"/>
  <c r="F30" i="12"/>
  <c r="G30" i="12" s="1"/>
  <c r="F31" i="12"/>
  <c r="G31" i="12" s="1"/>
  <c r="F32" i="12"/>
  <c r="G32" i="12" s="1"/>
  <c r="F33" i="12"/>
  <c r="G33" i="12" s="1"/>
  <c r="F34" i="12"/>
  <c r="G34" i="12" s="1"/>
  <c r="F35" i="12"/>
  <c r="G35" i="12" s="1"/>
  <c r="F36" i="12"/>
  <c r="G36" i="12" s="1"/>
  <c r="F37" i="12"/>
  <c r="G37" i="12" s="1"/>
  <c r="F38" i="12"/>
  <c r="G38" i="12" s="1"/>
  <c r="F39" i="12"/>
  <c r="G39" i="12" s="1"/>
  <c r="F40" i="12"/>
  <c r="G40" i="12" s="1"/>
  <c r="F41" i="12"/>
  <c r="G41" i="12" s="1"/>
  <c r="F42" i="12"/>
  <c r="G42" i="12" s="1"/>
  <c r="F43" i="12"/>
  <c r="G43" i="12" s="1"/>
  <c r="F44" i="12"/>
  <c r="G44" i="12" s="1"/>
  <c r="F45" i="12"/>
  <c r="G45" i="12" s="1"/>
  <c r="F46" i="12"/>
  <c r="G46" i="12" s="1"/>
  <c r="F47" i="12"/>
  <c r="G47" i="12" s="1"/>
  <c r="F48" i="12"/>
  <c r="G48" i="12" s="1"/>
  <c r="F49" i="12"/>
  <c r="G49" i="12" s="1"/>
  <c r="F50" i="12"/>
  <c r="G50" i="12" s="1"/>
  <c r="F51" i="12"/>
  <c r="G51" i="12" s="1"/>
  <c r="F52" i="12"/>
  <c r="G52" i="12" s="1"/>
  <c r="F53" i="12"/>
  <c r="G53" i="12" s="1"/>
  <c r="F54" i="12"/>
  <c r="G54" i="12" s="1"/>
  <c r="F55" i="12"/>
  <c r="G55" i="12" s="1"/>
  <c r="E89" i="9" l="1"/>
  <c r="J89" i="9" s="1"/>
  <c r="F61" i="9"/>
  <c r="F59" i="9"/>
  <c r="K77" i="37"/>
  <c r="M77" i="37" s="1"/>
  <c r="E99" i="9"/>
  <c r="J99" i="9" s="1"/>
  <c r="F99" i="9"/>
  <c r="S94" i="37"/>
  <c r="F43" i="9"/>
  <c r="K61" i="37"/>
  <c r="F77" i="9"/>
  <c r="E77" i="9"/>
  <c r="J77" i="9" s="1"/>
  <c r="F89" i="9"/>
  <c r="K57" i="37"/>
  <c r="R100" i="37"/>
  <c r="E97" i="9"/>
  <c r="J97" i="9" s="1"/>
  <c r="E61" i="9"/>
  <c r="J61" i="9" s="1"/>
  <c r="F51" i="9"/>
  <c r="F47" i="9"/>
  <c r="E40" i="9"/>
  <c r="J40" i="9" s="1"/>
  <c r="E29" i="9"/>
  <c r="J29" i="9" s="1"/>
  <c r="F75" i="9"/>
  <c r="F57" i="9"/>
  <c r="E32" i="9"/>
  <c r="J32" i="9" s="1"/>
  <c r="H32" i="9"/>
  <c r="F63" i="9"/>
  <c r="E57" i="9"/>
  <c r="J57" i="9" s="1"/>
  <c r="F31" i="9"/>
  <c r="E93" i="9"/>
  <c r="J93" i="9" s="1"/>
  <c r="H93" i="9"/>
  <c r="E53" i="9"/>
  <c r="J53" i="9" s="1"/>
  <c r="E35" i="9"/>
  <c r="J35" i="9" s="1"/>
  <c r="H35" i="9"/>
  <c r="L61" i="37"/>
  <c r="G61" i="9" s="1"/>
  <c r="S70" i="37"/>
  <c r="T70" i="37" s="1"/>
  <c r="F95" i="9"/>
  <c r="K94" i="37"/>
  <c r="K90" i="37"/>
  <c r="M90" i="37" s="1"/>
  <c r="K82" i="37"/>
  <c r="M82" i="37" s="1"/>
  <c r="E69" i="9"/>
  <c r="J69" i="9" s="1"/>
  <c r="E41" i="9"/>
  <c r="J41" i="9" s="1"/>
  <c r="H41" i="9"/>
  <c r="F29" i="9"/>
  <c r="E88" i="9"/>
  <c r="J88" i="9" s="1"/>
  <c r="K78" i="37"/>
  <c r="E45" i="9"/>
  <c r="J45" i="9" s="1"/>
  <c r="E67" i="9"/>
  <c r="J67" i="9" s="1"/>
  <c r="E60" i="9"/>
  <c r="J60" i="9" s="1"/>
  <c r="F35" i="9"/>
  <c r="F49" i="9"/>
  <c r="F33" i="9"/>
  <c r="K65" i="37"/>
  <c r="M65" i="37" s="1"/>
  <c r="E65" i="9"/>
  <c r="J65" i="9" s="1"/>
  <c r="E33" i="9"/>
  <c r="J33" i="9" s="1"/>
  <c r="F79" i="9"/>
  <c r="E83" i="9"/>
  <c r="J83" i="9" s="1"/>
  <c r="R96" i="37"/>
  <c r="T96" i="37" s="1"/>
  <c r="E56" i="9"/>
  <c r="J56" i="9" s="1"/>
  <c r="E64" i="9"/>
  <c r="J64" i="9" s="1"/>
  <c r="E72" i="9"/>
  <c r="J72" i="9" s="1"/>
  <c r="E49" i="9"/>
  <c r="J49" i="9" s="1"/>
  <c r="E28" i="9"/>
  <c r="J28" i="9" s="1"/>
  <c r="F91" i="9"/>
  <c r="F83" i="9"/>
  <c r="E76" i="9"/>
  <c r="J76" i="9" s="1"/>
  <c r="F41" i="9"/>
  <c r="K98" i="37"/>
  <c r="K58" i="37"/>
  <c r="M58" i="37" s="1"/>
  <c r="S92" i="37"/>
  <c r="T92" i="37" s="1"/>
  <c r="F97" i="9"/>
  <c r="R80" i="37"/>
  <c r="T80" i="37" s="1"/>
  <c r="K81" i="37"/>
  <c r="M81" i="37" s="1"/>
  <c r="K73" i="37"/>
  <c r="R86" i="37"/>
  <c r="T86" i="37" s="1"/>
  <c r="S68" i="37"/>
  <c r="T68" i="37" s="1"/>
  <c r="E81" i="9"/>
  <c r="J81" i="9" s="1"/>
  <c r="F93" i="9"/>
  <c r="F81" i="9"/>
  <c r="F53" i="9"/>
  <c r="S54" i="37"/>
  <c r="T54" i="37" s="1"/>
  <c r="E80" i="9"/>
  <c r="J80" i="9" s="1"/>
  <c r="F73" i="9"/>
  <c r="K71" i="37"/>
  <c r="K87" i="37"/>
  <c r="K70" i="37"/>
  <c r="M70" i="37" s="1"/>
  <c r="E73" i="9"/>
  <c r="J73" i="9" s="1"/>
  <c r="S90" i="37"/>
  <c r="S78" i="37"/>
  <c r="T78" i="37" s="1"/>
  <c r="E52" i="9"/>
  <c r="J52" i="9" s="1"/>
  <c r="F45" i="9"/>
  <c r="E51" i="9"/>
  <c r="J51" i="9" s="1"/>
  <c r="K69" i="37"/>
  <c r="K68" i="37"/>
  <c r="M68" i="37" s="1"/>
  <c r="E43" i="9"/>
  <c r="J43" i="9" s="1"/>
  <c r="S74" i="37"/>
  <c r="T74" i="37" s="1"/>
  <c r="E75" i="9"/>
  <c r="J75" i="9" s="1"/>
  <c r="L94" i="37"/>
  <c r="G94" i="9" s="1"/>
  <c r="L87" i="37"/>
  <c r="G87" i="9" s="1"/>
  <c r="S58" i="37"/>
  <c r="T58" i="37" s="1"/>
  <c r="L73" i="37"/>
  <c r="G73" i="9" s="1"/>
  <c r="K60" i="37"/>
  <c r="F67" i="9"/>
  <c r="E48" i="9"/>
  <c r="J48" i="9" s="1"/>
  <c r="E36" i="9"/>
  <c r="J36" i="9" s="1"/>
  <c r="E95" i="9"/>
  <c r="J95" i="9" s="1"/>
  <c r="K96" i="37"/>
  <c r="K93" i="37"/>
  <c r="K86" i="37"/>
  <c r="M86" i="37" s="1"/>
  <c r="L78" i="37"/>
  <c r="G78" i="9" s="1"/>
  <c r="S98" i="37"/>
  <c r="T98" i="37" s="1"/>
  <c r="R62" i="37"/>
  <c r="T62" i="37" s="1"/>
  <c r="E79" i="9"/>
  <c r="J79" i="9" s="1"/>
  <c r="K99" i="37"/>
  <c r="R88" i="37"/>
  <c r="T88" i="37" s="1"/>
  <c r="S72" i="37"/>
  <c r="T72" i="37" s="1"/>
  <c r="E92" i="9"/>
  <c r="J92" i="9" s="1"/>
  <c r="E85" i="9"/>
  <c r="J85" i="9" s="1"/>
  <c r="F65" i="9"/>
  <c r="E59" i="9"/>
  <c r="J59" i="9" s="1"/>
  <c r="K100" i="37"/>
  <c r="M100" i="37" s="1"/>
  <c r="E47" i="9"/>
  <c r="J47" i="9" s="1"/>
  <c r="L98" i="37"/>
  <c r="G98" i="9" s="1"/>
  <c r="S82" i="37"/>
  <c r="T82" i="37" s="1"/>
  <c r="S56" i="37"/>
  <c r="T56" i="37" s="1"/>
  <c r="S76" i="37"/>
  <c r="T76" i="37" s="1"/>
  <c r="R66" i="37"/>
  <c r="T66" i="37" s="1"/>
  <c r="E91" i="9"/>
  <c r="J91" i="9" s="1"/>
  <c r="K63" i="37"/>
  <c r="M63" i="37" s="1"/>
  <c r="K97" i="37"/>
  <c r="L69" i="37"/>
  <c r="G69" i="9" s="1"/>
  <c r="R60" i="37"/>
  <c r="T60" i="37" s="1"/>
  <c r="L96" i="37"/>
  <c r="G96" i="9" s="1"/>
  <c r="E96" i="9"/>
  <c r="J96" i="9" s="1"/>
  <c r="E63" i="9"/>
  <c r="J63" i="9" s="1"/>
  <c r="E44" i="9"/>
  <c r="J44" i="9" s="1"/>
  <c r="E37" i="9"/>
  <c r="J37" i="9" s="1"/>
  <c r="E31" i="9"/>
  <c r="J31" i="9" s="1"/>
  <c r="K76" i="37"/>
  <c r="M76" i="37" s="1"/>
  <c r="K88" i="37"/>
  <c r="M88" i="37" s="1"/>
  <c r="R97" i="37"/>
  <c r="S97" i="37"/>
  <c r="S87" i="37"/>
  <c r="R87" i="37"/>
  <c r="R77" i="37"/>
  <c r="S77" i="37"/>
  <c r="R67" i="37"/>
  <c r="S67" i="37"/>
  <c r="R57" i="37"/>
  <c r="S57" i="37"/>
  <c r="F72" i="9"/>
  <c r="L93" i="37"/>
  <c r="G93" i="9" s="1"/>
  <c r="E98" i="9"/>
  <c r="J98" i="9" s="1"/>
  <c r="F98" i="9"/>
  <c r="F87" i="9"/>
  <c r="E82" i="9"/>
  <c r="J82" i="9" s="1"/>
  <c r="F82" i="9"/>
  <c r="F71" i="9"/>
  <c r="E66" i="9"/>
  <c r="J66" i="9" s="1"/>
  <c r="F66" i="9"/>
  <c r="F55" i="9"/>
  <c r="E50" i="9"/>
  <c r="J50" i="9" s="1"/>
  <c r="F50" i="9"/>
  <c r="F39" i="9"/>
  <c r="E34" i="9"/>
  <c r="J34" i="9" s="1"/>
  <c r="F34" i="9"/>
  <c r="L99" i="37"/>
  <c r="G99" i="9" s="1"/>
  <c r="K80" i="37"/>
  <c r="L80" i="37"/>
  <c r="G80" i="9" s="1"/>
  <c r="L60" i="37"/>
  <c r="G60" i="9" s="1"/>
  <c r="K54" i="37"/>
  <c r="M54" i="37" s="1"/>
  <c r="R91" i="37"/>
  <c r="S91" i="37"/>
  <c r="R81" i="37"/>
  <c r="S81" i="37"/>
  <c r="R71" i="37"/>
  <c r="S71" i="37"/>
  <c r="R61" i="37"/>
  <c r="S61" i="37"/>
  <c r="E87" i="9"/>
  <c r="J87" i="9" s="1"/>
  <c r="E71" i="9"/>
  <c r="J71" i="9" s="1"/>
  <c r="E55" i="9"/>
  <c r="J55" i="9" s="1"/>
  <c r="E39" i="9"/>
  <c r="J39" i="9" s="1"/>
  <c r="R59" i="37"/>
  <c r="S59" i="37"/>
  <c r="K64" i="37"/>
  <c r="E90" i="9"/>
  <c r="J90" i="9" s="1"/>
  <c r="F90" i="9"/>
  <c r="E58" i="9"/>
  <c r="J58" i="9" s="1"/>
  <c r="F58" i="9"/>
  <c r="R79" i="37"/>
  <c r="S79" i="37"/>
  <c r="K89" i="37"/>
  <c r="L89" i="37"/>
  <c r="G89" i="9" s="1"/>
  <c r="E74" i="9"/>
  <c r="J74" i="9" s="1"/>
  <c r="F74" i="9"/>
  <c r="E42" i="9"/>
  <c r="J42" i="9" s="1"/>
  <c r="F42" i="9"/>
  <c r="R73" i="37"/>
  <c r="S73" i="37"/>
  <c r="F100" i="9"/>
  <c r="F84" i="9"/>
  <c r="K62" i="37"/>
  <c r="M62" i="37" s="1"/>
  <c r="F44" i="9"/>
  <c r="R95" i="37"/>
  <c r="S95" i="37"/>
  <c r="R85" i="37"/>
  <c r="S85" i="37"/>
  <c r="R75" i="37"/>
  <c r="S75" i="37"/>
  <c r="R65" i="37"/>
  <c r="S65" i="37"/>
  <c r="R55" i="37"/>
  <c r="S55" i="37"/>
  <c r="E86" i="9"/>
  <c r="J86" i="9" s="1"/>
  <c r="F86" i="9"/>
  <c r="E70" i="9"/>
  <c r="J70" i="9" s="1"/>
  <c r="F70" i="9"/>
  <c r="E54" i="9"/>
  <c r="J54" i="9" s="1"/>
  <c r="F54" i="9"/>
  <c r="E38" i="9"/>
  <c r="J38" i="9" s="1"/>
  <c r="F38" i="9"/>
  <c r="K85" i="37"/>
  <c r="M85" i="37" s="1"/>
  <c r="L71" i="37"/>
  <c r="G71" i="9" s="1"/>
  <c r="K59" i="37"/>
  <c r="M59" i="37" s="1"/>
  <c r="S84" i="37"/>
  <c r="T84" i="37" s="1"/>
  <c r="S64" i="37"/>
  <c r="T64" i="37" s="1"/>
  <c r="F85" i="9"/>
  <c r="F69" i="9"/>
  <c r="F37" i="9"/>
  <c r="R89" i="37"/>
  <c r="S89" i="37"/>
  <c r="R83" i="37"/>
  <c r="S83" i="37"/>
  <c r="F68" i="9"/>
  <c r="K79" i="37"/>
  <c r="L79" i="37"/>
  <c r="G79" i="9" s="1"/>
  <c r="K66" i="37"/>
  <c r="L66" i="37"/>
  <c r="G66" i="9" s="1"/>
  <c r="F92" i="9"/>
  <c r="F76" i="9"/>
  <c r="F60" i="9"/>
  <c r="F28" i="9"/>
  <c r="K72" i="37"/>
  <c r="L72" i="37"/>
  <c r="G72" i="9" s="1"/>
  <c r="L64" i="37"/>
  <c r="G64" i="9" s="1"/>
  <c r="F96" i="9"/>
  <c r="F80" i="9"/>
  <c r="F64" i="9"/>
  <c r="F48" i="9"/>
  <c r="F32" i="9"/>
  <c r="K83" i="37"/>
  <c r="L83" i="37"/>
  <c r="G83" i="9" s="1"/>
  <c r="E100" i="9"/>
  <c r="J100" i="9" s="1"/>
  <c r="E84" i="9"/>
  <c r="J84" i="9" s="1"/>
  <c r="E68" i="9"/>
  <c r="J68" i="9" s="1"/>
  <c r="K56" i="37"/>
  <c r="M56" i="37" s="1"/>
  <c r="E94" i="9"/>
  <c r="J94" i="9" s="1"/>
  <c r="F94" i="9"/>
  <c r="E78" i="9"/>
  <c r="J78" i="9" s="1"/>
  <c r="F78" i="9"/>
  <c r="E62" i="9"/>
  <c r="J62" i="9" s="1"/>
  <c r="F62" i="9"/>
  <c r="E46" i="9"/>
  <c r="J46" i="9" s="1"/>
  <c r="F46" i="9"/>
  <c r="E30" i="9"/>
  <c r="J30" i="9" s="1"/>
  <c r="F30" i="9"/>
  <c r="R99" i="37"/>
  <c r="S99" i="37"/>
  <c r="R69" i="37"/>
  <c r="S69" i="37"/>
  <c r="R93" i="37"/>
  <c r="S93" i="37"/>
  <c r="R63" i="37"/>
  <c r="S63" i="37"/>
  <c r="F52" i="9"/>
  <c r="F36" i="9"/>
  <c r="F88" i="9"/>
  <c r="F56" i="9"/>
  <c r="F40" i="9"/>
  <c r="K74" i="37"/>
  <c r="K67" i="37"/>
  <c r="M67" i="37" s="1"/>
  <c r="K84" i="37"/>
  <c r="M84" i="37" s="1"/>
  <c r="K95" i="37"/>
  <c r="M95" i="37" s="1"/>
  <c r="K55" i="37"/>
  <c r="M55" i="37" s="1"/>
  <c r="K75" i="37"/>
  <c r="M75" i="37" s="1"/>
  <c r="L97" i="37"/>
  <c r="G97" i="9" s="1"/>
  <c r="K92" i="37"/>
  <c r="M92" i="37" s="1"/>
  <c r="L74" i="37"/>
  <c r="G74" i="9" s="1"/>
  <c r="L57" i="37"/>
  <c r="G57" i="9" s="1"/>
  <c r="K91" i="37"/>
  <c r="M91" i="37" s="1"/>
  <c r="F6" i="25"/>
  <c r="T94" i="37"/>
  <c r="H92" i="25"/>
  <c r="H32" i="25"/>
  <c r="F84" i="25"/>
  <c r="F69" i="25"/>
  <c r="H22" i="25"/>
  <c r="F95" i="25"/>
  <c r="H48" i="25"/>
  <c r="F64" i="25"/>
  <c r="F31" i="25"/>
  <c r="F33" i="25"/>
  <c r="F39" i="25"/>
  <c r="H56" i="25"/>
  <c r="H62" i="25"/>
  <c r="G82" i="9"/>
  <c r="G90" i="9"/>
  <c r="G62" i="9"/>
  <c r="G58" i="9"/>
  <c r="F93" i="25"/>
  <c r="H81" i="25"/>
  <c r="H67" i="25"/>
  <c r="H28" i="25"/>
  <c r="F79" i="25"/>
  <c r="F51" i="25"/>
  <c r="H24" i="25"/>
  <c r="H36" i="25"/>
  <c r="H89" i="25"/>
  <c r="H77" i="25"/>
  <c r="F63" i="25"/>
  <c r="H49" i="25"/>
  <c r="F87" i="25"/>
  <c r="H74" i="25"/>
  <c r="H21" i="25"/>
  <c r="H45" i="25"/>
  <c r="F96" i="25"/>
  <c r="H75" i="25"/>
  <c r="H41" i="25"/>
  <c r="H97" i="25"/>
  <c r="H72" i="25"/>
  <c r="H27" i="25"/>
  <c r="F83" i="25"/>
  <c r="F61" i="25"/>
  <c r="H54" i="25"/>
  <c r="H42" i="25"/>
  <c r="F88" i="25"/>
  <c r="H65" i="25"/>
  <c r="H35" i="25"/>
  <c r="F71" i="25"/>
  <c r="F53" i="25"/>
  <c r="H44" i="25"/>
  <c r="H52" i="25"/>
  <c r="F43" i="25"/>
  <c r="H34" i="25"/>
  <c r="H25" i="25"/>
  <c r="H94" i="25"/>
  <c r="H76" i="25"/>
  <c r="H68" i="25"/>
  <c r="H85" i="25"/>
  <c r="F59" i="25"/>
  <c r="H29" i="25"/>
  <c r="F91" i="25"/>
  <c r="H82" i="25"/>
  <c r="H55" i="25"/>
  <c r="H47" i="25"/>
  <c r="H19" i="25"/>
  <c r="F99" i="25"/>
  <c r="F73" i="25"/>
  <c r="H100" i="25"/>
  <c r="H80" i="25"/>
  <c r="H60" i="25"/>
  <c r="H40" i="25"/>
  <c r="H20" i="25"/>
  <c r="H86" i="25"/>
  <c r="H66" i="25"/>
  <c r="H46" i="25"/>
  <c r="H26" i="25"/>
  <c r="F9" i="25"/>
  <c r="H98" i="25"/>
  <c r="H78" i="25"/>
  <c r="H58" i="25"/>
  <c r="H38" i="25"/>
  <c r="H18" i="25"/>
  <c r="H57" i="25"/>
  <c r="H37" i="25"/>
  <c r="H17" i="25"/>
  <c r="H90" i="25"/>
  <c r="H70" i="25"/>
  <c r="H50" i="25"/>
  <c r="H30" i="25"/>
  <c r="H23" i="25"/>
  <c r="H16" i="25"/>
  <c r="H12" i="25"/>
  <c r="H15" i="25"/>
  <c r="H7" i="25"/>
  <c r="F14" i="25"/>
  <c r="H13" i="25"/>
  <c r="H11" i="25"/>
  <c r="H10" i="25"/>
  <c r="H8" i="25"/>
  <c r="H6" i="25"/>
  <c r="T100" i="37"/>
  <c r="T90" i="37"/>
  <c r="I28" i="37"/>
  <c r="L28" i="37" s="1"/>
  <c r="G28" i="9" s="1"/>
  <c r="J28" i="37"/>
  <c r="I29" i="37"/>
  <c r="L29" i="37" s="1"/>
  <c r="G29" i="9" s="1"/>
  <c r="J29" i="37"/>
  <c r="I30" i="37"/>
  <c r="J30" i="37"/>
  <c r="I31" i="37"/>
  <c r="J31" i="37"/>
  <c r="I32" i="37"/>
  <c r="L32" i="37" s="1"/>
  <c r="G32" i="9" s="1"/>
  <c r="J32" i="37"/>
  <c r="I33" i="37"/>
  <c r="L33" i="37" s="1"/>
  <c r="G33" i="9" s="1"/>
  <c r="J33" i="37"/>
  <c r="I34" i="37"/>
  <c r="L34" i="37" s="1"/>
  <c r="G34" i="9" s="1"/>
  <c r="J34" i="37"/>
  <c r="I35" i="37"/>
  <c r="L35" i="37" s="1"/>
  <c r="G35" i="9" s="1"/>
  <c r="J35" i="37"/>
  <c r="I36" i="37"/>
  <c r="J36" i="37"/>
  <c r="I37" i="37"/>
  <c r="L37" i="37" s="1"/>
  <c r="G37" i="9" s="1"/>
  <c r="J37" i="37"/>
  <c r="I38" i="37"/>
  <c r="L38" i="37" s="1"/>
  <c r="G38" i="9" s="1"/>
  <c r="J38" i="37"/>
  <c r="I39" i="37"/>
  <c r="J39" i="37"/>
  <c r="I40" i="37"/>
  <c r="L40" i="37" s="1"/>
  <c r="G40" i="9" s="1"/>
  <c r="J40" i="37"/>
  <c r="I41" i="37"/>
  <c r="J41" i="37"/>
  <c r="I42" i="37"/>
  <c r="L42" i="37" s="1"/>
  <c r="G42" i="9" s="1"/>
  <c r="J42" i="37"/>
  <c r="I43" i="37"/>
  <c r="J43" i="37"/>
  <c r="I44" i="37"/>
  <c r="L44" i="37" s="1"/>
  <c r="G44" i="9" s="1"/>
  <c r="J44" i="37"/>
  <c r="I45" i="37"/>
  <c r="L45" i="37" s="1"/>
  <c r="G45" i="9" s="1"/>
  <c r="J45" i="37"/>
  <c r="I46" i="37"/>
  <c r="J46" i="37"/>
  <c r="I47" i="37"/>
  <c r="L47" i="37" s="1"/>
  <c r="G47" i="9" s="1"/>
  <c r="J47" i="37"/>
  <c r="I48" i="37"/>
  <c r="L48" i="37" s="1"/>
  <c r="G48" i="9" s="1"/>
  <c r="J48" i="37"/>
  <c r="I49" i="37"/>
  <c r="J49" i="37"/>
  <c r="I50" i="37"/>
  <c r="L50" i="37" s="1"/>
  <c r="G50" i="9" s="1"/>
  <c r="J50" i="37"/>
  <c r="I51" i="37"/>
  <c r="J51" i="37"/>
  <c r="I52" i="37"/>
  <c r="J52" i="37"/>
  <c r="I53" i="37"/>
  <c r="J53" i="37"/>
  <c r="Q9" i="37"/>
  <c r="Q10" i="37"/>
  <c r="Q11" i="37"/>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Q46" i="37"/>
  <c r="Q47" i="37"/>
  <c r="Q48" i="37"/>
  <c r="Q49" i="37"/>
  <c r="Q50" i="37"/>
  <c r="Q51" i="37"/>
  <c r="Q52" i="37"/>
  <c r="Q53" i="37"/>
  <c r="P9" i="37"/>
  <c r="P10" i="37"/>
  <c r="P11" i="37"/>
  <c r="P12" i="37"/>
  <c r="P13" i="37"/>
  <c r="P14" i="37"/>
  <c r="P15" i="37"/>
  <c r="P16" i="37"/>
  <c r="P17" i="37"/>
  <c r="P18" i="37"/>
  <c r="P19" i="37"/>
  <c r="P20" i="37"/>
  <c r="P21" i="37"/>
  <c r="P22" i="37"/>
  <c r="P23" i="37"/>
  <c r="P24" i="37"/>
  <c r="P25" i="37"/>
  <c r="P26" i="37"/>
  <c r="P27" i="37"/>
  <c r="P28" i="37"/>
  <c r="P29" i="37"/>
  <c r="P30" i="37"/>
  <c r="P31" i="37"/>
  <c r="P32" i="37"/>
  <c r="P33" i="37"/>
  <c r="P34" i="37"/>
  <c r="P35" i="37"/>
  <c r="P36" i="37"/>
  <c r="P37" i="37"/>
  <c r="P38" i="37"/>
  <c r="P39" i="37"/>
  <c r="P40" i="37"/>
  <c r="P41" i="37"/>
  <c r="P42" i="37"/>
  <c r="P43" i="37"/>
  <c r="P44" i="37"/>
  <c r="P45" i="37"/>
  <c r="P46" i="37"/>
  <c r="P47" i="37"/>
  <c r="P48" i="37"/>
  <c r="P49" i="37"/>
  <c r="P50" i="37"/>
  <c r="P51" i="37"/>
  <c r="P52" i="37"/>
  <c r="P53" i="37"/>
  <c r="O9" i="37"/>
  <c r="R9" i="37" s="1"/>
  <c r="O10" i="37"/>
  <c r="R10" i="37" s="1"/>
  <c r="O11" i="37"/>
  <c r="S11" i="37" s="1"/>
  <c r="O12" i="37"/>
  <c r="R12" i="37" s="1"/>
  <c r="O13" i="37"/>
  <c r="R13" i="37" s="1"/>
  <c r="O14" i="37"/>
  <c r="R14" i="37" s="1"/>
  <c r="O15" i="37"/>
  <c r="R15" i="37" s="1"/>
  <c r="O16" i="37"/>
  <c r="R16" i="37" s="1"/>
  <c r="O17" i="37"/>
  <c r="R17" i="37" s="1"/>
  <c r="O18" i="37"/>
  <c r="R18" i="37" s="1"/>
  <c r="O19" i="37"/>
  <c r="R19" i="37" s="1"/>
  <c r="O20" i="37"/>
  <c r="S20" i="37" s="1"/>
  <c r="O21" i="37"/>
  <c r="R21" i="37" s="1"/>
  <c r="O22" i="37"/>
  <c r="S22" i="37" s="1"/>
  <c r="O23" i="37"/>
  <c r="R23" i="37" s="1"/>
  <c r="O24" i="37"/>
  <c r="R24" i="37" s="1"/>
  <c r="O25" i="37"/>
  <c r="R25" i="37" s="1"/>
  <c r="O26" i="37"/>
  <c r="R26" i="37" s="1"/>
  <c r="O27" i="37"/>
  <c r="R27" i="37" s="1"/>
  <c r="O28" i="37"/>
  <c r="R28" i="37" s="1"/>
  <c r="O29" i="37"/>
  <c r="R29" i="37" s="1"/>
  <c r="O30" i="37"/>
  <c r="R30" i="37" s="1"/>
  <c r="O31" i="37"/>
  <c r="R31" i="37" s="1"/>
  <c r="O32" i="37"/>
  <c r="R32" i="37" s="1"/>
  <c r="O33" i="37"/>
  <c r="R33" i="37" s="1"/>
  <c r="O34" i="37"/>
  <c r="R34" i="37" s="1"/>
  <c r="O35" i="37"/>
  <c r="R35" i="37" s="1"/>
  <c r="O36" i="37"/>
  <c r="R36" i="37" s="1"/>
  <c r="O37" i="37"/>
  <c r="R37" i="37" s="1"/>
  <c r="O38" i="37"/>
  <c r="S38" i="37" s="1"/>
  <c r="O39" i="37"/>
  <c r="R39" i="37" s="1"/>
  <c r="O40" i="37"/>
  <c r="R40" i="37" s="1"/>
  <c r="O41" i="37"/>
  <c r="S41" i="37" s="1"/>
  <c r="O42" i="37"/>
  <c r="R42" i="37" s="1"/>
  <c r="O43" i="37"/>
  <c r="S43" i="37" s="1"/>
  <c r="O44" i="37"/>
  <c r="S44" i="37" s="1"/>
  <c r="O45" i="37"/>
  <c r="R45" i="37" s="1"/>
  <c r="O46" i="37"/>
  <c r="S46" i="37" s="1"/>
  <c r="O47" i="37"/>
  <c r="S47" i="37" s="1"/>
  <c r="O48" i="37"/>
  <c r="S48" i="37" s="1"/>
  <c r="O49" i="37"/>
  <c r="R49" i="37" s="1"/>
  <c r="O50" i="37"/>
  <c r="S50" i="37" s="1"/>
  <c r="O51" i="37"/>
  <c r="R51" i="37" s="1"/>
  <c r="O52" i="37"/>
  <c r="R52" i="37" s="1"/>
  <c r="O53" i="37"/>
  <c r="R53" i="37" s="1"/>
  <c r="H4" i="33"/>
  <c r="I4" i="33"/>
  <c r="H5" i="33"/>
  <c r="I5" i="33"/>
  <c r="H6" i="33"/>
  <c r="I6" i="33"/>
  <c r="H7" i="33"/>
  <c r="I7" i="33"/>
  <c r="H8" i="33"/>
  <c r="I8" i="33"/>
  <c r="H9" i="33"/>
  <c r="I9" i="33"/>
  <c r="H10" i="33"/>
  <c r="I10" i="33"/>
  <c r="H11" i="33"/>
  <c r="I11" i="33"/>
  <c r="H12" i="33"/>
  <c r="I12" i="33"/>
  <c r="H13" i="33"/>
  <c r="I13" i="33"/>
  <c r="H14" i="33"/>
  <c r="I14" i="33"/>
  <c r="H15" i="33"/>
  <c r="I15" i="33"/>
  <c r="H16" i="33"/>
  <c r="I16" i="33"/>
  <c r="H17" i="33"/>
  <c r="I17" i="33"/>
  <c r="H18" i="33"/>
  <c r="I18" i="33"/>
  <c r="H19" i="33"/>
  <c r="I19" i="33"/>
  <c r="H20" i="33"/>
  <c r="I20" i="33"/>
  <c r="H21" i="33"/>
  <c r="I21" i="33"/>
  <c r="H22" i="33"/>
  <c r="I22" i="33"/>
  <c r="H23" i="33"/>
  <c r="I23" i="33"/>
  <c r="H24" i="33"/>
  <c r="I24" i="33"/>
  <c r="H25" i="33"/>
  <c r="I25" i="33"/>
  <c r="H26" i="33"/>
  <c r="I26" i="33"/>
  <c r="H27" i="33"/>
  <c r="I27" i="33"/>
  <c r="H28" i="33"/>
  <c r="I28" i="33"/>
  <c r="H29" i="33"/>
  <c r="I29" i="33"/>
  <c r="H30" i="33"/>
  <c r="I30" i="33"/>
  <c r="H31" i="33"/>
  <c r="I31" i="33"/>
  <c r="H32" i="33"/>
  <c r="I32" i="33"/>
  <c r="H33" i="33"/>
  <c r="I33" i="33"/>
  <c r="H34" i="33"/>
  <c r="I34" i="33"/>
  <c r="H35" i="33"/>
  <c r="I35" i="33"/>
  <c r="H36" i="33"/>
  <c r="I36" i="33"/>
  <c r="H37" i="33"/>
  <c r="I37" i="33"/>
  <c r="H38" i="33"/>
  <c r="I38" i="33"/>
  <c r="H39" i="33"/>
  <c r="I39" i="33"/>
  <c r="H40" i="33"/>
  <c r="I40" i="33"/>
  <c r="H41" i="33"/>
  <c r="I41" i="33"/>
  <c r="H42" i="33"/>
  <c r="I42" i="33"/>
  <c r="H43" i="33"/>
  <c r="I43" i="33"/>
  <c r="H44" i="33"/>
  <c r="I44" i="33"/>
  <c r="H45" i="33"/>
  <c r="I45" i="33"/>
  <c r="H46" i="33"/>
  <c r="I46" i="33"/>
  <c r="H47" i="33"/>
  <c r="I47" i="33"/>
  <c r="H48" i="33"/>
  <c r="I48" i="33"/>
  <c r="H49" i="33"/>
  <c r="I49" i="33"/>
  <c r="H50" i="33"/>
  <c r="I50" i="33"/>
  <c r="H51" i="33"/>
  <c r="I51" i="33"/>
  <c r="H52" i="33"/>
  <c r="I52" i="33"/>
  <c r="H53" i="33"/>
  <c r="I53" i="33"/>
  <c r="H54" i="33"/>
  <c r="I54" i="33"/>
  <c r="H55" i="33"/>
  <c r="I55" i="33"/>
  <c r="H56" i="33"/>
  <c r="I56" i="33"/>
  <c r="H57" i="33"/>
  <c r="I57" i="33"/>
  <c r="H58" i="33"/>
  <c r="I58" i="33"/>
  <c r="H59" i="33"/>
  <c r="I59" i="33"/>
  <c r="H60" i="33"/>
  <c r="I60" i="33"/>
  <c r="H61" i="33"/>
  <c r="I61" i="33"/>
  <c r="H62" i="33"/>
  <c r="I62" i="33"/>
  <c r="H63" i="33"/>
  <c r="I63" i="33"/>
  <c r="H64" i="33"/>
  <c r="I64" i="33"/>
  <c r="H65" i="33"/>
  <c r="I65" i="33"/>
  <c r="H66" i="33"/>
  <c r="I66" i="33"/>
  <c r="H67" i="33"/>
  <c r="I67" i="33"/>
  <c r="H68" i="33"/>
  <c r="I68" i="33"/>
  <c r="H69" i="33"/>
  <c r="I69" i="33"/>
  <c r="H70" i="33"/>
  <c r="I70" i="33"/>
  <c r="H71" i="33"/>
  <c r="I71" i="33"/>
  <c r="H72" i="33"/>
  <c r="I72" i="33"/>
  <c r="H73" i="33"/>
  <c r="I73" i="33"/>
  <c r="H74" i="33"/>
  <c r="I74" i="33"/>
  <c r="H75" i="33"/>
  <c r="I75" i="33"/>
  <c r="H76" i="33"/>
  <c r="I76" i="33"/>
  <c r="H77" i="33"/>
  <c r="I77" i="33"/>
  <c r="H3" i="33"/>
  <c r="I3" i="33"/>
  <c r="J4" i="33"/>
  <c r="J5" i="33"/>
  <c r="J6" i="33"/>
  <c r="J7" i="33"/>
  <c r="J8" i="33"/>
  <c r="J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67" i="33"/>
  <c r="J68" i="33"/>
  <c r="J69" i="33"/>
  <c r="J70" i="33"/>
  <c r="J71" i="33"/>
  <c r="J72" i="33"/>
  <c r="J73" i="33"/>
  <c r="J74" i="33"/>
  <c r="J75" i="33"/>
  <c r="J76" i="33"/>
  <c r="J77" i="33"/>
  <c r="J3" i="33"/>
  <c r="I89" i="9" l="1"/>
  <c r="I32" i="9"/>
  <c r="I97" i="9"/>
  <c r="I35" i="9"/>
  <c r="I29" i="9"/>
  <c r="I99" i="9"/>
  <c r="T99" i="37"/>
  <c r="M61" i="37"/>
  <c r="I53" i="9"/>
  <c r="I69" i="9"/>
  <c r="I93" i="9"/>
  <c r="T85" i="37"/>
  <c r="I77" i="9"/>
  <c r="I57" i="9"/>
  <c r="I41" i="9"/>
  <c r="T67" i="37"/>
  <c r="I40" i="9"/>
  <c r="I61" i="9"/>
  <c r="I46" i="9"/>
  <c r="I68" i="9"/>
  <c r="I44" i="9"/>
  <c r="I91" i="9"/>
  <c r="I59" i="9"/>
  <c r="I48" i="9"/>
  <c r="I67" i="9"/>
  <c r="I84" i="9"/>
  <c r="I86" i="9"/>
  <c r="I39" i="9"/>
  <c r="I66" i="9"/>
  <c r="I63" i="9"/>
  <c r="I43" i="9"/>
  <c r="I73" i="9"/>
  <c r="I28" i="9"/>
  <c r="I33" i="9"/>
  <c r="I45" i="9"/>
  <c r="I49" i="9"/>
  <c r="I65" i="9"/>
  <c r="I88" i="9"/>
  <c r="I96" i="9"/>
  <c r="I38" i="9"/>
  <c r="I71" i="9"/>
  <c r="I92" i="9"/>
  <c r="I81" i="9"/>
  <c r="I78" i="9"/>
  <c r="I87" i="9"/>
  <c r="I82" i="9"/>
  <c r="I51" i="9"/>
  <c r="I64" i="9"/>
  <c r="I100" i="9"/>
  <c r="I42" i="9"/>
  <c r="I34" i="9"/>
  <c r="I54" i="9"/>
  <c r="I74" i="9"/>
  <c r="I90" i="9"/>
  <c r="I56" i="9"/>
  <c r="I62" i="9"/>
  <c r="I58" i="9"/>
  <c r="I72" i="9"/>
  <c r="I30" i="9"/>
  <c r="I94" i="9"/>
  <c r="I50" i="9"/>
  <c r="I31" i="9"/>
  <c r="I47" i="9"/>
  <c r="I95" i="9"/>
  <c r="I52" i="9"/>
  <c r="I80" i="9"/>
  <c r="I76" i="9"/>
  <c r="I55" i="9"/>
  <c r="I85" i="9"/>
  <c r="I70" i="9"/>
  <c r="I98" i="9"/>
  <c r="I37" i="9"/>
  <c r="I79" i="9"/>
  <c r="I36" i="9"/>
  <c r="I75" i="9"/>
  <c r="I83" i="9"/>
  <c r="I60" i="9"/>
  <c r="T71" i="37"/>
  <c r="T89" i="37"/>
  <c r="T97" i="37"/>
  <c r="M64" i="37"/>
  <c r="M78" i="37"/>
  <c r="T83" i="37"/>
  <c r="T59" i="37"/>
  <c r="M97" i="37"/>
  <c r="M94" i="37"/>
  <c r="T81" i="37"/>
  <c r="T95" i="37"/>
  <c r="M83" i="37"/>
  <c r="M71" i="37"/>
  <c r="T73" i="37"/>
  <c r="T57" i="37"/>
  <c r="T93" i="37"/>
  <c r="T65" i="37"/>
  <c r="T61" i="37"/>
  <c r="M98" i="37"/>
  <c r="M73" i="37"/>
  <c r="T79" i="37"/>
  <c r="M69" i="37"/>
  <c r="T63" i="37"/>
  <c r="T55" i="37"/>
  <c r="M96" i="37"/>
  <c r="M99" i="37"/>
  <c r="M87" i="37"/>
  <c r="T69" i="37"/>
  <c r="T75" i="37"/>
  <c r="T87" i="37"/>
  <c r="M79" i="37"/>
  <c r="M66" i="37"/>
  <c r="M89" i="37"/>
  <c r="T91" i="37"/>
  <c r="M57" i="37"/>
  <c r="T77" i="37"/>
  <c r="M74" i="37"/>
  <c r="M93" i="37"/>
  <c r="M72" i="37"/>
  <c r="M60" i="37"/>
  <c r="M80" i="37"/>
  <c r="K45" i="37"/>
  <c r="M45" i="37" s="1"/>
  <c r="K53" i="37"/>
  <c r="K52" i="37"/>
  <c r="K51" i="37"/>
  <c r="K29" i="37"/>
  <c r="M29" i="37" s="1"/>
  <c r="L53" i="37"/>
  <c r="G53" i="9" s="1"/>
  <c r="L51" i="37"/>
  <c r="G51" i="9" s="1"/>
  <c r="K33" i="37"/>
  <c r="M33" i="37" s="1"/>
  <c r="K49" i="37"/>
  <c r="K31" i="37"/>
  <c r="K30" i="37"/>
  <c r="K40" i="37"/>
  <c r="M40" i="37" s="1"/>
  <c r="K39" i="37"/>
  <c r="S19" i="37"/>
  <c r="T19" i="37" s="1"/>
  <c r="K37" i="37"/>
  <c r="M37" i="37" s="1"/>
  <c r="K44" i="37"/>
  <c r="M44" i="37" s="1"/>
  <c r="R22" i="37"/>
  <c r="T22" i="37" s="1"/>
  <c r="R20" i="37"/>
  <c r="T20" i="37" s="1"/>
  <c r="K48" i="37"/>
  <c r="M48" i="37" s="1"/>
  <c r="K41" i="37"/>
  <c r="S40" i="37"/>
  <c r="T40" i="37" s="1"/>
  <c r="S39" i="37"/>
  <c r="T39" i="37" s="1"/>
  <c r="K32" i="37"/>
  <c r="M32" i="37" s="1"/>
  <c r="L31" i="37"/>
  <c r="G31" i="9" s="1"/>
  <c r="K36" i="37"/>
  <c r="L49" i="37"/>
  <c r="G49" i="9" s="1"/>
  <c r="K43" i="37"/>
  <c r="R38" i="37"/>
  <c r="T38" i="37" s="1"/>
  <c r="K28" i="37"/>
  <c r="M28" i="37" s="1"/>
  <c r="S35" i="37"/>
  <c r="T35" i="37" s="1"/>
  <c r="S17" i="37"/>
  <c r="T17" i="37" s="1"/>
  <c r="L43" i="37"/>
  <c r="G43" i="9" s="1"/>
  <c r="K38" i="37"/>
  <c r="M38" i="37" s="1"/>
  <c r="S18" i="37"/>
  <c r="T18" i="37" s="1"/>
  <c r="S15" i="37"/>
  <c r="T15" i="37" s="1"/>
  <c r="K46" i="37"/>
  <c r="K35" i="37"/>
  <c r="M35" i="37" s="1"/>
  <c r="K42" i="37"/>
  <c r="M42" i="37" s="1"/>
  <c r="L36" i="37"/>
  <c r="G36" i="9" s="1"/>
  <c r="L52" i="37"/>
  <c r="G52" i="9" s="1"/>
  <c r="K47" i="37"/>
  <c r="M47" i="37" s="1"/>
  <c r="L41" i="37"/>
  <c r="G41" i="9" s="1"/>
  <c r="L30" i="37"/>
  <c r="G30" i="9" s="1"/>
  <c r="L46" i="37"/>
  <c r="G46" i="9" s="1"/>
  <c r="L39" i="37"/>
  <c r="G39" i="9" s="1"/>
  <c r="K34" i="37"/>
  <c r="M34" i="37" s="1"/>
  <c r="S37" i="37"/>
  <c r="T37" i="37" s="1"/>
  <c r="K50" i="37"/>
  <c r="M50" i="37" s="1"/>
  <c r="S34" i="37"/>
  <c r="T34" i="37" s="1"/>
  <c r="S33" i="37"/>
  <c r="T33" i="37" s="1"/>
  <c r="R44" i="37"/>
  <c r="T44" i="37" s="1"/>
  <c r="S24" i="37"/>
  <c r="T24" i="37" s="1"/>
  <c r="R41" i="37"/>
  <c r="T41" i="37" s="1"/>
  <c r="S21" i="37"/>
  <c r="T21" i="37" s="1"/>
  <c r="S14" i="37"/>
  <c r="T14" i="37" s="1"/>
  <c r="S13" i="37"/>
  <c r="T13" i="37" s="1"/>
  <c r="R11" i="37"/>
  <c r="T11" i="37" s="1"/>
  <c r="S53" i="37"/>
  <c r="T53" i="37" s="1"/>
  <c r="S42" i="37"/>
  <c r="T42" i="37" s="1"/>
  <c r="S52" i="37"/>
  <c r="T52" i="37" s="1"/>
  <c r="S32" i="37"/>
  <c r="T32" i="37" s="1"/>
  <c r="S12" i="37"/>
  <c r="T12" i="37" s="1"/>
  <c r="S51" i="37"/>
  <c r="T51" i="37" s="1"/>
  <c r="S31" i="37"/>
  <c r="T31" i="37" s="1"/>
  <c r="R50" i="37"/>
  <c r="T50" i="37" s="1"/>
  <c r="S30" i="37"/>
  <c r="T30" i="37" s="1"/>
  <c r="S10" i="37"/>
  <c r="T10" i="37" s="1"/>
  <c r="R48" i="37"/>
  <c r="T48" i="37" s="1"/>
  <c r="S49" i="37"/>
  <c r="T49" i="37" s="1"/>
  <c r="S29" i="37"/>
  <c r="T29" i="37" s="1"/>
  <c r="S9" i="37"/>
  <c r="T9" i="37" s="1"/>
  <c r="R47" i="37"/>
  <c r="T47" i="37" s="1"/>
  <c r="S28" i="37"/>
  <c r="T28" i="37" s="1"/>
  <c r="R46" i="37"/>
  <c r="T46" i="37" s="1"/>
  <c r="S27" i="37"/>
  <c r="T27" i="37" s="1"/>
  <c r="S26" i="37"/>
  <c r="T26" i="37" s="1"/>
  <c r="R43" i="37"/>
  <c r="T43" i="37" s="1"/>
  <c r="S45" i="37"/>
  <c r="T45" i="37" s="1"/>
  <c r="S25" i="37"/>
  <c r="T25" i="37" s="1"/>
  <c r="S23" i="37"/>
  <c r="T23" i="37" s="1"/>
  <c r="S36" i="37"/>
  <c r="T36" i="37" s="1"/>
  <c r="S16" i="37"/>
  <c r="T16" i="37" s="1"/>
  <c r="K3" i="33" a="1"/>
  <c r="D24" i="9"/>
  <c r="D25" i="9"/>
  <c r="D26" i="9"/>
  <c r="D27" i="9"/>
  <c r="C24" i="9"/>
  <c r="H24" i="9" s="1"/>
  <c r="C25" i="9"/>
  <c r="H25" i="9" s="1"/>
  <c r="C26" i="9"/>
  <c r="H26" i="9" s="1"/>
  <c r="C27" i="9"/>
  <c r="H27" i="9" s="1"/>
  <c r="M51" i="37" l="1"/>
  <c r="M53" i="37"/>
  <c r="M49" i="37"/>
  <c r="M30" i="37"/>
  <c r="M31" i="37"/>
  <c r="M46" i="37"/>
  <c r="P5" i="37"/>
  <c r="P7" i="37"/>
  <c r="M39" i="37"/>
  <c r="M41" i="37"/>
  <c r="M52" i="37"/>
  <c r="M36" i="37"/>
  <c r="M43" i="37"/>
  <c r="O6" i="37"/>
  <c r="O7" i="37"/>
  <c r="P8" i="37"/>
  <c r="K3" i="33"/>
  <c r="O5" i="37" s="1"/>
  <c r="Q8" i="37"/>
  <c r="Q6" i="37"/>
  <c r="Q7" i="37"/>
  <c r="O8" i="37"/>
  <c r="P6" i="37"/>
  <c r="Q5" i="37"/>
  <c r="G19" i="12"/>
  <c r="G22" i="12"/>
  <c r="G27" i="12"/>
  <c r="G24" i="12"/>
  <c r="G28" i="12"/>
  <c r="G21" i="12"/>
  <c r="G20" i="12"/>
  <c r="G25" i="12"/>
  <c r="G26" i="12"/>
  <c r="G29" i="12"/>
  <c r="G23" i="12"/>
  <c r="G16" i="12"/>
  <c r="G15" i="12"/>
  <c r="G11" i="12"/>
  <c r="G18" i="12"/>
  <c r="G17" i="12"/>
  <c r="G14" i="12"/>
  <c r="G13" i="12"/>
  <c r="G12" i="12"/>
  <c r="I24" i="37"/>
  <c r="L24" i="37" s="1"/>
  <c r="J24" i="37"/>
  <c r="I25" i="37"/>
  <c r="L25" i="37" s="1"/>
  <c r="J25" i="37"/>
  <c r="I26" i="37"/>
  <c r="L26" i="37" s="1"/>
  <c r="J26" i="37"/>
  <c r="I27" i="37"/>
  <c r="L27" i="37" s="1"/>
  <c r="J27" i="37"/>
  <c r="A77" i="33"/>
  <c r="B77" i="33"/>
  <c r="D77" i="33"/>
  <c r="C77" i="33"/>
  <c r="A37" i="33"/>
  <c r="B37" i="33"/>
  <c r="D37" i="33"/>
  <c r="C37" i="33"/>
  <c r="A38" i="33"/>
  <c r="B38" i="33"/>
  <c r="D38" i="33"/>
  <c r="C38" i="33"/>
  <c r="A39" i="33"/>
  <c r="B39" i="33"/>
  <c r="D39" i="33"/>
  <c r="C39" i="33"/>
  <c r="A40" i="33"/>
  <c r="B40" i="33"/>
  <c r="D40" i="33"/>
  <c r="C40" i="33"/>
  <c r="A41" i="33"/>
  <c r="B41" i="33"/>
  <c r="D41" i="33"/>
  <c r="C41" i="33"/>
  <c r="A42" i="33"/>
  <c r="B42" i="33"/>
  <c r="D42" i="33"/>
  <c r="C42" i="33"/>
  <c r="A43" i="33"/>
  <c r="B43" i="33"/>
  <c r="D43" i="33"/>
  <c r="C43" i="33"/>
  <c r="A44" i="33"/>
  <c r="B44" i="33"/>
  <c r="D44" i="33"/>
  <c r="C44" i="33"/>
  <c r="A45" i="33"/>
  <c r="B45" i="33"/>
  <c r="D45" i="33"/>
  <c r="C45" i="33"/>
  <c r="A46" i="33"/>
  <c r="B46" i="33"/>
  <c r="D46" i="33"/>
  <c r="C46" i="33"/>
  <c r="A47" i="33"/>
  <c r="B47" i="33"/>
  <c r="D47" i="33"/>
  <c r="C47" i="33"/>
  <c r="A48" i="33"/>
  <c r="B48" i="33"/>
  <c r="D48" i="33"/>
  <c r="C48" i="33"/>
  <c r="A49" i="33"/>
  <c r="B49" i="33"/>
  <c r="D49" i="33"/>
  <c r="C49" i="33"/>
  <c r="A50" i="33"/>
  <c r="B50" i="33"/>
  <c r="D50" i="33"/>
  <c r="C50" i="33"/>
  <c r="A51" i="33"/>
  <c r="B51" i="33"/>
  <c r="D51" i="33"/>
  <c r="C51" i="33"/>
  <c r="A52" i="33"/>
  <c r="B52" i="33"/>
  <c r="D52" i="33"/>
  <c r="C52" i="33"/>
  <c r="A53" i="33"/>
  <c r="B53" i="33"/>
  <c r="D53" i="33"/>
  <c r="C53" i="33"/>
  <c r="A54" i="33"/>
  <c r="B54" i="33"/>
  <c r="D54" i="33"/>
  <c r="C54" i="33"/>
  <c r="A55" i="33"/>
  <c r="B55" i="33"/>
  <c r="D55" i="33"/>
  <c r="C55" i="33"/>
  <c r="A56" i="33"/>
  <c r="B56" i="33"/>
  <c r="D56" i="33"/>
  <c r="C56" i="33"/>
  <c r="A57" i="33"/>
  <c r="B57" i="33"/>
  <c r="D57" i="33"/>
  <c r="C57" i="33"/>
  <c r="A58" i="33"/>
  <c r="B58" i="33"/>
  <c r="D58" i="33"/>
  <c r="C58" i="33"/>
  <c r="A59" i="33"/>
  <c r="B59" i="33"/>
  <c r="D59" i="33"/>
  <c r="C59" i="33"/>
  <c r="A60" i="33"/>
  <c r="B60" i="33"/>
  <c r="D60" i="33"/>
  <c r="C60" i="33"/>
  <c r="A61" i="33"/>
  <c r="B61" i="33"/>
  <c r="D61" i="33"/>
  <c r="C61" i="33"/>
  <c r="A62" i="33"/>
  <c r="B62" i="33"/>
  <c r="D62" i="33"/>
  <c r="C62" i="33"/>
  <c r="A63" i="33"/>
  <c r="B63" i="33"/>
  <c r="D63" i="33"/>
  <c r="C63" i="33"/>
  <c r="A64" i="33"/>
  <c r="B64" i="33"/>
  <c r="D64" i="33"/>
  <c r="C64" i="33"/>
  <c r="A65" i="33"/>
  <c r="B65" i="33"/>
  <c r="D65" i="33"/>
  <c r="C65" i="33"/>
  <c r="A66" i="33"/>
  <c r="B66" i="33"/>
  <c r="D66" i="33"/>
  <c r="C66" i="33"/>
  <c r="A67" i="33"/>
  <c r="B67" i="33"/>
  <c r="D67" i="33"/>
  <c r="C67" i="33"/>
  <c r="A68" i="33"/>
  <c r="B68" i="33"/>
  <c r="D68" i="33"/>
  <c r="C68" i="33"/>
  <c r="A69" i="33"/>
  <c r="B69" i="33"/>
  <c r="D69" i="33"/>
  <c r="C69" i="33"/>
  <c r="A70" i="33"/>
  <c r="B70" i="33"/>
  <c r="D70" i="33"/>
  <c r="C70" i="33"/>
  <c r="A71" i="33"/>
  <c r="B71" i="33"/>
  <c r="D71" i="33"/>
  <c r="C71" i="33"/>
  <c r="A72" i="33"/>
  <c r="B72" i="33"/>
  <c r="D72" i="33"/>
  <c r="C72" i="33"/>
  <c r="A73" i="33"/>
  <c r="B73" i="33"/>
  <c r="D73" i="33"/>
  <c r="C73" i="33"/>
  <c r="A74" i="33"/>
  <c r="B74" i="33"/>
  <c r="D74" i="33"/>
  <c r="C74" i="33"/>
  <c r="A75" i="33"/>
  <c r="B75" i="33"/>
  <c r="D75" i="33"/>
  <c r="C75" i="33"/>
  <c r="A76" i="33"/>
  <c r="B76" i="33"/>
  <c r="D76" i="33"/>
  <c r="C76" i="33"/>
  <c r="A4" i="33"/>
  <c r="B4" i="33"/>
  <c r="D4" i="33"/>
  <c r="C4" i="33"/>
  <c r="A5" i="33"/>
  <c r="B5" i="33"/>
  <c r="D5" i="33"/>
  <c r="C5" i="33"/>
  <c r="A6" i="33"/>
  <c r="B6" i="33"/>
  <c r="D6" i="33"/>
  <c r="C6" i="33"/>
  <c r="A7" i="33"/>
  <c r="B7" i="33"/>
  <c r="D7" i="33"/>
  <c r="C7" i="33"/>
  <c r="A8" i="33"/>
  <c r="B8" i="33"/>
  <c r="D8" i="33"/>
  <c r="C8" i="33"/>
  <c r="A9" i="33"/>
  <c r="B9" i="33"/>
  <c r="D9" i="33"/>
  <c r="C9" i="33"/>
  <c r="A10" i="33"/>
  <c r="B10" i="33"/>
  <c r="D10" i="33"/>
  <c r="C10" i="33"/>
  <c r="A11" i="33"/>
  <c r="B11" i="33"/>
  <c r="D11" i="33"/>
  <c r="C11" i="33"/>
  <c r="A12" i="33"/>
  <c r="B12" i="33"/>
  <c r="D12" i="33"/>
  <c r="C12" i="33"/>
  <c r="A13" i="33"/>
  <c r="B13" i="33"/>
  <c r="D13" i="33"/>
  <c r="C13" i="33"/>
  <c r="A14" i="33"/>
  <c r="B14" i="33"/>
  <c r="D14" i="33"/>
  <c r="C14" i="33"/>
  <c r="A15" i="33"/>
  <c r="B15" i="33"/>
  <c r="D15" i="33"/>
  <c r="C15" i="33"/>
  <c r="A16" i="33"/>
  <c r="B16" i="33"/>
  <c r="D16" i="33"/>
  <c r="C16" i="33"/>
  <c r="A17" i="33"/>
  <c r="B17" i="33"/>
  <c r="D17" i="33"/>
  <c r="C17" i="33"/>
  <c r="A18" i="33"/>
  <c r="B18" i="33"/>
  <c r="D18" i="33"/>
  <c r="C18" i="33"/>
  <c r="A19" i="33"/>
  <c r="B19" i="33"/>
  <c r="D19" i="33"/>
  <c r="C19" i="33"/>
  <c r="A20" i="33"/>
  <c r="B20" i="33"/>
  <c r="D20" i="33"/>
  <c r="C20" i="33"/>
  <c r="A21" i="33"/>
  <c r="B21" i="33"/>
  <c r="D21" i="33"/>
  <c r="C21" i="33"/>
  <c r="A22" i="33"/>
  <c r="B22" i="33"/>
  <c r="D22" i="33"/>
  <c r="C22" i="33"/>
  <c r="A23" i="33"/>
  <c r="B23" i="33"/>
  <c r="D23" i="33"/>
  <c r="C23" i="33"/>
  <c r="A24" i="33"/>
  <c r="B24" i="33"/>
  <c r="D24" i="33"/>
  <c r="C24" i="33"/>
  <c r="A25" i="33"/>
  <c r="B25" i="33"/>
  <c r="D25" i="33"/>
  <c r="C25" i="33"/>
  <c r="A26" i="33"/>
  <c r="B26" i="33"/>
  <c r="D26" i="33"/>
  <c r="C26" i="33"/>
  <c r="A27" i="33"/>
  <c r="B27" i="33"/>
  <c r="D27" i="33"/>
  <c r="C27" i="33"/>
  <c r="A28" i="33"/>
  <c r="B28" i="33"/>
  <c r="D28" i="33"/>
  <c r="C28" i="33"/>
  <c r="A29" i="33"/>
  <c r="B29" i="33"/>
  <c r="D29" i="33"/>
  <c r="C29" i="33"/>
  <c r="A30" i="33"/>
  <c r="B30" i="33"/>
  <c r="D30" i="33"/>
  <c r="C30" i="33"/>
  <c r="A31" i="33"/>
  <c r="B31" i="33"/>
  <c r="D31" i="33"/>
  <c r="C31" i="33"/>
  <c r="A32" i="33"/>
  <c r="B32" i="33"/>
  <c r="D32" i="33"/>
  <c r="C32" i="33"/>
  <c r="A33" i="33"/>
  <c r="B33" i="33"/>
  <c r="D33" i="33"/>
  <c r="C33" i="33"/>
  <c r="A34" i="33"/>
  <c r="B34" i="33"/>
  <c r="D34" i="33"/>
  <c r="C34" i="33"/>
  <c r="A35" i="33"/>
  <c r="B35" i="33"/>
  <c r="D35" i="33"/>
  <c r="C35" i="33"/>
  <c r="A36" i="33"/>
  <c r="B36" i="33"/>
  <c r="D36" i="33"/>
  <c r="C36" i="33"/>
  <c r="C3" i="33"/>
  <c r="B3" i="33"/>
  <c r="D3" i="33"/>
  <c r="E3" i="33" l="1" a="1"/>
  <c r="R6" i="37"/>
  <c r="R8" i="37"/>
  <c r="S8" i="37"/>
  <c r="R7" i="37"/>
  <c r="S7" i="37"/>
  <c r="R5" i="37"/>
  <c r="S5" i="37"/>
  <c r="S6" i="37"/>
  <c r="F26" i="9"/>
  <c r="E26" i="9"/>
  <c r="J26" i="9" s="1"/>
  <c r="E27" i="9"/>
  <c r="J27" i="9" s="1"/>
  <c r="F27" i="9"/>
  <c r="E25" i="9"/>
  <c r="J25" i="9" s="1"/>
  <c r="F25" i="9"/>
  <c r="G27" i="9"/>
  <c r="F24" i="9"/>
  <c r="E24" i="9"/>
  <c r="J24" i="9" s="1"/>
  <c r="G26" i="9"/>
  <c r="G25" i="9"/>
  <c r="G24" i="9"/>
  <c r="K24" i="37"/>
  <c r="K27" i="37"/>
  <c r="K26" i="37"/>
  <c r="K25" i="37"/>
  <c r="D8" i="47" l="1"/>
  <c r="C8" i="47"/>
  <c r="F8" i="47" s="1" a="1"/>
  <c r="F8" i="47" s="1"/>
  <c r="D6" i="47"/>
  <c r="C7" i="47"/>
  <c r="F7" i="47" s="1" a="1"/>
  <c r="F7" i="47" s="1"/>
  <c r="D7" i="47"/>
  <c r="D5" i="47"/>
  <c r="C6" i="47"/>
  <c r="F6" i="47" s="1" a="1"/>
  <c r="F6" i="47" s="1"/>
  <c r="I25" i="9"/>
  <c r="I27" i="9"/>
  <c r="I26" i="9"/>
  <c r="I24" i="9"/>
  <c r="C23" i="9"/>
  <c r="H23" i="9" s="1"/>
  <c r="D23" i="9"/>
  <c r="J23" i="37"/>
  <c r="I23" i="37"/>
  <c r="D22" i="9"/>
  <c r="C22" i="9"/>
  <c r="H22" i="9" s="1"/>
  <c r="I22" i="37"/>
  <c r="J22" i="37"/>
  <c r="D21" i="9"/>
  <c r="C21" i="9"/>
  <c r="H21" i="9" s="1"/>
  <c r="I21" i="37"/>
  <c r="J21" i="37"/>
  <c r="D20" i="9"/>
  <c r="C20" i="9"/>
  <c r="H20" i="9" s="1"/>
  <c r="I20" i="37"/>
  <c r="J20" i="37"/>
  <c r="C19" i="9"/>
  <c r="H19" i="9" s="1"/>
  <c r="D19" i="9"/>
  <c r="I19" i="37"/>
  <c r="J19" i="37"/>
  <c r="C18" i="9"/>
  <c r="H18" i="9" s="1"/>
  <c r="D18" i="9"/>
  <c r="I18" i="37"/>
  <c r="J18" i="37"/>
  <c r="C17" i="9"/>
  <c r="H17" i="9" s="1"/>
  <c r="D17" i="9"/>
  <c r="I17" i="37"/>
  <c r="J17" i="37"/>
  <c r="D16" i="9"/>
  <c r="C16" i="9"/>
  <c r="H16" i="9" s="1"/>
  <c r="J16" i="37"/>
  <c r="I16" i="37"/>
  <c r="D15" i="9"/>
  <c r="C15" i="9"/>
  <c r="H15" i="9" s="1"/>
  <c r="I15" i="37"/>
  <c r="J15" i="37"/>
  <c r="D14" i="9"/>
  <c r="C14" i="9"/>
  <c r="H14" i="9" s="1"/>
  <c r="I14" i="37"/>
  <c r="J14" i="37"/>
  <c r="D13" i="9"/>
  <c r="C13" i="9"/>
  <c r="H13" i="9" s="1"/>
  <c r="I13" i="37"/>
  <c r="J13" i="37"/>
  <c r="D12" i="9"/>
  <c r="C12" i="9"/>
  <c r="H12" i="9" s="1"/>
  <c r="I12" i="37"/>
  <c r="J12" i="37"/>
  <c r="D11" i="9"/>
  <c r="C11" i="9"/>
  <c r="H11" i="9" s="1"/>
  <c r="I11" i="37"/>
  <c r="J11" i="37"/>
  <c r="E3" i="33"/>
  <c r="C10" i="9"/>
  <c r="H10" i="9" s="1"/>
  <c r="D10" i="9"/>
  <c r="I10" i="37"/>
  <c r="J10" i="37"/>
  <c r="T5" i="37"/>
  <c r="T6" i="37"/>
  <c r="T7" i="37"/>
  <c r="T8" i="37"/>
  <c r="D6" i="9"/>
  <c r="C8" i="9"/>
  <c r="H8" i="9" s="1"/>
  <c r="C6" i="9"/>
  <c r="C7" i="9"/>
  <c r="D5" i="9"/>
  <c r="D7" i="9"/>
  <c r="D8" i="9"/>
  <c r="D9" i="9"/>
  <c r="C9" i="9"/>
  <c r="H9" i="9" s="1"/>
  <c r="I9" i="37"/>
  <c r="J9" i="37"/>
  <c r="I6" i="37"/>
  <c r="J6" i="37"/>
  <c r="I7" i="37"/>
  <c r="J7" i="37"/>
  <c r="I8" i="37"/>
  <c r="J5" i="37"/>
  <c r="J8" i="37"/>
  <c r="M24" i="37"/>
  <c r="M26" i="37"/>
  <c r="M25" i="37"/>
  <c r="M27" i="37"/>
  <c r="C5" i="9" l="1"/>
  <c r="H5" i="9" s="1"/>
  <c r="C5" i="47"/>
  <c r="F5" i="47" s="1" a="1"/>
  <c r="F5" i="47" s="1"/>
  <c r="H7" i="9"/>
  <c r="H6" i="9"/>
  <c r="E23" i="9"/>
  <c r="J23" i="9" s="1"/>
  <c r="F23" i="9"/>
  <c r="L23" i="37"/>
  <c r="K23" i="37"/>
  <c r="L22" i="37"/>
  <c r="K22" i="37"/>
  <c r="E22" i="9"/>
  <c r="J22" i="9" s="1"/>
  <c r="F22" i="9"/>
  <c r="L21" i="37"/>
  <c r="K21" i="37"/>
  <c r="F21" i="9"/>
  <c r="E21" i="9"/>
  <c r="J21" i="9" s="1"/>
  <c r="E20" i="9"/>
  <c r="J20" i="9" s="1"/>
  <c r="F20" i="9"/>
  <c r="L20" i="37"/>
  <c r="K20" i="37"/>
  <c r="L19" i="37"/>
  <c r="K19" i="37"/>
  <c r="E19" i="9"/>
  <c r="J19" i="9" s="1"/>
  <c r="F19" i="9"/>
  <c r="L18" i="37"/>
  <c r="K18" i="37"/>
  <c r="E18" i="9"/>
  <c r="J18" i="9" s="1"/>
  <c r="F18" i="9"/>
  <c r="L17" i="37"/>
  <c r="K17" i="37"/>
  <c r="E17" i="9"/>
  <c r="J17" i="9" s="1"/>
  <c r="F17" i="9"/>
  <c r="L16" i="37"/>
  <c r="K16" i="37"/>
  <c r="F16" i="9"/>
  <c r="E16" i="9"/>
  <c r="J16" i="9" s="1"/>
  <c r="E15" i="9"/>
  <c r="J15" i="9" s="1"/>
  <c r="F15" i="9"/>
  <c r="L15" i="37"/>
  <c r="K15" i="37"/>
  <c r="F14" i="9"/>
  <c r="E14" i="9"/>
  <c r="J14" i="9" s="1"/>
  <c r="L14" i="37"/>
  <c r="K14" i="37"/>
  <c r="L13" i="37"/>
  <c r="K13" i="37"/>
  <c r="E13" i="9"/>
  <c r="J13" i="9" s="1"/>
  <c r="F13" i="9"/>
  <c r="L12" i="37"/>
  <c r="K12" i="37"/>
  <c r="F12" i="9"/>
  <c r="E12" i="9"/>
  <c r="J12" i="9" s="1"/>
  <c r="L11" i="37"/>
  <c r="K11" i="37"/>
  <c r="F11" i="9"/>
  <c r="E11" i="9"/>
  <c r="J11" i="9" s="1"/>
  <c r="F10" i="9"/>
  <c r="E10" i="9"/>
  <c r="J10" i="9" s="1"/>
  <c r="L10" i="37"/>
  <c r="K10" i="37"/>
  <c r="L9" i="37"/>
  <c r="G9" i="9" s="1"/>
  <c r="L6" i="37"/>
  <c r="G6" i="9" s="1"/>
  <c r="K6" i="37"/>
  <c r="L8" i="37"/>
  <c r="G8" i="9" s="1"/>
  <c r="L7" i="37"/>
  <c r="G7" i="9" s="1"/>
  <c r="G9" i="12"/>
  <c r="I5" i="37"/>
  <c r="L5" i="37" s="1"/>
  <c r="G5" i="9" s="1"/>
  <c r="F9" i="9"/>
  <c r="E9" i="9"/>
  <c r="J9" i="9" s="1"/>
  <c r="E7" i="9"/>
  <c r="F7" i="9"/>
  <c r="F6" i="9"/>
  <c r="E6" i="9"/>
  <c r="E8" i="9"/>
  <c r="J8" i="9" s="1"/>
  <c r="F8" i="9"/>
  <c r="K9" i="37"/>
  <c r="K8" i="37"/>
  <c r="K7" i="37"/>
  <c r="E5" i="9" l="1"/>
  <c r="I12" i="9"/>
  <c r="I16" i="9"/>
  <c r="I8" i="9"/>
  <c r="I18" i="9"/>
  <c r="I22" i="9"/>
  <c r="I10" i="9"/>
  <c r="I14" i="9"/>
  <c r="I6" i="9"/>
  <c r="J6" i="9" s="1"/>
  <c r="I20" i="9"/>
  <c r="I11" i="9"/>
  <c r="I21" i="9"/>
  <c r="I7" i="9"/>
  <c r="J7" i="9" s="1"/>
  <c r="I13" i="9"/>
  <c r="I17" i="9"/>
  <c r="I19" i="9"/>
  <c r="I9" i="9"/>
  <c r="I15" i="9"/>
  <c r="I23" i="9"/>
  <c r="G23" i="9"/>
  <c r="M23" i="37"/>
  <c r="G22" i="9"/>
  <c r="M22" i="37"/>
  <c r="G21" i="9"/>
  <c r="M21" i="37"/>
  <c r="G20" i="9"/>
  <c r="M20" i="37"/>
  <c r="G19" i="9"/>
  <c r="M19" i="37"/>
  <c r="G18" i="9"/>
  <c r="M18" i="37"/>
  <c r="G17" i="9"/>
  <c r="M17" i="37"/>
  <c r="G16" i="9"/>
  <c r="M16" i="37"/>
  <c r="G15" i="9"/>
  <c r="M15" i="37"/>
  <c r="G14" i="9"/>
  <c r="M14" i="37"/>
  <c r="G13" i="9"/>
  <c r="M13" i="37"/>
  <c r="G12" i="9"/>
  <c r="M12" i="37"/>
  <c r="G11" i="9"/>
  <c r="M11" i="37"/>
  <c r="G10" i="9"/>
  <c r="M10" i="37"/>
  <c r="K5" i="37"/>
  <c r="F5" i="9"/>
  <c r="M9" i="37"/>
  <c r="M7" i="37"/>
  <c r="M6" i="37"/>
  <c r="M8" i="37"/>
  <c r="I5" i="9" l="1"/>
  <c r="J5" i="9" s="1"/>
  <c r="M5" i="37"/>
  <c r="G8" i="12"/>
  <c r="G7" i="12" l="1"/>
  <c r="G6" i="12"/>
  <c r="H5" i="25" l="1"/>
  <c r="F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W1" authorId="0" shapeId="0" xr:uid="{B1A67905-20E4-41E4-8F9E-8604E78D2BAC}">
      <text>
        <r>
          <rPr>
            <b/>
            <sz val="9"/>
            <color indexed="81"/>
            <rFont val="Tahoma"/>
            <family val="2"/>
          </rPr>
          <t>Hans.Vansomerengreve:</t>
        </r>
        <r>
          <rPr>
            <sz val="9"/>
            <color indexed="81"/>
            <rFont val="Tahoma"/>
            <family val="2"/>
          </rPr>
          <t xml:space="preserve">
In case we do not autopopulate template, this list needs to be refreshed regularly
SELECT 
DISTINCT Scientific_name,
English_name 
FROM SourceData.dbo.ASC_species_central asc2
where In_Chainpoint = 1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<sst xmlns="http://schemas.openxmlformats.org/spreadsheetml/2006/main" count="610" uniqueCount="462">
  <si>
    <r>
      <t xml:space="preserve">APPENDIX VI - DATA SUBMISSION TEMPLATE
</t>
    </r>
    <r>
      <rPr>
        <b/>
        <sz val="11"/>
        <rFont val="Montserrat"/>
      </rPr>
      <t xml:space="preserve">
OVERVIEW
</t>
    </r>
    <r>
      <rPr>
        <sz val="11"/>
        <rFont val="Montserrat"/>
      </rPr>
      <t>DATA COVERAGE AND SUBMISSION FREQUENCY</t>
    </r>
    <r>
      <rPr>
        <b/>
        <sz val="11"/>
        <rFont val="Montserrat"/>
      </rPr>
      <t xml:space="preserve">
</t>
    </r>
    <r>
      <rPr>
        <sz val="11"/>
        <rFont val="Montserrat"/>
      </rPr>
      <t>Each ASC Certificate Holder (CH) shall report data for each certified and suspended site belonging to each certificate. Data shall be submitted within one month after a completed production cycle or harvest.</t>
    </r>
  </si>
  <si>
    <t>SINGLE-SITE, MULTI-SITE OR GROUP CERTIFICATE(S)
Under a single-site certificate, the CH shall report all data belonging to the site in this Appendix VI – Reporting template (Excel file). 
Multi-site and Group certificates shall report all data belonging to each site. Sites within the same Unit of Certification (UoC) may be combined for reporting in one file or may be submitted in separate files per site. Each data submission must only cover one UoC.</t>
  </si>
  <si>
    <t>REPORTING OVERVIEW 
The “Reporting Overview” tab summarises all data submission requirements under Appendix VI (of the ASC Salmon Standard v1.4.1) and links to the corresponding Data Reporting Tables in subsequent tabs of this template. User Guidance is provided with each table (yellow highlighted section) to support completing the tables.</t>
  </si>
  <si>
    <r>
      <t xml:space="preserve">DATA TOPICS and DATA FIELDS
In this Appendix VI – Reporting template (Excel file), each tab in the file represents a separate table for submitting data under various topics. 
Within each table, each column (= field) in a table is colour coded. 
- </t>
    </r>
    <r>
      <rPr>
        <b/>
        <sz val="11"/>
        <color theme="8"/>
        <rFont val="Montserrat"/>
      </rPr>
      <t>Blue fields</t>
    </r>
    <r>
      <rPr>
        <sz val="11"/>
        <color theme="1"/>
        <rFont val="Montserrat"/>
      </rPr>
      <t xml:space="preserve"> are mandatory and must be completed (if applicable) to fulfil the Appendix VI data submission requirement under the ASC Salmon Standard (v1.4.1). 
- </t>
    </r>
    <r>
      <rPr>
        <b/>
        <sz val="11"/>
        <color theme="0" tint="-0.249977111117893"/>
        <rFont val="Montserrat"/>
      </rPr>
      <t>Grey fields</t>
    </r>
    <r>
      <rPr>
        <sz val="11"/>
        <color theme="1"/>
        <rFont val="Montserrat"/>
      </rPr>
      <t xml:space="preserve"> are voluntary, but requested to fill in as it may support automated calculations or provide relevant contextual information for the data of concern. 
- </t>
    </r>
    <r>
      <rPr>
        <b/>
        <sz val="11"/>
        <color theme="7"/>
        <rFont val="Montserrat"/>
      </rPr>
      <t>Orange fields</t>
    </r>
    <r>
      <rPr>
        <sz val="11"/>
        <color theme="1"/>
        <rFont val="Montserrat"/>
      </rPr>
      <t xml:space="preserve"> are automated to calculate the metric indicator of concern using data provided in blue and grey fields  and applying the method intended by ASC.
</t>
    </r>
  </si>
  <si>
    <t>USEFULL LINKS</t>
  </si>
  <si>
    <t>MyASC - Data submission portal</t>
  </si>
  <si>
    <t>ASC Salmon standard</t>
  </si>
  <si>
    <t>The WHO List of Critically Important Antimicrobials (CIA)</t>
  </si>
  <si>
    <t>IUCN Red list</t>
  </si>
  <si>
    <t>Conversion tool for energy density of various energy carriers</t>
  </si>
  <si>
    <t>TEMPLATE VERSION</t>
  </si>
  <si>
    <t>Topic</t>
  </si>
  <si>
    <t>Indicators</t>
  </si>
  <si>
    <t>Variables and units</t>
  </si>
  <si>
    <t>Applicability</t>
  </si>
  <si>
    <t>Reporting level in MyASC</t>
  </si>
  <si>
    <t>Reporting level in template</t>
  </si>
  <si>
    <t>Link to Reporting template</t>
  </si>
  <si>
    <t>Species in production</t>
  </si>
  <si>
    <t>- ASC site ID</t>
  </si>
  <si>
    <t>All</t>
  </si>
  <si>
    <t>UoC or Site</t>
  </si>
  <si>
    <t>Site, Species</t>
  </si>
  <si>
    <t>Species, fallowing, production</t>
  </si>
  <si>
    <t>- Site name</t>
  </si>
  <si>
    <t>- Species name (Latin name)</t>
  </si>
  <si>
    <t>- Stocking count (# of animals)</t>
  </si>
  <si>
    <t>- Harvest count (# of animals)</t>
  </si>
  <si>
    <t>Fallowing period</t>
  </si>
  <si>
    <t>3.1.1</t>
  </si>
  <si>
    <t>Farm sites for which there is no release of water that may contain pathogens into the natural (freshwater or marine) environment are exempt from the standards under Criterion 3.1.</t>
  </si>
  <si>
    <t>- Fallowing from (yyyy-mm-dd)</t>
  </si>
  <si>
    <t>- Fallowing until (yyyy-mm-dd)</t>
  </si>
  <si>
    <t>Escapes monitoring</t>
  </si>
  <si>
    <t>3.4.1</t>
  </si>
  <si>
    <t>All, except fully closed RAS</t>
  </si>
  <si>
    <t xml:space="preserve">Site, Species </t>
  </si>
  <si>
    <t>Escapes</t>
  </si>
  <si>
    <t>- Date of event (yyyy-mm-dd)</t>
  </si>
  <si>
    <t>- Number of escapees (# of animals)</t>
  </si>
  <si>
    <t>- Cause of escape event</t>
  </si>
  <si>
    <t>Fish mortality and mortality cause</t>
  </si>
  <si>
    <t>5.1.4, 5.1.5 &amp; 5.1.6</t>
  </si>
  <si>
    <t>Fish mortality</t>
  </si>
  <si>
    <t>- Mortality count by cause (# animals)</t>
  </si>
  <si>
    <t>- Mortality cause (including viral and unexplained cause)</t>
  </si>
  <si>
    <t>- Total mortality count (# animals)</t>
  </si>
  <si>
    <t>- Total mortality rate (as % of initially stocked animals)</t>
  </si>
  <si>
    <t>- Mortality rate per cause (as % of total mortality)</t>
  </si>
  <si>
    <t>Estimated unexplained loss (EUL)</t>
  </si>
  <si>
    <t>3.4.3</t>
  </si>
  <si>
    <t>EUL</t>
  </si>
  <si>
    <t>- EUL (# of animals)</t>
  </si>
  <si>
    <t>- EUL (as % of initially stocked animals)</t>
  </si>
  <si>
    <t>Wildlife mortality</t>
  </si>
  <si>
    <t>2.5.2 &amp; 2.5.5</t>
  </si>
  <si>
    <t>Site</t>
  </si>
  <si>
    <t>- Date of incident (yyyy-mm-dd)</t>
  </si>
  <si>
    <t>- Common name (English name)</t>
  </si>
  <si>
    <t>- Number of mortalities (# per species)</t>
  </si>
  <si>
    <t>- Cause of mortality</t>
  </si>
  <si>
    <t>Sediment Redox potential or Sulphide monitoring</t>
  </si>
  <si>
    <t>2.1.1</t>
  </si>
  <si>
    <t xml:space="preserve">Closed production systems that can demonstrate that they collect and responsibly dispose of &gt; 75% of solid nutrients from the production system are exempt from standards under Criterion 2.1. </t>
  </si>
  <si>
    <t>Redox, Sulphide</t>
  </si>
  <si>
    <t>- Sampling date (yyyy-mm-dd)</t>
  </si>
  <si>
    <t>- Sampling location (edge of AZE, reference site)</t>
  </si>
  <si>
    <t>- Distance from edge of cages (m)</t>
  </si>
  <si>
    <t>- Direction compared to water flow (downstream, upstream, orthogonal)</t>
  </si>
  <si>
    <t>- Measurement (redox potential (mV) or sulphide levels (μMol/L))</t>
  </si>
  <si>
    <t>- Average value (mV or μMol/L)</t>
  </si>
  <si>
    <t>Faunal index monitoring</t>
  </si>
  <si>
    <t>2.1.2</t>
  </si>
  <si>
    <t>Faunal index</t>
  </si>
  <si>
    <t>- Faunal index used (AMBI, SWI, BQI, ITI)</t>
  </si>
  <si>
    <t>- Index value</t>
  </si>
  <si>
    <t xml:space="preserve">Nitrogen and Phosphorous monitoring </t>
  </si>
  <si>
    <t>2.2.4</t>
  </si>
  <si>
    <t>For jurisdictions without national or regional coastal water quality targets</t>
  </si>
  <si>
    <t>Nitrogen, phosphorous</t>
  </si>
  <si>
    <t>- Total P concentration (µg/L)</t>
  </si>
  <si>
    <t>- Total N concentration (mg/L)</t>
  </si>
  <si>
    <t>Sediment copper monitoring</t>
  </si>
  <si>
    <t>4.7.3 &amp; 4.7.4</t>
  </si>
  <si>
    <t>All using copper nets or copper treated nets</t>
  </si>
  <si>
    <t>Copper</t>
  </si>
  <si>
    <t>- Distance from edge of cage (m)</t>
  </si>
  <si>
    <t>- Copper concentration (mg Cu/kg dry sediment)</t>
  </si>
  <si>
    <t>Biochemical oxygen demand (BOD)</t>
  </si>
  <si>
    <t>2.2.5</t>
  </si>
  <si>
    <t>BOD</t>
  </si>
  <si>
    <t xml:space="preserve">FFDR and EPA+DHA </t>
  </si>
  <si>
    <t>4.2.1 &amp; 4.2.2</t>
  </si>
  <si>
    <t>Feed</t>
  </si>
  <si>
    <t>- FFDRm (ratio)</t>
  </si>
  <si>
    <t>- FFDRo (ratio)</t>
  </si>
  <si>
    <t>- EPA+DHA content (g/kg of feed)</t>
  </si>
  <si>
    <t>Transgenic feed ingredients</t>
  </si>
  <si>
    <t>4.4.3</t>
  </si>
  <si>
    <t>- Transgenic feed ingredients used (Y/N)</t>
  </si>
  <si>
    <t xml:space="preserve">Energy use </t>
  </si>
  <si>
    <t xml:space="preserve">4.6.1 </t>
  </si>
  <si>
    <t>- Site name or Site ID</t>
  </si>
  <si>
    <t>Energy use</t>
  </si>
  <si>
    <t>- Net production volume (tonnes)</t>
  </si>
  <si>
    <t>- Energy use (kJ/tonne fish produced per production cycle)</t>
  </si>
  <si>
    <t xml:space="preserve">GHG emissions on farm </t>
  </si>
  <si>
    <t xml:space="preserve">4.6.2 </t>
  </si>
  <si>
    <t>Greenhouse gas emission</t>
  </si>
  <si>
    <t>- GHG emission on farm (kg CO2-eq.)</t>
  </si>
  <si>
    <t>- GHG emission on farm (kg CO2-eq./tonne fish produced per production cycle)</t>
  </si>
  <si>
    <t xml:space="preserve">GHG emissions of feed </t>
  </si>
  <si>
    <t xml:space="preserve">4.6.3 </t>
  </si>
  <si>
    <t>- GHG emission feed (kg CO2-eq.)</t>
  </si>
  <si>
    <t>- GHG emission feed (kg CO2-eq./tonne fish produced per production cycle)</t>
  </si>
  <si>
    <t>Therapeutant use</t>
  </si>
  <si>
    <t>5.2.1</t>
  </si>
  <si>
    <t>Therapeutants use</t>
  </si>
  <si>
    <t>- Start date of treatment (yyyy-mm-dd)</t>
  </si>
  <si>
    <t>- End date of treatment (yyyy-mm-dd)</t>
  </si>
  <si>
    <t>- Reason for use</t>
  </si>
  <si>
    <t>- Type of treatment</t>
  </si>
  <si>
    <t>- Product trade name</t>
  </si>
  <si>
    <t>- Active ingredient name</t>
  </si>
  <si>
    <t>- WHO classification</t>
  </si>
  <si>
    <t>- Amount of active component (kg)</t>
  </si>
  <si>
    <t>- Biomass treated (tonnes)</t>
  </si>
  <si>
    <t>- kg of active ingredient/tonne of fish treated (kg/tonne)</t>
  </si>
  <si>
    <t xml:space="preserve">Weighted Number of Medicinal Treatments (WNMT)  </t>
  </si>
  <si>
    <t>5.2.5</t>
  </si>
  <si>
    <t>WNMT</t>
  </si>
  <si>
    <t>- WNMT</t>
  </si>
  <si>
    <t>Sea lice monitoring</t>
  </si>
  <si>
    <t>3.1.7</t>
  </si>
  <si>
    <t>All operating in areas with wild salmonids</t>
  </si>
  <si>
    <t>- Date (yyyy-mm-dd)</t>
  </si>
  <si>
    <t>- Year (yyyy)</t>
  </si>
  <si>
    <t>- Week (ww)</t>
  </si>
  <si>
    <t>- Sea lice species</t>
  </si>
  <si>
    <t>- Life stage</t>
  </si>
  <si>
    <t>- Average sea lice count (#/fish)</t>
  </si>
  <si>
    <t>TABLE 1. Species in production, fallow period and site and production details</t>
  </si>
  <si>
    <t>2.1</t>
  </si>
  <si>
    <t>2.2</t>
  </si>
  <si>
    <t>2.3</t>
  </si>
  <si>
    <t>2.4</t>
  </si>
  <si>
    <t>2.5</t>
  </si>
  <si>
    <t>2.6</t>
  </si>
  <si>
    <t>2.7</t>
  </si>
  <si>
    <t>2.8</t>
  </si>
  <si>
    <t>2.9</t>
  </si>
  <si>
    <t>2.11</t>
  </si>
  <si>
    <t>2.12</t>
  </si>
  <si>
    <t>2.13</t>
  </si>
  <si>
    <t>2.14</t>
  </si>
  <si>
    <t>2.15</t>
  </si>
  <si>
    <t>Site name</t>
  </si>
  <si>
    <t>ASC site ID</t>
  </si>
  <si>
    <t>Species in production (Latin name)
(select)</t>
  </si>
  <si>
    <t>Cycle ID</t>
  </si>
  <si>
    <t>Production cycle start 
(yyyy-mm-dd)</t>
  </si>
  <si>
    <t>Production cycle end 
(yyyy-mm-dd)</t>
  </si>
  <si>
    <t>Fallowing from 
(yyyy-mm-dd)</t>
  </si>
  <si>
    <t>Fallowing until 
(yyyy-mm-dd)</t>
  </si>
  <si>
    <t>ASC certified stocked volume 
(tonnes)</t>
  </si>
  <si>
    <t>ASC certified harvested production volume 
(tonnes)</t>
  </si>
  <si>
    <t>Stocking count 
(# of animals)</t>
  </si>
  <si>
    <t>Harvest count 
(#of animals)</t>
  </si>
  <si>
    <t>ASC certified net production volume 
(tonnes)</t>
  </si>
  <si>
    <t>Notes</t>
  </si>
  <si>
    <t>TABLE 1. Escapes monitoring</t>
  </si>
  <si>
    <t>3.7</t>
  </si>
  <si>
    <t>Site name
(select)</t>
  </si>
  <si>
    <t>Date of event
(yyyy-mm-dd)</t>
  </si>
  <si>
    <t>Species name (Latin name)
(select)</t>
  </si>
  <si>
    <t>Number of escapees 
(# of animals)</t>
  </si>
  <si>
    <t>Cause of escape event 
(select)</t>
  </si>
  <si>
    <t>Number of recaptured fish
(# of animals)</t>
  </si>
  <si>
    <t>TABLE 1. Mortality reporting by cause</t>
  </si>
  <si>
    <t>TABLE 2. Mortality count and rate per species per site</t>
  </si>
  <si>
    <t>TABLE 3. Mortality rate per cause per species per site</t>
  </si>
  <si>
    <t>4.1</t>
  </si>
  <si>
    <t>4.2</t>
  </si>
  <si>
    <t>4.3</t>
  </si>
  <si>
    <t>4.4</t>
  </si>
  <si>
    <t>4.5</t>
  </si>
  <si>
    <t>5.1</t>
  </si>
  <si>
    <t>5.2</t>
  </si>
  <si>
    <t>5.3</t>
  </si>
  <si>
    <t>5.4</t>
  </si>
  <si>
    <t>5.5</t>
  </si>
  <si>
    <t>6.1</t>
  </si>
  <si>
    <t>6.2</t>
  </si>
  <si>
    <t>6.3</t>
  </si>
  <si>
    <t>6.4</t>
  </si>
  <si>
    <t>6.5</t>
  </si>
  <si>
    <t>6.6</t>
  </si>
  <si>
    <t>Site name 
(select)</t>
  </si>
  <si>
    <t>Mortality cause 
(select)</t>
  </si>
  <si>
    <t>Mortality count by cause 
(# of animals)</t>
  </si>
  <si>
    <t>Species name (Latin name)</t>
  </si>
  <si>
    <t>Total mortality count
(# of animals)</t>
  </si>
  <si>
    <t>Total mortality rate 
(as % of initially stocked animals)</t>
  </si>
  <si>
    <t>Mortality cause</t>
  </si>
  <si>
    <t>Mortality count by cause
(# of animals)</t>
  </si>
  <si>
    <t>Mortality rate by cause 
(as % of total mortality)</t>
  </si>
  <si>
    <t>TABLE 1. Estimated unaccounted loss (EUL) per species per site</t>
  </si>
  <si>
    <t>Species name 
(Latin name)</t>
  </si>
  <si>
    <t>Harvest count 
(# of animals)</t>
  </si>
  <si>
    <t>Mortality count 
(# of animals)</t>
  </si>
  <si>
    <t>Known escapes 
(# of animals)</t>
  </si>
  <si>
    <t>EUL 
(# of animals)</t>
  </si>
  <si>
    <t>EUL 
(as % of initially stocked animals)</t>
  </si>
  <si>
    <t>TABLE 1. Wildlife mortality</t>
  </si>
  <si>
    <t>Date of incident 
(yyyy-mm-dd)</t>
  </si>
  <si>
    <t>Common name</t>
  </si>
  <si>
    <t>Number of mortalities 
(# per species)</t>
  </si>
  <si>
    <t>Cause of mortality
(select)</t>
  </si>
  <si>
    <t>TABLE 1. Sulphide level or redox potential</t>
  </si>
  <si>
    <t>Site name (select)</t>
  </si>
  <si>
    <t>Sampling date 
(yyyy-mm-dd)</t>
  </si>
  <si>
    <t>Sampling station</t>
  </si>
  <si>
    <t>Sampling location (select)</t>
  </si>
  <si>
    <t>Distance from edge of cages 
(m)</t>
  </si>
  <si>
    <t>Direction compared to water flow 
(select)</t>
  </si>
  <si>
    <t>Measurement (select)</t>
  </si>
  <si>
    <t>Average value</t>
  </si>
  <si>
    <t>TABLE 1. Faunal index monitoring</t>
  </si>
  <si>
    <t>10.2</t>
  </si>
  <si>
    <t>10.3</t>
  </si>
  <si>
    <t>10.4</t>
  </si>
  <si>
    <t>10.5</t>
  </si>
  <si>
    <t>10.6</t>
  </si>
  <si>
    <t>10.7</t>
  </si>
  <si>
    <t>10.8</t>
  </si>
  <si>
    <t>10.9</t>
  </si>
  <si>
    <t>Sampling location 
(select)</t>
  </si>
  <si>
    <t>Faunal index used 
(select)</t>
  </si>
  <si>
    <t>Index value</t>
  </si>
  <si>
    <t>TABLE 1. Nitrogen and phosphorous monitoring</t>
  </si>
  <si>
    <t>11.1</t>
  </si>
  <si>
    <t>11.2</t>
  </si>
  <si>
    <t>11.3</t>
  </si>
  <si>
    <t>11.4</t>
  </si>
  <si>
    <t>11.5</t>
  </si>
  <si>
    <t>11.6</t>
  </si>
  <si>
    <t>11.7</t>
  </si>
  <si>
    <t>11.8</t>
  </si>
  <si>
    <t>11.9</t>
  </si>
  <si>
    <t>Total N concentration 
(mg/L)</t>
  </si>
  <si>
    <t>Total P concentration 
(µg/L)</t>
  </si>
  <si>
    <t>TABLE 1. Biolochemical oxygen demand (BOD) calculation</t>
  </si>
  <si>
    <t>TABLE 1. Feed efficiencies per species per site</t>
  </si>
  <si>
    <t>Total feed use (tonnes)</t>
  </si>
  <si>
    <t>ASC certified net production volume (tonnes)</t>
  </si>
  <si>
    <t>eFCR (ratio)</t>
  </si>
  <si>
    <t>FFDRm (ratio)</t>
  </si>
  <si>
    <t>FFDRo (ratio)</t>
  </si>
  <si>
    <t>EPA + DHA in feed
(g/kg feed)</t>
  </si>
  <si>
    <t>Transgenic feed ingredients used 
(Yes/No)</t>
  </si>
  <si>
    <t>TABLE 1. Greenhouse gas (GHG) emissions</t>
  </si>
  <si>
    <t>15.2</t>
  </si>
  <si>
    <t>15.3</t>
  </si>
  <si>
    <t>15.4</t>
  </si>
  <si>
    <t>15.5</t>
  </si>
  <si>
    <t>15.6</t>
  </si>
  <si>
    <t>15.7</t>
  </si>
  <si>
    <t>Net production volume 
(tonnes)</t>
  </si>
  <si>
    <t xml:space="preserve"> GHG emission on farm 
(kg CO2-eq.)</t>
  </si>
  <si>
    <t>GHG emission on farm 
(kg CO2-eq./tonne fish produced per production cycle)</t>
  </si>
  <si>
    <t>GHG emission feed 
(kg CO2-eq.)</t>
  </si>
  <si>
    <t>GHG emisson feed 
(kg CO2-eq./tonne fish produced per production cycle)</t>
  </si>
  <si>
    <t>TABLE 1. Energy use</t>
  </si>
  <si>
    <t>Net production volume (tonnes)</t>
  </si>
  <si>
    <t>Energy use (kJ)</t>
  </si>
  <si>
    <t>Energy use 
(kJ/tonne fish produced per production cycle)</t>
  </si>
  <si>
    <t>TABLE 1. Therapeutants use</t>
  </si>
  <si>
    <t>17.2</t>
  </si>
  <si>
    <t>17.3</t>
  </si>
  <si>
    <t>17.4</t>
  </si>
  <si>
    <t>17.5</t>
  </si>
  <si>
    <t>17.6</t>
  </si>
  <si>
    <t>17.7</t>
  </si>
  <si>
    <t>17.8</t>
  </si>
  <si>
    <t>17.9</t>
  </si>
  <si>
    <t>17.11</t>
  </si>
  <si>
    <t>17.12</t>
  </si>
  <si>
    <t>17.13</t>
  </si>
  <si>
    <t>17.14</t>
  </si>
  <si>
    <t>Species name (Latin name) 
(select)</t>
  </si>
  <si>
    <t>Start date of treatment 
(yyyy-mm-dd)</t>
  </si>
  <si>
    <t>End date of treatment 
(yyyy-mm-dd)</t>
  </si>
  <si>
    <t>Reason for use</t>
  </si>
  <si>
    <t>Type of treatment 
(select)</t>
  </si>
  <si>
    <t>Product trade name</t>
  </si>
  <si>
    <t>Active ingredient name</t>
  </si>
  <si>
    <t>WHO classification (for antimicrobials only) 
(select)</t>
  </si>
  <si>
    <t>Amount of active component 
(kg)</t>
  </si>
  <si>
    <t>Biomass treated 
(tonnes)</t>
  </si>
  <si>
    <t>kg of active ingredient/tonne of fish treated 
(kg/tonne)</t>
  </si>
  <si>
    <t>TABLE 1. Weighted number of medicinal treatments (WNMT)</t>
  </si>
  <si>
    <t>TABLE 1. Sea lice monitoring</t>
  </si>
  <si>
    <t>Date
(yyyy-mm-dd)</t>
  </si>
  <si>
    <t>Year 
(yyyy)</t>
  </si>
  <si>
    <t>Week 
(ww)</t>
  </si>
  <si>
    <t>Sea lice species 
(select)</t>
  </si>
  <si>
    <t>Life stage 
(select)</t>
  </si>
  <si>
    <t>Average sea lice count 
(#/fish)</t>
  </si>
  <si>
    <t>Distinct Site name</t>
  </si>
  <si>
    <t>Distinct ASC site ID</t>
  </si>
  <si>
    <t>Distinct Species in production</t>
  </si>
  <si>
    <t>Entered Site - mortality</t>
  </si>
  <si>
    <t>Entered species - Mortality</t>
  </si>
  <si>
    <t>Entered cause - mortatlity</t>
  </si>
  <si>
    <t>Distinct Site - mortality</t>
  </si>
  <si>
    <t>Distinct species - Mortality</t>
  </si>
  <si>
    <t>Distinct cause - mortality</t>
  </si>
  <si>
    <t>Lethal incident cause (select)</t>
  </si>
  <si>
    <t>Distinct Parasiticides</t>
  </si>
  <si>
    <t>With or without shell</t>
  </si>
  <si>
    <t>Reason of escape (select)</t>
  </si>
  <si>
    <t>WHO classification</t>
  </si>
  <si>
    <t>ASC certified feed? (select)</t>
  </si>
  <si>
    <t>Production system</t>
  </si>
  <si>
    <t>Latin name</t>
  </si>
  <si>
    <t>English name</t>
  </si>
  <si>
    <t>Energy input</t>
  </si>
  <si>
    <t>Direction</t>
  </si>
  <si>
    <t>Measurement</t>
  </si>
  <si>
    <t>Sampling location</t>
  </si>
  <si>
    <t>Sea lice species</t>
  </si>
  <si>
    <t>Sea lice life stage</t>
  </si>
  <si>
    <t>Ponds – Earthen</t>
  </si>
  <si>
    <t>live weight equivalent</t>
  </si>
  <si>
    <t>Production unit failure</t>
  </si>
  <si>
    <t>Antibiotic</t>
  </si>
  <si>
    <t>Critically important antimicrobial</t>
  </si>
  <si>
    <t>Ponds – Lined</t>
  </si>
  <si>
    <t>Acantholingua ohridana</t>
  </si>
  <si>
    <t>Electricity</t>
  </si>
  <si>
    <t>AZTI Marine Biotic Index (AMBI)</t>
  </si>
  <si>
    <t>L. salmonis</t>
  </si>
  <si>
    <t>Yes</t>
  </si>
  <si>
    <t>without shell</t>
  </si>
  <si>
    <t>Handling error (provide examples)</t>
  </si>
  <si>
    <t>Highly important antimicrobial</t>
  </si>
  <si>
    <t>Flow through tanks &amp; raceways</t>
  </si>
  <si>
    <t>Brachymystax lenok</t>
  </si>
  <si>
    <t>Diesel</t>
  </si>
  <si>
    <t>Shannon-Wiener Index (SWI)</t>
  </si>
  <si>
    <t>Caligus spp.</t>
  </si>
  <si>
    <t>No</t>
  </si>
  <si>
    <t>this should be a list wih all sites and cycles (so also ) values are captured, with all unique paraciticides used</t>
  </si>
  <si>
    <t>Vandalism</t>
  </si>
  <si>
    <t>Antiparasitic - Sea lice</t>
  </si>
  <si>
    <t>Important antimicrobial</t>
  </si>
  <si>
    <t>RAS (Recirculating Aquaculture Systems)</t>
  </si>
  <si>
    <t>Coregonus wartmanni</t>
  </si>
  <si>
    <t>Petrol/gasoline</t>
  </si>
  <si>
    <t>Benthic Quality Index (BQI)</t>
  </si>
  <si>
    <t>Accidental (e.g boat driving into cage)</t>
  </si>
  <si>
    <t>Antiparasitic - Other</t>
  </si>
  <si>
    <t>Not important antimicrobial</t>
  </si>
  <si>
    <t>Cage, including net pen (seawater)</t>
  </si>
  <si>
    <t>Hucho hucho</t>
  </si>
  <si>
    <t>Fuel oil</t>
  </si>
  <si>
    <t>Infaunal Trophic Index (ITI)</t>
  </si>
  <si>
    <t>Environmental event (e.g. flooding)</t>
  </si>
  <si>
    <t>Antifungal</t>
  </si>
  <si>
    <t>Cage, including net pen (freshwater)</t>
  </si>
  <si>
    <t>Hucho ishikawae</t>
  </si>
  <si>
    <t>Natural gas (gaseous)</t>
  </si>
  <si>
    <t>Antiviral</t>
  </si>
  <si>
    <t>Suspended culture</t>
  </si>
  <si>
    <t>Hucho perryi</t>
  </si>
  <si>
    <t>Liquid natural gas</t>
  </si>
  <si>
    <t>Other sea-based systems (molluscs)</t>
  </si>
  <si>
    <t>Hucho taimen</t>
  </si>
  <si>
    <t>Liquid petroleum gas</t>
  </si>
  <si>
    <t>Oncorhynchus aguabonita</t>
  </si>
  <si>
    <t>Biomass</t>
  </si>
  <si>
    <t>Oncorhynchus apache</t>
  </si>
  <si>
    <t>Biodiesel</t>
  </si>
  <si>
    <t>Oncorhynchus chrysogaster</t>
  </si>
  <si>
    <t>Biogas</t>
  </si>
  <si>
    <t>Oncorhynchus clarkii</t>
  </si>
  <si>
    <t>Other</t>
  </si>
  <si>
    <t>Oncorhynchus gilae</t>
  </si>
  <si>
    <t>Oncorhynchus gorbuscha</t>
  </si>
  <si>
    <t>Oncorhynchus keta</t>
  </si>
  <si>
    <t>Oncorhynchus kisutch</t>
  </si>
  <si>
    <t>Oncorhynchus masou</t>
  </si>
  <si>
    <t>Oncorhynchus mykiss</t>
  </si>
  <si>
    <t>Oncorhynchus nerka</t>
  </si>
  <si>
    <t>Oncorhynchus rhodurus</t>
  </si>
  <si>
    <t>Oncorhynchus tshawytscha</t>
  </si>
  <si>
    <t>Salmo carpio</t>
  </si>
  <si>
    <t>Salmo ferox</t>
  </si>
  <si>
    <t>Salmo fibreni</t>
  </si>
  <si>
    <t>Salmo ischchan</t>
  </si>
  <si>
    <t>Salmo letnica</t>
  </si>
  <si>
    <t>Salmo marmoratus</t>
  </si>
  <si>
    <t>Salmo ohridanus</t>
  </si>
  <si>
    <t>Salmo salar</t>
  </si>
  <si>
    <t>Salmo trutta</t>
  </si>
  <si>
    <t>Salmothymus obtusirostris</t>
  </si>
  <si>
    <t>Salvelinus alpinus</t>
  </si>
  <si>
    <t>Salvelinus confluentus</t>
  </si>
  <si>
    <t>Salvelinus fontinalis</t>
  </si>
  <si>
    <t>Salvelinus leucomaenis</t>
  </si>
  <si>
    <t>Salvelinus malma</t>
  </si>
  <si>
    <t>Salvelinus namaycush</t>
  </si>
  <si>
    <t>Salvelinus neiva</t>
  </si>
  <si>
    <t>Salvelinus profundus</t>
  </si>
  <si>
    <t>Salvelinus umbla</t>
  </si>
  <si>
    <t>Salvelinus willoughbii</t>
  </si>
  <si>
    <t>Salvethymus svetovidovi</t>
  </si>
  <si>
    <t>BOD 
(kg O2)</t>
  </si>
  <si>
    <t>- BOD (kg O2)</t>
  </si>
  <si>
    <t>AMENDMENTS FROM PREVIOUS VERSION</t>
  </si>
  <si>
    <t xml:space="preserve">UPLOAD
When uploading completed templates, in their original Excel format, to the ASC Data Submission Portal (https://myasc.asc-aqua.org/), each CH must ensure that the sites within the UoC represented by the template in submission are selected (in the MyASC portal). This will confirm that the data submission is linked to the correct site(s). </t>
  </si>
  <si>
    <t>Environmental conditions </t>
  </si>
  <si>
    <t>Infectious diseases: Bacterial </t>
  </si>
  <si>
    <t>Infectious diseases: Viral </t>
  </si>
  <si>
    <t>Infectious diseases: Parasitic </t>
  </si>
  <si>
    <t>Infectious diseases: Fungal </t>
  </si>
  <si>
    <t>Infectious diseases: Amoebic </t>
  </si>
  <si>
    <t>Injuries (trauma) </t>
  </si>
  <si>
    <t>Physiological causes </t>
  </si>
  <si>
    <t>Unknown mortality cause </t>
  </si>
  <si>
    <t>Other mortality cause (free text)</t>
  </si>
  <si>
    <t>Authorized fatality</t>
  </si>
  <si>
    <t>Accidental drowning/entangled in underwater nets</t>
  </si>
  <si>
    <t>Threatened human safety</t>
  </si>
  <si>
    <t>Entangled in bird nets</t>
  </si>
  <si>
    <t>Unknown cause</t>
  </si>
  <si>
    <t>Entangeled in operational equipment</t>
  </si>
  <si>
    <t>Culling (add reason in 'Notes' section)</t>
  </si>
  <si>
    <t>3.3</t>
  </si>
  <si>
    <t>Total number of net pens (#)</t>
  </si>
  <si>
    <t>Number of net pens treated (#)</t>
  </si>
  <si>
    <t>17.15</t>
  </si>
  <si>
    <t>17.16</t>
  </si>
  <si>
    <t>- Total number of net pens (#)</t>
  </si>
  <si>
    <t>- Number of net pens treated (#)</t>
  </si>
  <si>
    <t>Upstream</t>
  </si>
  <si>
    <t>Downstream</t>
  </si>
  <si>
    <t>Orthogonal</t>
  </si>
  <si>
    <t>Edge AZE</t>
  </si>
  <si>
    <t>Reference site</t>
  </si>
  <si>
    <t>Sulphide level (µM)</t>
  </si>
  <si>
    <t>Redox potential (mV)</t>
  </si>
  <si>
    <t>Ovigerous female</t>
  </si>
  <si>
    <t>Adult/mature female</t>
  </si>
  <si>
    <t>Sessile</t>
  </si>
  <si>
    <t>Motile</t>
  </si>
  <si>
    <t>A6V1.2</t>
  </si>
  <si>
    <t>Type of treatment</t>
  </si>
  <si>
    <t>- Fixed WNMT calculation in the WNMT tab.</t>
  </si>
  <si>
    <t>- Removed the sediment copper sampling tab as it is no longer a reporting requirement.</t>
  </si>
  <si>
    <t>- Removed 'Anaesthetic', 'Hormone', 'Mechanical' and 'Vaccine' as a type of treatment in the 'Therapeutant use' tab.</t>
  </si>
  <si>
    <t>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</si>
</sst>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yyyy\-mm\-dd"/>
    <numFmt numFmtId="166" formatCode="0;0;;@"/>
    <numFmt numFmtId="167" formatCode="yyyy\-mm\-dd;@"/>
    <numFmt numFmtId="168" formatCode="0.0%"/>
    <numFmt numFmtId="169" formatCode="0.00000"/>
  </numFmts>
  <fonts count="22"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u/>
      <sz val="11"/>
      <color theme="10"/>
      <name val="Montserrat"/>
    </font>
    <font>
      <sz val="11"/>
      <color theme="0" tint="-0.499984740745262"/>
      <name val="Montserrat"/>
    </font>
    <font>
      <b/>
      <sz val="11"/>
      <name val="Montserrat"/>
    </font>
    <font>
      <i/>
      <sz val="11"/>
      <color theme="1"/>
      <name val="Montserrat"/>
    </font>
    <font>
      <i/>
      <sz val="11"/>
      <color rgb="FF000000"/>
      <name val="Montserrat"/>
    </font>
    <font>
      <sz val="10"/>
      <color rgb="FF000000"/>
      <name val="Montserrat"/>
    </font>
    <font>
      <b/>
      <sz val="11"/>
      <color theme="0"/>
      <name val="Montserrat"/>
    </font>
    <font>
      <b/>
      <sz val="11"/>
      <color theme="7"/>
      <name val="Montserrat"/>
    </font>
    <font>
      <b/>
      <sz val="11"/>
      <color theme="8"/>
      <name val="Montserrat"/>
    </font>
    <font>
      <b/>
      <sz val="11"/>
      <color theme="0" tint="-0.249977111117893"/>
      <name val="Montserrat"/>
    </font>
  </fonts>
  <fills count="15">
    <fill>
      <patternFill patternType="none"/>
    </fill>
    <fill>
      <patternFill patternType="gray125"/>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theme="8" tint="0.79998168889431442"/>
      </patternFill>
    </fill>
    <fill>
      <patternFill patternType="solid">
        <fgColor theme="0" tint="-0.14999847407452621"/>
        <bgColor theme="8" tint="0.5999938962981048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bottom style="thick">
        <color theme="0"/>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63">
    <xf numFmtId="0" fontId="0" fillId="0" borderId="0" xfId="0"/>
    <xf numFmtId="0" fontId="0" fillId="0" borderId="1" xfId="0" applyBorder="1"/>
    <xf numFmtId="0" fontId="1" fillId="0" borderId="0" xfId="0" applyFont="1"/>
    <xf numFmtId="0" fontId="2" fillId="0" borderId="1" xfId="0" applyFont="1" applyBorder="1"/>
    <xf numFmtId="0" fontId="0" fillId="0" borderId="5" xfId="0" applyBorder="1"/>
    <xf numFmtId="0" fontId="2" fillId="0" borderId="5" xfId="0" applyFont="1" applyBorder="1"/>
    <xf numFmtId="0" fontId="1" fillId="0" borderId="1" xfId="0" applyFont="1" applyBorder="1"/>
    <xf numFmtId="0" fontId="0" fillId="0" borderId="10" xfId="0" applyBorder="1"/>
    <xf numFmtId="166" fontId="0" fillId="0" borderId="0" xfId="0" applyNumberFormat="1"/>
    <xf numFmtId="166"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1" xfId="0" applyFont="1" applyBorder="1"/>
    <xf numFmtId="0" fontId="8" fillId="0" borderId="1" xfId="0" applyFont="1" applyBorder="1"/>
    <xf numFmtId="0" fontId="11" fillId="0" borderId="1" xfId="0" applyFont="1" applyBorder="1"/>
    <xf numFmtId="0" fontId="7" fillId="0" borderId="0" xfId="0" applyFont="1"/>
    <xf numFmtId="0" fontId="12" fillId="0" borderId="1" xfId="1" quotePrefix="1" applyFont="1" applyBorder="1"/>
    <xf numFmtId="0" fontId="12" fillId="0" borderId="1" xfId="1" applyFont="1" applyBorder="1"/>
    <xf numFmtId="0" fontId="11" fillId="0" borderId="0" xfId="0" applyFont="1"/>
    <xf numFmtId="0" fontId="12" fillId="0" borderId="1" xfId="1" quotePrefix="1" applyFont="1" applyFill="1" applyBorder="1"/>
    <xf numFmtId="49" fontId="8" fillId="0" borderId="1" xfId="0" applyNumberFormat="1" applyFont="1" applyBorder="1"/>
    <xf numFmtId="49" fontId="9" fillId="0" borderId="1" xfId="0" applyNumberFormat="1" applyFont="1" applyBorder="1"/>
    <xf numFmtId="49" fontId="7" fillId="0" borderId="1" xfId="0" applyNumberFormat="1" applyFont="1" applyBorder="1"/>
    <xf numFmtId="0" fontId="13" fillId="0" borderId="1" xfId="0" applyFont="1" applyBorder="1"/>
    <xf numFmtId="49" fontId="11" fillId="0" borderId="1" xfId="0" applyNumberFormat="1" applyFont="1" applyBorder="1" applyAlignment="1">
      <alignment horizontal="left" vertical="top"/>
    </xf>
    <xf numFmtId="49" fontId="9" fillId="0" borderId="1" xfId="0" applyNumberFormat="1" applyFont="1" applyBorder="1" applyAlignment="1">
      <alignment horizontal="left"/>
    </xf>
    <xf numFmtId="49" fontId="11" fillId="0" borderId="1" xfId="0" applyNumberFormat="1" applyFont="1" applyBorder="1" applyAlignment="1">
      <alignment horizontal="left"/>
    </xf>
    <xf numFmtId="166" fontId="0" fillId="0" borderId="5" xfId="0" applyNumberFormat="1" applyBorder="1"/>
    <xf numFmtId="166" fontId="2" fillId="0" borderId="1" xfId="0" applyNumberFormat="1" applyFont="1" applyBorder="1"/>
    <xf numFmtId="0" fontId="7" fillId="0" borderId="2" xfId="0" applyFont="1" applyBorder="1"/>
    <xf numFmtId="0" fontId="8" fillId="0" borderId="3" xfId="0" applyFont="1" applyBorder="1"/>
    <xf numFmtId="166" fontId="8" fillId="0" borderId="0" xfId="0" applyNumberFormat="1" applyFont="1"/>
    <xf numFmtId="166" fontId="8" fillId="3" borderId="0" xfId="0" applyNumberFormat="1" applyFont="1" applyFill="1"/>
    <xf numFmtId="0" fontId="10" fillId="0" borderId="0" xfId="0" applyFont="1"/>
    <xf numFmtId="0" fontId="16" fillId="0" borderId="0" xfId="0" applyFont="1" applyAlignment="1">
      <alignment vertical="top" wrapText="1"/>
    </xf>
    <xf numFmtId="0" fontId="16" fillId="0" borderId="0" xfId="0" applyFont="1" applyAlignment="1">
      <alignment horizontal="left" vertical="top" wrapText="1"/>
    </xf>
    <xf numFmtId="0" fontId="10" fillId="0" borderId="0" xfId="0" applyFont="1" applyAlignment="1">
      <alignment horizontal="right" vertical="top" wrapText="1"/>
    </xf>
    <xf numFmtId="0" fontId="11" fillId="0" borderId="0" xfId="0" applyFont="1" applyAlignment="1">
      <alignment horizontal="right" vertical="top"/>
    </xf>
    <xf numFmtId="0" fontId="10" fillId="0" borderId="0" xfId="0" applyFont="1" applyAlignment="1">
      <alignment horizontal="center"/>
    </xf>
    <xf numFmtId="0" fontId="10" fillId="0" borderId="0" xfId="0" applyFont="1" applyAlignment="1">
      <alignment horizontal="center" wrapText="1"/>
    </xf>
    <xf numFmtId="0" fontId="11" fillId="0" borderId="0" xfId="0" applyFont="1" applyAlignment="1">
      <alignment horizontal="center"/>
    </xf>
    <xf numFmtId="0" fontId="10" fillId="0" borderId="0" xfId="0" applyFont="1" applyAlignment="1">
      <alignment horizontal="right" vertical="top"/>
    </xf>
    <xf numFmtId="0" fontId="10" fillId="0" borderId="0" xfId="0" applyFont="1" applyAlignment="1">
      <alignment horizontal="left" vertical="top"/>
    </xf>
    <xf numFmtId="0" fontId="11" fillId="0" borderId="0" xfId="0" applyFont="1" applyAlignment="1">
      <alignment horizontal="left" vertical="top"/>
    </xf>
    <xf numFmtId="0" fontId="17" fillId="0" borderId="0" xfId="0" applyFont="1" applyAlignment="1">
      <alignment vertical="top" wrapText="1"/>
    </xf>
    <xf numFmtId="0" fontId="7" fillId="12" borderId="2" xfId="0" applyFont="1" applyFill="1" applyBorder="1" applyAlignment="1">
      <alignment horizontal="left" vertical="top" wrapText="1"/>
    </xf>
    <xf numFmtId="0" fontId="8" fillId="12" borderId="4" xfId="0" applyFont="1" applyFill="1" applyBorder="1" applyAlignment="1">
      <alignment vertical="top" wrapText="1"/>
    </xf>
    <xf numFmtId="0" fontId="8" fillId="12" borderId="3" xfId="0" applyFont="1" applyFill="1" applyBorder="1" applyAlignment="1">
      <alignment vertical="top" wrapText="1"/>
    </xf>
    <xf numFmtId="166" fontId="8" fillId="3" borderId="8" xfId="0" applyNumberFormat="1" applyFont="1" applyFill="1" applyBorder="1"/>
    <xf numFmtId="166" fontId="8" fillId="3" borderId="9" xfId="0" applyNumberFormat="1" applyFont="1" applyFill="1" applyBorder="1"/>
    <xf numFmtId="0" fontId="8" fillId="3" borderId="0" xfId="0" applyFont="1" applyFill="1"/>
    <xf numFmtId="164" fontId="8" fillId="3" borderId="0" xfId="0" applyNumberFormat="1" applyFont="1" applyFill="1"/>
    <xf numFmtId="0" fontId="8" fillId="3" borderId="0" xfId="0" applyFont="1" applyFill="1" applyAlignment="1">
      <alignment wrapText="1"/>
    </xf>
    <xf numFmtId="166" fontId="8" fillId="3" borderId="0" xfId="0" applyNumberFormat="1" applyFont="1" applyFill="1" applyAlignment="1">
      <alignment horizontal="right"/>
    </xf>
    <xf numFmtId="0" fontId="7" fillId="5" borderId="0" xfId="0" applyFont="1" applyFill="1" applyAlignment="1">
      <alignment vertical="top" wrapText="1"/>
    </xf>
    <xf numFmtId="0" fontId="11" fillId="0" borderId="0" xfId="0" applyFont="1" applyAlignment="1">
      <alignment horizontal="center" vertical="top"/>
    </xf>
    <xf numFmtId="0" fontId="16" fillId="0" borderId="0" xfId="0" applyFont="1" applyAlignment="1">
      <alignment horizontal="right" vertical="top"/>
    </xf>
    <xf numFmtId="0" fontId="10" fillId="0" borderId="0" xfId="0" applyFont="1" applyAlignment="1">
      <alignment horizontal="center" vertical="top"/>
    </xf>
    <xf numFmtId="0" fontId="17" fillId="0" borderId="0" xfId="0" applyFont="1" applyAlignment="1">
      <alignment horizontal="left" vertical="top" wrapText="1"/>
    </xf>
    <xf numFmtId="166" fontId="8" fillId="0" borderId="0" xfId="0" applyNumberFormat="1" applyFont="1" applyProtection="1">
      <protection locked="0"/>
    </xf>
    <xf numFmtId="2" fontId="8" fillId="0" borderId="0" xfId="0" applyNumberFormat="1" applyFont="1"/>
    <xf numFmtId="0" fontId="7" fillId="5" borderId="0" xfId="0" applyFont="1" applyFill="1" applyAlignment="1">
      <alignment horizontal="left" vertical="top"/>
    </xf>
    <xf numFmtId="0" fontId="7" fillId="5" borderId="0" xfId="0" applyFont="1" applyFill="1" applyAlignment="1">
      <alignment horizontal="left" vertical="top" wrapText="1"/>
    </xf>
    <xf numFmtId="0" fontId="7" fillId="9" borderId="0" xfId="0" applyFont="1" applyFill="1" applyAlignment="1">
      <alignment horizontal="left" vertical="top"/>
    </xf>
    <xf numFmtId="0" fontId="7" fillId="9" borderId="0" xfId="0" applyFont="1" applyFill="1" applyAlignment="1">
      <alignment horizontal="left" vertical="top" wrapText="1"/>
    </xf>
    <xf numFmtId="0" fontId="8" fillId="0" borderId="0" xfId="0" applyFont="1" applyAlignment="1">
      <alignment horizontal="left" vertical="top" wrapText="1"/>
    </xf>
    <xf numFmtId="0" fontId="7" fillId="6" borderId="0" xfId="0" applyFont="1" applyFill="1" applyAlignment="1">
      <alignment horizontal="left" vertical="top" wrapText="1"/>
    </xf>
    <xf numFmtId="1" fontId="8" fillId="0" borderId="0" xfId="0" applyNumberFormat="1" applyFont="1"/>
    <xf numFmtId="0" fontId="18" fillId="9" borderId="0" xfId="0" applyFont="1" applyFill="1" applyAlignment="1">
      <alignment vertical="top" wrapText="1"/>
    </xf>
    <xf numFmtId="166" fontId="0" fillId="0" borderId="16" xfId="0" applyNumberFormat="1" applyBorder="1"/>
    <xf numFmtId="0" fontId="2" fillId="0" borderId="16" xfId="0" applyFont="1" applyBorder="1"/>
    <xf numFmtId="0" fontId="2" fillId="0" borderId="2" xfId="0" applyFont="1" applyBorder="1"/>
    <xf numFmtId="0" fontId="1" fillId="0" borderId="5" xfId="0" applyFont="1" applyBorder="1"/>
    <xf numFmtId="0" fontId="0" fillId="0" borderId="17" xfId="0" applyBorder="1"/>
    <xf numFmtId="0" fontId="0" fillId="0" borderId="17" xfId="0" applyBorder="1" applyAlignment="1">
      <alignment vertical="center"/>
    </xf>
    <xf numFmtId="0" fontId="1" fillId="0" borderId="17" xfId="0" applyFont="1" applyBorder="1"/>
    <xf numFmtId="0" fontId="0" fillId="0" borderId="16" xfId="0" applyBorder="1"/>
    <xf numFmtId="0" fontId="0" fillId="0" borderId="5" xfId="0" applyBorder="1" applyAlignment="1">
      <alignment vertical="center"/>
    </xf>
    <xf numFmtId="0" fontId="0" fillId="0" borderId="3" xfId="0" applyBorder="1"/>
    <xf numFmtId="0" fontId="0" fillId="0" borderId="18" xfId="0" applyBorder="1"/>
    <xf numFmtId="0" fontId="2" fillId="0" borderId="17" xfId="0" applyFont="1" applyBorder="1"/>
    <xf numFmtId="49" fontId="8" fillId="0" borderId="1" xfId="0" applyNumberFormat="1" applyFont="1" applyBorder="1" applyAlignment="1">
      <alignment wrapText="1"/>
    </xf>
    <xf numFmtId="14" fontId="8" fillId="0" borderId="0" xfId="0" applyNumberFormat="1" applyFont="1"/>
    <xf numFmtId="2" fontId="7" fillId="5" borderId="0" xfId="0" applyNumberFormat="1" applyFont="1" applyFill="1" applyAlignment="1">
      <alignment vertical="top" wrapText="1"/>
    </xf>
    <xf numFmtId="0" fontId="15" fillId="0" borderId="0" xfId="0" applyFont="1"/>
    <xf numFmtId="0" fontId="10" fillId="2" borderId="1" xfId="0" applyFont="1" applyFill="1" applyBorder="1"/>
    <xf numFmtId="0" fontId="11" fillId="0" borderId="0" xfId="0" applyFont="1" applyAlignment="1">
      <alignment horizontal="right" vertical="top" wrapText="1"/>
    </xf>
    <xf numFmtId="0" fontId="12" fillId="0" borderId="4" xfId="1" applyFont="1" applyBorder="1"/>
    <xf numFmtId="49" fontId="11" fillId="0" borderId="0" xfId="0" applyNumberFormat="1" applyFont="1"/>
    <xf numFmtId="0" fontId="8" fillId="0" borderId="0" xfId="0" applyFont="1" applyAlignment="1">
      <alignment horizontal="left" wrapText="1"/>
    </xf>
    <xf numFmtId="0" fontId="18" fillId="5" borderId="0" xfId="0" applyFont="1" applyFill="1" applyAlignment="1">
      <alignment horizontal="left" vertical="top" wrapText="1"/>
    </xf>
    <xf numFmtId="0" fontId="18" fillId="9" borderId="0" xfId="0" applyFont="1" applyFill="1" applyAlignment="1">
      <alignment horizontal="left" vertical="top" wrapText="1"/>
    </xf>
    <xf numFmtId="0" fontId="18" fillId="0" borderId="0" xfId="0" applyFont="1" applyAlignment="1">
      <alignment horizontal="left" wrapText="1"/>
    </xf>
    <xf numFmtId="166" fontId="7" fillId="0" borderId="0" xfId="0" applyNumberFormat="1" applyFont="1" applyAlignment="1">
      <alignment horizontal="left" vertical="top" wrapText="1"/>
    </xf>
    <xf numFmtId="0" fontId="8" fillId="0" borderId="0" xfId="0" applyFont="1" applyAlignment="1">
      <alignment horizontal="left" vertical="top"/>
    </xf>
    <xf numFmtId="166" fontId="18" fillId="6" borderId="6" xfId="0" applyNumberFormat="1" applyFont="1" applyFill="1" applyBorder="1" applyAlignment="1">
      <alignment horizontal="left" vertical="top"/>
    </xf>
    <xf numFmtId="166" fontId="18" fillId="6" borderId="7" xfId="0" applyNumberFormat="1" applyFont="1" applyFill="1" applyBorder="1" applyAlignment="1">
      <alignment horizontal="left" vertical="top"/>
    </xf>
    <xf numFmtId="0" fontId="18" fillId="6" borderId="7" xfId="0" applyFont="1" applyFill="1" applyBorder="1" applyAlignment="1">
      <alignment horizontal="left" vertical="top" wrapText="1"/>
    </xf>
    <xf numFmtId="0" fontId="8" fillId="6" borderId="14" xfId="0" applyFont="1" applyFill="1" applyBorder="1" applyAlignment="1">
      <alignment horizontal="left" vertical="top" wrapText="1"/>
    </xf>
    <xf numFmtId="166" fontId="18" fillId="6" borderId="7" xfId="0" applyNumberFormat="1" applyFont="1" applyFill="1" applyBorder="1" applyAlignment="1">
      <alignment horizontal="left" vertical="top" wrapText="1"/>
    </xf>
    <xf numFmtId="166" fontId="18" fillId="6" borderId="11" xfId="0" applyNumberFormat="1" applyFont="1" applyFill="1" applyBorder="1" applyAlignment="1">
      <alignment horizontal="left" vertical="top" wrapText="1"/>
    </xf>
    <xf numFmtId="0" fontId="8" fillId="0" borderId="0" xfId="0" applyFont="1" applyAlignment="1">
      <alignment vertical="top"/>
    </xf>
    <xf numFmtId="0" fontId="18" fillId="5" borderId="6"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9" borderId="7" xfId="0" applyFont="1" applyFill="1" applyBorder="1" applyAlignment="1">
      <alignment horizontal="left" vertical="top" wrapText="1"/>
    </xf>
    <xf numFmtId="0" fontId="18" fillId="9" borderId="11" xfId="0" applyFont="1" applyFill="1" applyBorder="1" applyAlignment="1">
      <alignment horizontal="left" vertical="top" wrapText="1"/>
    </xf>
    <xf numFmtId="0" fontId="7" fillId="0" borderId="0" xfId="0" applyFont="1" applyAlignment="1">
      <alignment horizontal="left" vertical="top" wrapText="1"/>
    </xf>
    <xf numFmtId="0" fontId="7" fillId="10" borderId="0" xfId="0" applyFont="1" applyFill="1" applyAlignment="1">
      <alignment horizontal="left" vertical="top" wrapText="1"/>
    </xf>
    <xf numFmtId="0" fontId="12" fillId="0" borderId="3" xfId="1" applyFont="1" applyFill="1" applyBorder="1"/>
    <xf numFmtId="166" fontId="8" fillId="4" borderId="0" xfId="0" applyNumberFormat="1" applyFont="1" applyFill="1" applyProtection="1">
      <protection locked="0"/>
    </xf>
    <xf numFmtId="165" fontId="8" fillId="4" borderId="0" xfId="0" applyNumberFormat="1" applyFont="1" applyFill="1" applyProtection="1">
      <protection locked="0"/>
    </xf>
    <xf numFmtId="165" fontId="8" fillId="0" borderId="0" xfId="0" applyNumberFormat="1" applyFont="1" applyProtection="1">
      <protection locked="0"/>
    </xf>
    <xf numFmtId="0" fontId="8" fillId="4" borderId="0" xfId="0" applyFont="1" applyFill="1" applyProtection="1">
      <protection locked="0"/>
    </xf>
    <xf numFmtId="0" fontId="8" fillId="0" borderId="0" xfId="0" applyFont="1" applyProtection="1">
      <protection locked="0"/>
    </xf>
    <xf numFmtId="0" fontId="8" fillId="4" borderId="9" xfId="0" applyFont="1" applyFill="1" applyBorder="1" applyProtection="1">
      <protection locked="0"/>
    </xf>
    <xf numFmtId="0" fontId="8" fillId="0" borderId="0" xfId="0" applyFont="1" applyAlignment="1" applyProtection="1">
      <alignment horizontal="left"/>
      <protection locked="0"/>
    </xf>
    <xf numFmtId="2" fontId="8" fillId="0" borderId="0" xfId="0" applyNumberFormat="1" applyFont="1" applyProtection="1">
      <protection locked="0"/>
    </xf>
    <xf numFmtId="165" fontId="8" fillId="0" borderId="0" xfId="0" applyNumberFormat="1" applyFont="1" applyAlignment="1" applyProtection="1">
      <alignment horizontal="left"/>
      <protection locked="0"/>
    </xf>
    <xf numFmtId="1" fontId="8" fillId="0" borderId="0" xfId="0" applyNumberFormat="1" applyFont="1" applyProtection="1">
      <protection locked="0"/>
    </xf>
    <xf numFmtId="0" fontId="15" fillId="0" borderId="0" xfId="0" applyFont="1" applyAlignment="1" applyProtection="1">
      <alignment horizontal="left"/>
      <protection locked="0"/>
    </xf>
    <xf numFmtId="2" fontId="8" fillId="13" borderId="0" xfId="0" applyNumberFormat="1" applyFont="1" applyFill="1" applyProtection="1">
      <protection locked="0"/>
    </xf>
    <xf numFmtId="167" fontId="8" fillId="7" borderId="0" xfId="0" applyNumberFormat="1" applyFont="1" applyFill="1" applyProtection="1">
      <protection locked="0"/>
    </xf>
    <xf numFmtId="167" fontId="8" fillId="14" borderId="0" xfId="0" applyNumberFormat="1" applyFont="1" applyFill="1" applyProtection="1">
      <protection locked="0"/>
    </xf>
    <xf numFmtId="1" fontId="8" fillId="7" borderId="0" xfId="0" applyNumberFormat="1" applyFont="1" applyFill="1" applyProtection="1">
      <protection locked="0"/>
    </xf>
    <xf numFmtId="167" fontId="8" fillId="8" borderId="0" xfId="0" applyNumberFormat="1" applyFont="1" applyFill="1" applyProtection="1">
      <protection locked="0"/>
    </xf>
    <xf numFmtId="167" fontId="8" fillId="13" borderId="0" xfId="0" applyNumberFormat="1" applyFont="1" applyFill="1" applyProtection="1">
      <protection locked="0"/>
    </xf>
    <xf numFmtId="1" fontId="8" fillId="8" borderId="0" xfId="0" applyNumberFormat="1" applyFont="1" applyFill="1" applyProtection="1">
      <protection locked="0"/>
    </xf>
    <xf numFmtId="167" fontId="8" fillId="0" borderId="0" xfId="0" applyNumberFormat="1" applyFont="1" applyProtection="1">
      <protection locked="0"/>
    </xf>
    <xf numFmtId="2" fontId="8" fillId="0" borderId="9" xfId="0" applyNumberFormat="1" applyFont="1" applyBorder="1" applyProtection="1">
      <protection locked="0"/>
    </xf>
    <xf numFmtId="167" fontId="8" fillId="0" borderId="9" xfId="0" applyNumberFormat="1" applyFont="1" applyBorder="1" applyProtection="1">
      <protection locked="0"/>
    </xf>
    <xf numFmtId="14" fontId="8" fillId="4" borderId="15" xfId="0" applyNumberFormat="1" applyFont="1" applyFill="1" applyBorder="1" applyProtection="1">
      <protection locked="0"/>
    </xf>
    <xf numFmtId="17" fontId="8" fillId="0" borderId="9" xfId="0" applyNumberFormat="1" applyFont="1" applyBorder="1" applyAlignment="1" applyProtection="1">
      <alignment horizontal="left"/>
      <protection locked="0"/>
    </xf>
    <xf numFmtId="1" fontId="8" fillId="0" borderId="9" xfId="0" applyNumberFormat="1" applyFont="1" applyBorder="1" applyProtection="1">
      <protection locked="0"/>
    </xf>
    <xf numFmtId="0" fontId="8" fillId="0" borderId="9" xfId="0" applyFont="1" applyBorder="1" applyProtection="1">
      <protection locked="0"/>
    </xf>
    <xf numFmtId="0" fontId="8" fillId="4" borderId="13" xfId="0" applyFont="1" applyFill="1" applyBorder="1" applyProtection="1">
      <protection locked="0"/>
    </xf>
    <xf numFmtId="0" fontId="8" fillId="0" borderId="13" xfId="0" applyFont="1" applyBorder="1" applyProtection="1">
      <protection locked="0"/>
    </xf>
    <xf numFmtId="2" fontId="8" fillId="11" borderId="0" xfId="0" applyNumberFormat="1" applyFont="1" applyFill="1" applyProtection="1">
      <protection locked="0"/>
    </xf>
    <xf numFmtId="2" fontId="8" fillId="3" borderId="0" xfId="0" applyNumberFormat="1" applyFont="1" applyFill="1" applyAlignment="1" applyProtection="1">
      <alignment horizontal="right"/>
      <protection locked="0"/>
    </xf>
    <xf numFmtId="166" fontId="15" fillId="0" borderId="0" xfId="0" applyNumberFormat="1" applyFont="1" applyProtection="1">
      <protection locked="0"/>
    </xf>
    <xf numFmtId="2" fontId="8" fillId="4" borderId="0" xfId="0" applyNumberFormat="1" applyFont="1" applyFill="1" applyProtection="1">
      <protection locked="0"/>
    </xf>
    <xf numFmtId="2" fontId="8" fillId="3" borderId="0" xfId="0" applyNumberFormat="1" applyFont="1" applyFill="1" applyAlignment="1">
      <alignment horizontal="right"/>
    </xf>
    <xf numFmtId="166" fontId="15" fillId="3" borderId="9" xfId="0" applyNumberFormat="1" applyFont="1" applyFill="1" applyBorder="1"/>
    <xf numFmtId="166" fontId="15" fillId="3" borderId="8" xfId="0" applyNumberFormat="1" applyFont="1" applyFill="1" applyBorder="1"/>
    <xf numFmtId="166" fontId="15" fillId="3" borderId="0" xfId="0" applyNumberFormat="1" applyFont="1" applyFill="1"/>
    <xf numFmtId="0" fontId="15" fillId="0" borderId="0" xfId="0" applyFont="1" applyProtection="1">
      <protection locked="0"/>
    </xf>
    <xf numFmtId="0" fontId="0" fillId="0" borderId="2" xfId="0" applyBorder="1"/>
    <xf numFmtId="0" fontId="7"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1" fontId="8" fillId="3" borderId="0" xfId="0" applyNumberFormat="1" applyFont="1" applyFill="1"/>
    <xf numFmtId="168" fontId="8" fillId="3" borderId="12" xfId="0" applyNumberFormat="1" applyFont="1" applyFill="1" applyBorder="1"/>
    <xf numFmtId="49" fontId="8" fillId="0" borderId="3" xfId="0" applyNumberFormat="1" applyFont="1" applyBorder="1"/>
    <xf numFmtId="49" fontId="8" fillId="0" borderId="4" xfId="0" applyNumberFormat="1" applyFont="1" applyBorder="1"/>
    <xf numFmtId="0" fontId="18" fillId="6" borderId="0" xfId="0" applyFont="1" applyFill="1" applyAlignment="1">
      <alignment horizontal="left" vertical="top" wrapText="1"/>
    </xf>
    <xf numFmtId="169" fontId="8" fillId="3" borderId="0" xfId="0" applyNumberFormat="1" applyFont="1" applyFill="1" applyAlignment="1">
      <alignment horizontal="right"/>
    </xf>
    <xf numFmtId="0" fontId="0" fillId="0" borderId="4" xfId="0" applyBorder="1"/>
    <xf numFmtId="0" fontId="8" fillId="0" borderId="0" xfId="0" applyFont="1" applyAlignment="1">
      <alignment vertical="top" wrapText="1"/>
    </xf>
    <xf numFmtId="0" fontId="7" fillId="9" borderId="14" xfId="0" applyFont="1" applyFill="1" applyBorder="1" applyAlignment="1">
      <alignment horizontal="left" vertical="top" wrapText="1"/>
    </xf>
    <xf numFmtId="2" fontId="8" fillId="3" borderId="0" xfId="0" applyNumberFormat="1" applyFont="1" applyFill="1"/>
  </cellXfs>
  <cellStyles count="2">
    <cellStyle name="Hyperlink" xfId="1" builtinId="8"/>
    <cellStyle name="Normal" xfId="0" builtinId="0"/>
  </cellStyles>
  <dxfs count="173">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6" formatCode="0;0;;@"/>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i/>
        <strike val="0"/>
        <outline val="0"/>
        <shadow val="0"/>
        <u val="none"/>
        <vertAlign val="baseline"/>
        <sz val="11"/>
        <name val="Montserrat"/>
        <scheme val="none"/>
      </font>
      <numFmt numFmtId="166" formatCode="0;0;;@"/>
      <protection locked="0" hidden="0"/>
    </dxf>
    <dxf>
      <font>
        <strike val="0"/>
        <outline val="0"/>
        <shadow val="0"/>
        <u val="none"/>
        <vertAlign val="baseline"/>
        <sz val="11"/>
        <name val="Montserrat"/>
        <scheme val="none"/>
      </font>
      <numFmt numFmtId="166" formatCode="0;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2" formatCode="0.00"/>
      <fill>
        <patternFill patternType="solid">
          <fgColor theme="8" tint="0.79998168889431442"/>
          <bgColor theme="0" tint="-0.14999847407452621"/>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dxf>
    <dxf>
      <font>
        <strike val="0"/>
        <outline val="0"/>
        <shadow val="0"/>
        <u val="none"/>
        <vertAlign val="baseline"/>
        <sz val="11"/>
        <name val="Montserrat"/>
        <scheme val="none"/>
      </font>
      <numFmt numFmtId="169" formatCode="0.00000"/>
      <fill>
        <patternFill patternType="solid">
          <fgColor indexed="64"/>
          <bgColor theme="5" tint="0.59999389629810485"/>
        </patternFill>
      </fill>
      <alignment horizontal="right" vertical="bottom" textRotation="0" wrapText="0" indent="0" justifyLastLine="0" shrinkToFit="0" readingOrder="0"/>
      <border>
        <right style="thin">
          <color theme="0"/>
        </right>
      </border>
      <protection locked="1"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5" formatCode="yyyy\-mm\-dd"/>
      <protection locked="0" hidden="0"/>
    </dxf>
    <dxf>
      <font>
        <strike val="0"/>
        <outline val="0"/>
        <shadow val="0"/>
        <u val="none"/>
        <vertAlign val="baseline"/>
        <sz val="11"/>
        <name val="Montserrat"/>
        <scheme val="none"/>
      </font>
      <numFmt numFmtId="165" formatCode="yyyy\-mm\-dd"/>
      <protection locked="0" hidden="0"/>
    </dxf>
    <dxf>
      <font>
        <strike val="0"/>
        <outline val="0"/>
        <shadow val="0"/>
        <u val="none"/>
        <vertAlign val="baseline"/>
        <sz val="11"/>
        <name val="Montserrat"/>
        <scheme val="none"/>
      </font>
      <numFmt numFmtId="165" formatCode="yyyy\-mm\-dd"/>
      <protection locked="0" hidden="0"/>
    </dxf>
    <dxf>
      <font>
        <i/>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5" formatCode="yyyy\-mm\-dd"/>
      <fill>
        <patternFill>
          <fgColor indexed="64"/>
          <bgColor theme="0" tint="-0.14999847407452621"/>
        </patternFill>
      </fill>
      <protection locked="0" hidden="0"/>
    </dxf>
    <dxf>
      <font>
        <strike val="0"/>
        <outline val="0"/>
        <shadow val="0"/>
        <u val="none"/>
        <vertAlign val="baseline"/>
        <name val="Montserrat"/>
        <scheme val="none"/>
      </font>
      <numFmt numFmtId="2" formatCode="0.00"/>
      <fill>
        <patternFill patternType="solid">
          <fgColor indexed="64"/>
          <bgColor theme="5" tint="0.59999389629810485"/>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2" formatCode="0.00"/>
      <fill>
        <patternFill patternType="solid">
          <fgColor indexed="64"/>
          <bgColor theme="6" tint="0.59999389629810485"/>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alignment horizontal="left" vertical="bottom" textRotation="0" wrapText="0" indent="0" justifyLastLine="0" shrinkToFit="0" readingOrder="0"/>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name val="Montserrat"/>
        <scheme val="none"/>
      </font>
      <numFmt numFmtId="165" formatCode="yyyy\-mm\-dd"/>
      <fill>
        <patternFill patternType="solid">
          <fgColor indexed="64"/>
          <bgColor theme="0" tint="-0.14999847407452621"/>
        </patternFill>
      </fill>
      <protection locked="0" hidden="0"/>
    </dxf>
    <dxf>
      <font>
        <strike val="0"/>
        <outline val="0"/>
        <shadow val="0"/>
        <u val="none"/>
        <vertAlign val="baseline"/>
        <name val="Montserrat"/>
        <scheme val="none"/>
      </font>
      <numFmt numFmtId="2" formatCode="0.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2" formatCode="0.00"/>
      <protection locked="0" hidden="0"/>
    </dxf>
    <dxf>
      <font>
        <strike val="0"/>
        <outline val="0"/>
        <shadow val="0"/>
        <u val="none"/>
        <vertAlign val="baseline"/>
        <name val="Montserrat"/>
        <scheme val="none"/>
      </font>
      <numFmt numFmtId="2" formatCode="0.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2" formatCode="0.00"/>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alignment horizontal="left" vertical="bottom" textRotation="0" wrapText="0" indent="0" justifyLastLine="0" shrinkToFit="0" readingOrder="0"/>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6" tint="0.59999389629810485"/>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solid">
          <fgColor indexed="64"/>
          <bgColor theme="6" tint="0.59999389629810485"/>
        </patternFill>
      </fill>
      <protection locked="0" hidden="0"/>
    </dxf>
    <dxf>
      <font>
        <strike val="0"/>
        <outline val="0"/>
        <shadow val="0"/>
        <u val="none"/>
        <vertAlign val="baseline"/>
        <sz val="11"/>
        <name val="Montserrat"/>
        <scheme val="none"/>
      </font>
      <numFmt numFmtId="2" formatCode="0.00"/>
      <fill>
        <patternFill patternType="solid">
          <fgColor indexed="64"/>
          <bgColor theme="6" tint="0.59999389629810485"/>
        </patternFill>
      </fill>
      <protection locked="0" hidden="0"/>
    </dxf>
    <dxf>
      <font>
        <strike val="0"/>
        <outline val="0"/>
        <shadow val="0"/>
        <u val="none"/>
        <vertAlign val="baseline"/>
        <sz val="11"/>
        <name val="Montserrat"/>
        <scheme val="none"/>
      </font>
      <numFmt numFmtId="2" formatCode="0.00"/>
      <fill>
        <patternFill patternType="solid">
          <fgColor indexed="64"/>
          <bgColor theme="6" tint="0.59999389629810485"/>
        </patternFill>
      </fill>
      <protection locked="0" hidden="0"/>
    </dxf>
    <dxf>
      <font>
        <i/>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fill>
        <patternFill patternType="none">
          <fgColor indexed="64"/>
          <bgColor auto="1"/>
        </patternFill>
      </fill>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strike val="0"/>
        <condense val="0"/>
        <extend val="0"/>
        <outline val="0"/>
        <shadow val="0"/>
        <u val="none"/>
        <vertAlign val="baseline"/>
        <sz val="11"/>
        <color theme="1"/>
        <name val="Montserrat"/>
        <scheme val="none"/>
      </font>
      <numFmt numFmtId="167" formatCode="yyyy\-mm\-dd;@"/>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rgb="FF000000"/>
        <name val="Montserrat"/>
        <scheme val="none"/>
      </font>
      <fill>
        <patternFill patternType="solid">
          <fgColor rgb="FFDDEBF7"/>
          <bgColor rgb="FFDDEBF7"/>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7" formatCode="yyyy\-mm\-dd;@"/>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7" formatCode="yyyy\-mm\-dd;@"/>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fill>
        <patternFill patternType="solid">
          <fgColor indexed="64"/>
          <bgColor theme="0" tint="-0.14999847407452621"/>
        </patternFill>
      </fill>
      <border diagonalUp="0" diagonalDown="0">
        <left style="thin">
          <color theme="0"/>
        </left>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indexed="64"/>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solid">
          <fgColor indexed="64"/>
          <bgColor theme="0" tint="-0.1499984740745262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1"/>
        <name val="Montserrat"/>
        <scheme val="none"/>
      </font>
      <fill>
        <patternFill patternType="none">
          <fgColor theme="8" tint="0.59999389629810485"/>
          <bgColor auto="1"/>
        </patternFill>
      </fill>
      <border diagonalUp="0" diagonalDown="0">
        <left/>
        <right style="thin">
          <color theme="0"/>
        </right>
        <top style="thin">
          <color theme="0"/>
        </top>
        <bottom style="thin">
          <color theme="0"/>
        </bottom>
      </border>
      <protection locked="0" hidden="0"/>
    </dxf>
    <dxf>
      <border outline="0">
        <right style="thin">
          <color theme="0"/>
        </right>
      </border>
    </dxf>
    <dxf>
      <font>
        <strike val="0"/>
        <outline val="0"/>
        <shadow val="0"/>
        <u val="none"/>
        <vertAlign val="baseline"/>
        <sz val="11"/>
        <name val="Montserrat"/>
        <scheme val="none"/>
      </font>
      <fill>
        <patternFill patternType="none">
          <fgColor theme="8" tint="0.59999389629810485"/>
          <bgColor auto="1"/>
        </patternFill>
      </fill>
      <protection locked="0" hidden="0"/>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7" formatCode="yyyy\-mm\-dd;@"/>
      <fill>
        <patternFill patternType="solid">
          <fgColor theme="8" tint="0.79998168889431442"/>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7" formatCode="yyyy\-mm\-dd;@"/>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fill>
        <patternFill patternType="solid">
          <fgColor indexed="64"/>
          <bgColor theme="0" tint="-0.249977111117893"/>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i/>
        <strike val="0"/>
        <outline val="0"/>
        <shadow val="0"/>
        <u val="none"/>
        <vertAlign val="baseline"/>
        <sz val="11"/>
        <name val="Montserrat"/>
        <scheme val="none"/>
      </font>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5" formatCode="yyyy\-mm\-dd"/>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0" formatCode="General"/>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6"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8" formatCode="0.0%"/>
      <fill>
        <patternFill>
          <fgColor indexed="64"/>
          <bgColor theme="5" tint="0.59999389629810485"/>
        </patternFill>
      </fill>
    </dxf>
    <dxf>
      <font>
        <strike val="0"/>
        <outline val="0"/>
        <shadow val="0"/>
        <u val="none"/>
        <vertAlign val="baseline"/>
        <sz val="11"/>
        <name val="Montserrat"/>
        <scheme val="none"/>
      </font>
      <numFmt numFmtId="1" formatCode="0"/>
      <fill>
        <patternFill>
          <fgColor indexed="64"/>
          <bgColor theme="5" tint="0.59999389629810485"/>
        </patternFill>
      </fill>
    </dxf>
    <dxf>
      <font>
        <strike val="0"/>
        <outline val="0"/>
        <shadow val="0"/>
        <u val="none"/>
        <vertAlign val="baseline"/>
        <sz val="11"/>
        <name val="Montserrat"/>
        <scheme val="none"/>
      </font>
      <numFmt numFmtId="0" formatCode="General"/>
      <fill>
        <patternFill>
          <fgColor indexed="64"/>
          <bgColor theme="5" tint="0.59999389629810485"/>
        </patternFill>
      </fill>
    </dxf>
    <dxf>
      <font>
        <strike val="0"/>
        <outline val="0"/>
        <shadow val="0"/>
        <u val="none"/>
        <vertAlign val="baseline"/>
        <sz val="11"/>
        <name val="Montserrat"/>
        <scheme val="none"/>
      </font>
      <numFmt numFmtId="166"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6" formatCode="0;0;;@"/>
      <fill>
        <patternFill>
          <fgColor indexed="64"/>
          <bgColor theme="5" tint="0.59999389629810485"/>
        </patternFill>
      </fill>
    </dxf>
    <dxf>
      <font>
        <strike val="0"/>
        <outline val="0"/>
        <shadow val="0"/>
        <u val="none"/>
        <vertAlign val="baseline"/>
        <sz val="11"/>
        <name val="Montserrat"/>
        <scheme val="none"/>
      </font>
      <numFmt numFmtId="166" formatCode="0;0;;@"/>
      <fill>
        <patternFill>
          <fgColor indexed="64"/>
          <bgColor theme="5" tint="0.59999389629810485"/>
        </patternFill>
      </fill>
    </dxf>
    <dxf>
      <font>
        <i/>
        <strike val="0"/>
        <outline val="0"/>
        <shadow val="0"/>
        <u val="none"/>
        <vertAlign val="baseline"/>
        <sz val="11"/>
        <name val="Montserrat"/>
        <scheme val="none"/>
      </font>
      <numFmt numFmtId="166" formatCode="0;0;;@"/>
      <fill>
        <patternFill>
          <fgColor indexed="64"/>
          <bgColor theme="5" tint="0.59999389629810485"/>
        </patternFill>
      </fill>
    </dxf>
    <dxf>
      <font>
        <strike val="0"/>
        <outline val="0"/>
        <shadow val="0"/>
        <u val="none"/>
        <vertAlign val="baseline"/>
        <sz val="11"/>
        <name val="Montserrat"/>
        <scheme val="none"/>
      </font>
      <numFmt numFmtId="166"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indent="0" justifyLastLine="0" shrinkToFit="0" readingOrder="0"/>
    </dxf>
    <dxf>
      <font>
        <strike val="0"/>
        <outline val="0"/>
        <shadow val="0"/>
        <u val="none"/>
        <vertAlign val="baseline"/>
        <sz val="11"/>
        <name val="Montserrat"/>
        <scheme val="none"/>
      </font>
      <numFmt numFmtId="164" formatCode="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numFmt numFmtId="166" formatCode="0;0;;@"/>
      <fill>
        <patternFill patternType="solid">
          <fgColor indexed="64"/>
          <bgColor theme="5" tint="0.59999389629810485"/>
        </patternFill>
      </fill>
    </dxf>
    <dxf>
      <font>
        <b val="0"/>
        <i/>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right/>
        <top style="thin">
          <color theme="0"/>
        </top>
        <bottom style="thin">
          <color theme="0"/>
        </bottom>
      </border>
    </dxf>
    <dxf>
      <font>
        <strike val="0"/>
        <outline val="0"/>
        <shadow val="0"/>
        <u val="none"/>
        <vertAlign val="baseline"/>
        <sz val="11"/>
        <name val="Montserrat"/>
        <scheme val="none"/>
      </font>
      <numFmt numFmtId="166" formatCode="0;0;;@"/>
    </dxf>
    <dxf>
      <border outline="0">
        <bottom style="thick">
          <color theme="0"/>
        </bottom>
      </border>
    </dxf>
    <dxf>
      <font>
        <strike val="0"/>
        <outline val="0"/>
        <shadow val="0"/>
        <u val="none"/>
        <vertAlign val="baseline"/>
        <sz val="11"/>
        <name val="Montserrat"/>
        <scheme val="none"/>
      </font>
      <alignment horizontal="left" vertical="top" textRotation="0" indent="0" justifyLastLine="0" shrinkToFit="0" readingOrder="0"/>
    </dxf>
    <dxf>
      <font>
        <strike val="0"/>
        <outline val="0"/>
        <shadow val="0"/>
        <u val="none"/>
        <vertAlign val="baseline"/>
        <sz val="11"/>
        <name val="Montserrat"/>
        <scheme val="none"/>
      </font>
      <numFmt numFmtId="164" formatCode="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numFmt numFmtId="166" formatCode="0;0;;@"/>
      <fill>
        <patternFill patternType="solid">
          <fgColor indexed="64"/>
          <bgColor theme="5" tint="0.59999389629810485"/>
        </patternFill>
      </fill>
    </dxf>
    <dxf>
      <font>
        <b val="0"/>
        <i/>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66" formatCode="0;0;;@"/>
      <fill>
        <patternFill patternType="solid">
          <fgColor indexed="64"/>
          <bgColor theme="5" tint="0.59999389629810485"/>
        </patternFill>
      </fill>
      <border diagonalUp="0" diagonalDown="0" outline="0">
        <left/>
        <right/>
        <top style="thin">
          <color theme="0"/>
        </top>
        <bottom style="thin">
          <color theme="0"/>
        </bottom>
      </border>
    </dxf>
    <dxf>
      <font>
        <strike val="0"/>
        <outline val="0"/>
        <shadow val="0"/>
        <u val="none"/>
        <vertAlign val="baseline"/>
        <sz val="11"/>
        <name val="Montserrat"/>
        <scheme val="none"/>
      </font>
      <numFmt numFmtId="166" formatCode="0;0;;@"/>
    </dxf>
    <dxf>
      <border outline="0">
        <bottom style="thick">
          <color theme="0"/>
        </bottom>
      </border>
    </dxf>
    <dxf>
      <font>
        <strike val="0"/>
        <outline val="0"/>
        <shadow val="0"/>
        <u val="none"/>
        <vertAlign val="baseline"/>
        <sz val="11"/>
        <name val="Montserrat"/>
        <scheme val="none"/>
      </font>
      <alignment horizontal="left" vertical="top" textRotation="0" indent="0" justifyLastLine="0" shrinkToFit="0" readingOrder="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i/>
        <strike val="0"/>
        <outline val="0"/>
        <shadow val="0"/>
        <u val="none"/>
        <vertAlign val="baseline"/>
        <sz val="11"/>
        <name val="Montserrat"/>
        <scheme val="none"/>
      </font>
      <numFmt numFmtId="166" formatCode="0;0;;@"/>
      <fill>
        <patternFill patternType="none">
          <fgColor indexed="64"/>
          <bgColor auto="1"/>
        </patternFill>
      </fill>
      <protection locked="0" hidden="0"/>
    </dxf>
    <dxf>
      <font>
        <strike val="0"/>
        <outline val="0"/>
        <shadow val="0"/>
        <u val="none"/>
        <vertAlign val="baseline"/>
        <sz val="11"/>
        <name val="Montserrat"/>
        <scheme val="none"/>
      </font>
      <numFmt numFmtId="166"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6" formatCode="0;0;;@"/>
      <fill>
        <patternFill patternType="solid">
          <fgColor indexed="64"/>
          <bgColor theme="0" tint="-0.14999847407452621"/>
        </patternFill>
      </fill>
      <protection locked="0" hidden="0"/>
    </dxf>
    <dxf>
      <font>
        <strike val="0"/>
        <outline val="0"/>
        <shadow val="0"/>
        <u val="none"/>
        <vertAlign val="baseline"/>
        <sz val="11"/>
        <color theme="1"/>
        <name val="Montserrat"/>
        <scheme val="none"/>
      </font>
      <protection locked="0" hidden="0"/>
    </dxf>
    <dxf>
      <font>
        <strike val="0"/>
        <outline val="0"/>
        <shadow val="0"/>
        <u val="none"/>
        <vertAlign val="baseline"/>
        <sz val="11"/>
        <color theme="1"/>
        <name val="Montserrat"/>
        <scheme val="none"/>
      </font>
      <protection locked="0" hidden="0"/>
    </dxf>
    <dxf>
      <font>
        <strike val="0"/>
        <outline val="0"/>
        <shadow val="0"/>
        <u val="none"/>
        <vertAlign val="baseline"/>
        <sz val="11"/>
        <color theme="1"/>
        <name val="Montserrat"/>
        <scheme val="none"/>
      </font>
      <numFmt numFmtId="165" formatCode="yyyy\-mm\-dd"/>
      <protection locked="0" hidden="0"/>
    </dxf>
    <dxf>
      <font>
        <b val="0"/>
        <i/>
        <strike val="0"/>
        <condense val="0"/>
        <extend val="0"/>
        <outline val="0"/>
        <shadow val="0"/>
        <u val="none"/>
        <vertAlign val="baseline"/>
        <sz val="11"/>
        <color theme="1"/>
        <name val="Montserrat"/>
        <scheme val="none"/>
      </font>
      <numFmt numFmtId="166" formatCode="0;0;;@"/>
      <alignment horizontal="left" vertical="bottom" textRotation="0" wrapText="0" indent="0" justifyLastLine="0" shrinkToFit="0" readingOrder="0"/>
      <protection locked="0" hidden="0"/>
    </dxf>
    <dxf>
      <font>
        <strike val="0"/>
        <outline val="0"/>
        <shadow val="0"/>
        <u val="none"/>
        <vertAlign val="baseline"/>
        <sz val="11"/>
        <color theme="1"/>
        <name val="Montserrat"/>
        <scheme val="none"/>
      </font>
      <protection locked="0" hidden="0"/>
    </dxf>
    <dxf>
      <font>
        <strike val="0"/>
        <outline val="0"/>
        <shadow val="0"/>
        <u val="none"/>
        <vertAlign val="baseline"/>
        <sz val="11"/>
        <color theme="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Montserrat"/>
        <scheme val="none"/>
      </font>
      <numFmt numFmtId="166" formatCode="0;0;;@"/>
      <fill>
        <patternFill patternType="solid">
          <fgColor indexed="64"/>
          <bgColor theme="0" tint="-0.14999847407452621"/>
        </patternFill>
      </fill>
      <protection locked="0" hidden="0"/>
    </dxf>
    <dxf>
      <font>
        <strike val="0"/>
        <outline val="0"/>
        <shadow val="0"/>
        <u val="none"/>
        <vertAlign val="baseline"/>
        <sz val="11"/>
        <color theme="1"/>
        <name val="Montserrat"/>
        <scheme val="none"/>
      </font>
      <numFmt numFmtId="2" formatCode="0.00"/>
      <fill>
        <patternFill patternType="solid">
          <fgColor indexed="64"/>
          <bgColor theme="5" tint="0.59999389629810485"/>
        </patternFill>
      </fill>
      <protection locked="0" hidden="0"/>
    </dxf>
    <dxf>
      <font>
        <strike val="0"/>
        <outline val="0"/>
        <shadow val="0"/>
        <u val="none"/>
        <vertAlign val="baseline"/>
        <sz val="11"/>
        <color theme="1"/>
        <name val="Montserrat"/>
        <scheme val="none"/>
      </font>
      <numFmt numFmtId="0" formatCode="General"/>
      <fill>
        <patternFill patternType="none">
          <fgColor indexed="64"/>
          <bgColor auto="1"/>
        </patternFill>
      </fill>
      <protection locked="0" hidden="0"/>
    </dxf>
    <dxf>
      <font>
        <strike val="0"/>
        <outline val="0"/>
        <shadow val="0"/>
        <u val="none"/>
        <vertAlign val="baseline"/>
        <sz val="11"/>
        <color theme="1"/>
        <name val="Montserrat"/>
        <scheme val="none"/>
      </font>
      <numFmt numFmtId="0" formatCode="General"/>
      <fill>
        <patternFill patternType="none">
          <fgColor indexed="64"/>
          <bgColor auto="1"/>
        </patternFill>
      </fill>
      <protection locked="0" hidden="0"/>
    </dxf>
    <dxf>
      <font>
        <strike val="0"/>
        <outline val="0"/>
        <shadow val="0"/>
        <u val="none"/>
        <vertAlign val="baseline"/>
        <sz val="11"/>
        <color theme="1"/>
        <name val="Montserrat"/>
        <scheme val="none"/>
      </font>
      <numFmt numFmtId="2" formatCode="0.00"/>
      <fill>
        <patternFill>
          <fgColor indexed="64"/>
          <bgColor theme="0" tint="-0.14999847407452621"/>
        </patternFill>
      </fill>
      <protection locked="0" hidden="0"/>
    </dxf>
    <dxf>
      <font>
        <strike val="0"/>
        <outline val="0"/>
        <shadow val="0"/>
        <u val="none"/>
        <vertAlign val="baseline"/>
        <sz val="11"/>
        <color theme="1"/>
        <name val="Montserrat"/>
        <scheme val="none"/>
      </font>
      <numFmt numFmtId="2" formatCode="0.00"/>
      <fill>
        <patternFill>
          <fgColor indexed="64"/>
          <bgColor theme="0" tint="-0.14999847407452621"/>
        </patternFill>
      </fill>
      <protection locked="0" hidden="0"/>
    </dxf>
    <dxf>
      <font>
        <strike val="0"/>
        <outline val="0"/>
        <shadow val="0"/>
        <u val="none"/>
        <vertAlign val="baseline"/>
        <sz val="11"/>
        <color theme="1"/>
        <name val="Montserrat"/>
        <scheme val="none"/>
      </font>
      <numFmt numFmtId="165" formatCode="yyyy\-mm\-dd"/>
      <protection locked="0" hidden="0"/>
    </dxf>
    <dxf>
      <font>
        <strike val="0"/>
        <outline val="0"/>
        <shadow val="0"/>
        <u val="none"/>
        <vertAlign val="baseline"/>
        <sz val="11"/>
        <color theme="1"/>
        <name val="Montserrat"/>
        <scheme val="none"/>
      </font>
      <numFmt numFmtId="165" formatCode="yyyy\-mm\-dd"/>
      <protection locked="0" hidden="0"/>
    </dxf>
    <dxf>
      <font>
        <strike val="0"/>
        <outline val="0"/>
        <shadow val="0"/>
        <u val="none"/>
        <vertAlign val="baseline"/>
        <sz val="11"/>
        <color theme="1"/>
        <name val="Montserrat"/>
        <scheme val="none"/>
      </font>
      <numFmt numFmtId="165" formatCode="yyyy\-mm\-dd"/>
      <fill>
        <patternFill patternType="solid">
          <fgColor indexed="64"/>
          <bgColor theme="0" tint="-0.14999847407452621"/>
        </patternFill>
      </fill>
      <protection locked="0" hidden="0"/>
    </dxf>
    <dxf>
      <font>
        <strike val="0"/>
        <outline val="0"/>
        <shadow val="0"/>
        <u val="none"/>
        <vertAlign val="baseline"/>
        <sz val="11"/>
        <color theme="1"/>
        <name val="Montserrat"/>
        <scheme val="none"/>
      </font>
      <numFmt numFmtId="165" formatCode="yyyy\-mm\-dd"/>
      <fill>
        <patternFill patternType="solid">
          <fgColor indexed="64"/>
          <bgColor theme="0" tint="-0.14999847407452621"/>
        </patternFill>
      </fill>
      <protection locked="0" hidden="0"/>
    </dxf>
    <dxf>
      <font>
        <strike val="0"/>
        <outline val="0"/>
        <shadow val="0"/>
        <u val="none"/>
        <vertAlign val="baseline"/>
        <sz val="11"/>
        <color theme="1"/>
        <name val="Montserrat"/>
        <scheme val="none"/>
      </font>
      <numFmt numFmtId="166" formatCode="0;0;;@"/>
      <fill>
        <patternFill>
          <fgColor indexed="64"/>
          <bgColor theme="0" tint="-0.14999847407452621"/>
        </patternFill>
      </fill>
      <protection locked="0" hidden="0"/>
    </dxf>
    <dxf>
      <font>
        <i/>
        <strike val="0"/>
        <outline val="0"/>
        <shadow val="0"/>
        <u val="none"/>
        <vertAlign val="baseline"/>
        <sz val="11"/>
        <color theme="1"/>
        <name val="Montserrat"/>
        <scheme val="none"/>
      </font>
      <numFmt numFmtId="166" formatCode="0;0;;@"/>
      <protection locked="0" hidden="0"/>
    </dxf>
    <dxf>
      <font>
        <strike val="0"/>
        <outline val="0"/>
        <shadow val="0"/>
        <u val="none"/>
        <vertAlign val="baseline"/>
        <sz val="11"/>
        <color theme="1"/>
        <name val="Montserrat"/>
        <scheme val="none"/>
      </font>
      <numFmt numFmtId="166" formatCode="0;0;;@"/>
      <protection locked="0" hidden="0"/>
    </dxf>
    <dxf>
      <font>
        <strike val="0"/>
        <outline val="0"/>
        <shadow val="0"/>
        <u val="none"/>
        <vertAlign val="baseline"/>
        <sz val="11"/>
        <color theme="1"/>
        <name val="Montserrat"/>
        <scheme val="none"/>
      </font>
      <numFmt numFmtId="166" formatCode="0;0;;@"/>
      <protection locked="0" hidden="0"/>
    </dxf>
    <dxf>
      <font>
        <strike val="0"/>
        <outline val="0"/>
        <shadow val="0"/>
        <u val="none"/>
        <vertAlign val="baseline"/>
        <sz val="11"/>
        <color theme="1"/>
        <name val="Montserrat"/>
        <scheme val="none"/>
      </font>
      <numFmt numFmtId="166" formatCode="0;0;;@"/>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17</xdr:col>
      <xdr:colOff>8708</xdr:colOff>
      <xdr:row>2</xdr:row>
      <xdr:rowOff>0</xdr:rowOff>
    </xdr:from>
    <xdr:to>
      <xdr:col>29</xdr:col>
      <xdr:colOff>1</xdr:colOff>
      <xdr:row>68</xdr:row>
      <xdr:rowOff>203200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6412008" y="431800"/>
          <a:ext cx="7763693" cy="14439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sz="1100">
            <a:effectLst/>
            <a:latin typeface="Montserrat" panose="00000500000000000000" pitchFamily="2" charset="0"/>
          </a:endParaRPr>
        </a:p>
        <a:p>
          <a:r>
            <a:rPr lang="en-US" sz="1100" b="0" i="0">
              <a:solidFill>
                <a:schemeClr val="dk1"/>
              </a:solidFill>
              <a:effectLst/>
              <a:latin typeface="Montserrat" panose="00000500000000000000" pitchFamily="2" charset="0"/>
              <a:ea typeface="+mn-ea"/>
              <a:cs typeface="+mn-cs"/>
            </a:rPr>
            <a:t>Use table 1 to provide site and production details for each ASC certified and suspended site with completed production cycles. Use a new row for each ASC certified species produced at the site and re-enter the 'ASC site ID' and 'Site name' for all the production cycle details.</a:t>
          </a:r>
        </a:p>
        <a:p>
          <a:endParaRPr lang="en-NL" sz="1100">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Species in production, fallow period and site and production details</a:t>
          </a: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site name for each site as listed in MyASC.</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ASC site ID for each site as listed in MyASC.</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 for example </a:t>
          </a:r>
          <a:r>
            <a:rPr lang="en-US" sz="1100" i="1">
              <a:solidFill>
                <a:schemeClr val="dk1"/>
              </a:solidFill>
              <a:effectLst/>
              <a:latin typeface="Montserrat" panose="00000500000000000000" pitchFamily="2" charset="0"/>
              <a:ea typeface="+mn-ea"/>
              <a:cs typeface="+mn-cs"/>
            </a:rPr>
            <a:t>Salmo salar. </a:t>
          </a:r>
          <a:r>
            <a:rPr lang="en-US" sz="1100">
              <a:solidFill>
                <a:schemeClr val="dk1"/>
              </a:solidFill>
              <a:effectLst/>
              <a:latin typeface="Montserrat" panose="00000500000000000000" pitchFamily="2" charset="0"/>
              <a:ea typeface="+mn-ea"/>
              <a:cs typeface="+mn-cs"/>
            </a:rPr>
            <a:t>Use a new row for any additional ASC certified species produced at the site.</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(yyyy-mm-dd)</a:t>
          </a:r>
          <a:r>
            <a:rPr lang="en-US" sz="1100">
              <a:solidFill>
                <a:schemeClr val="dk1"/>
              </a:solidFill>
              <a:effectLst/>
              <a:latin typeface="Montserrat" panose="00000500000000000000" pitchFamily="2" charset="0"/>
              <a:ea typeface="+mn-ea"/>
              <a:cs typeface="+mn-cs"/>
            </a:rPr>
            <a:t> (Voluntary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start date of the production cycle for all ASC certified production that have completed/been harvested. The start of the production cycle can be prior to the reporting year.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(yyyy-mm-dd)</a:t>
          </a:r>
          <a:r>
            <a:rPr lang="en-US" sz="1100">
              <a:solidFill>
                <a:schemeClr val="dk1"/>
              </a:solidFill>
              <a:effectLst/>
              <a:latin typeface="Montserrat" panose="00000500000000000000" pitchFamily="2" charset="0"/>
              <a:ea typeface="+mn-ea"/>
              <a:cs typeface="+mn-cs"/>
            </a:rPr>
            <a:t> (Voluntary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end/harvest date of the production cycle for all ASC certified production that have completed/been harvested . The end of the production should fall within the reporting year.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Fallowing from (yyyy-mm-dd)</a:t>
          </a:r>
          <a:r>
            <a:rPr lang="en-US" sz="1100">
              <a:solidFill>
                <a:schemeClr val="dk1"/>
              </a:solidFill>
              <a:effectLst/>
              <a:latin typeface="Montserrat" panose="00000500000000000000" pitchFamily="2" charset="0"/>
              <a:ea typeface="+mn-ea"/>
              <a:cs typeface="+mn-cs"/>
            </a:rPr>
            <a:t> (Mandatory)</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start of the fallow period prior to the reported production cycle for each site. If a site was not in fallow prior to the reported production cycle, this field can be left blank.</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Fallowing until (yyyy-mm-dd)</a:t>
          </a:r>
          <a:r>
            <a:rPr lang="en-US" sz="1100">
              <a:solidFill>
                <a:schemeClr val="dk1"/>
              </a:solidFill>
              <a:effectLst/>
              <a:latin typeface="Montserrat" panose="00000500000000000000" pitchFamily="2" charset="0"/>
              <a:ea typeface="+mn-ea"/>
              <a:cs typeface="+mn-cs"/>
            </a:rPr>
            <a:t> (Mandatory)</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end of the fallow period prior to the reported production cycle for each site. If a site was not in fallow prior to the reported production cycle, this field can be left blank.</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(Voluntary field, used for automated calculations)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for all ASC certified production per species. This is the volume of animals that have reached the grow out phase and are eligible for certification.</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(Voluntary field, used for automated calculations)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for all ASC certified production per species. The harvested volume shall not contain the volume of mortalities in the total. Stocked animals that are transferred from this site shall be included in the harvested volume.</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certified production per species. This is the number of animals that have reached the grow out phase and are eligible for certification.</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certified production. The harvest count shall not contain the number of mortalities in the total. Stocked animals that are transferred from this site shall be included in the harvest count.</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ASC certified net production volume </a:t>
          </a:r>
          <a:r>
            <a:rPr lang="en-GB" sz="1100" b="1">
              <a:solidFill>
                <a:schemeClr val="dk1"/>
              </a:solidFill>
              <a:effectLst/>
              <a:latin typeface="Montserrat" panose="00000500000000000000" pitchFamily="2" charset="0"/>
              <a:ea typeface="+mn-ea"/>
              <a:cs typeface="+mn-cs"/>
            </a:rPr>
            <a:t>(tonnes)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net production volume (live weight) is calculated automatically with the addition of voluntary harvested volume data. The field may be entered manually if you have not provided stocked and harvested volume.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ASC certified net production volume is calculated as follow:</a:t>
          </a:r>
          <a:endParaRPr lang="en-NL" sz="1100">
            <a:solidFill>
              <a:schemeClr val="dk1"/>
            </a:solidFill>
            <a:effectLst/>
            <a:latin typeface="Montserrat" panose="00000500000000000000" pitchFamily="2" charset="0"/>
            <a:ea typeface="+mn-ea"/>
            <a:cs typeface="+mn-cs"/>
          </a:endParaRPr>
        </a:p>
        <a:p>
          <a:endParaRPr lang="en-US" sz="1100" i="1">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ASC certified net production volume </a:t>
          </a:r>
          <a:r>
            <a:rPr lang="en-GB" sz="1100" i="1">
              <a:solidFill>
                <a:schemeClr val="dk1"/>
              </a:solidFill>
              <a:effectLst/>
              <a:latin typeface="Montserrat" panose="00000500000000000000" pitchFamily="2" charset="0"/>
              <a:ea typeface="+mn-ea"/>
              <a:cs typeface="+mn-cs"/>
            </a:rPr>
            <a:t>(tonnes) = ASC certified harvested volume (tonnes) - ASC certified stocked volume (tonnes)</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ontserrat" panose="00000500000000000000" pitchFamily="2" charset="0"/>
              <a:ea typeface="+mn-ea"/>
              <a:cs typeface="+mn-cs"/>
            </a:rPr>
            <a:t> </a:t>
          </a:r>
          <a:endParaRPr lang="en-NL" sz="1100"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10873</xdr:colOff>
      <xdr:row>2</xdr:row>
      <xdr:rowOff>7829</xdr:rowOff>
    </xdr:from>
    <xdr:to>
      <xdr:col>21</xdr:col>
      <xdr:colOff>631031</xdr:colOff>
      <xdr:row>23</xdr:row>
      <xdr:rowOff>0</xdr:rowOff>
    </xdr:to>
    <xdr:sp macro="" textlink="">
      <xdr:nvSpPr>
        <xdr:cNvPr id="2" name="TextBox 1">
          <a:extLst>
            <a:ext uri="{FF2B5EF4-FFF2-40B4-BE49-F238E27FC236}">
              <a16:creationId xmlns:a16="http://schemas.microsoft.com/office/drawing/2014/main" id="{00000000-0008-0000-2200-000007000000}"/>
            </a:ext>
          </a:extLst>
        </xdr:cNvPr>
        <xdr:cNvSpPr txBox="1"/>
      </xdr:nvSpPr>
      <xdr:spPr>
        <a:xfrm>
          <a:off x="13841173" y="439629"/>
          <a:ext cx="7605158" cy="45133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dk1"/>
              </a:solidFill>
              <a:effectLst/>
              <a:latin typeface="Montserrat" panose="00000500000000000000" pitchFamily="2" charset="0"/>
              <a:ea typeface="+mn-ea"/>
              <a:cs typeface="+mn-cs"/>
            </a:rPr>
            <a:t>USER GUIDANCE</a:t>
          </a:r>
          <a:endParaRPr lang="en-NL" sz="1100" b="1" u="none">
            <a:effectLst/>
            <a:latin typeface="Montserrat" panose="00000500000000000000" pitchFamily="2" charset="0"/>
          </a:endParaRPr>
        </a:p>
        <a:p>
          <a:pPr eaLnBrk="1" fontAlgn="auto" latinLnBrk="0" hangingPunct="1"/>
          <a:r>
            <a:rPr lang="en-GB" sz="1100" b="0" baseline="0">
              <a:solidFill>
                <a:schemeClr val="dk1"/>
              </a:solidFill>
              <a:effectLst/>
              <a:latin typeface="Montserrat" panose="00000500000000000000" pitchFamily="2" charset="0"/>
              <a:ea typeface="+mn-ea"/>
              <a:cs typeface="+mn-cs"/>
            </a:rPr>
            <a:t>Use table 1 to provide all the relevant information on all escape events that occurred during the production period at each ASC </a:t>
          </a:r>
          <a:r>
            <a:rPr lang="en-GB" sz="1100" b="0" i="1" baseline="0">
              <a:solidFill>
                <a:schemeClr val="dk1"/>
              </a:solidFill>
              <a:effectLst/>
              <a:latin typeface="Montserrat" panose="00000500000000000000" pitchFamily="2" charset="0"/>
              <a:ea typeface="+mn-ea"/>
              <a:cs typeface="+mn-cs"/>
            </a:rPr>
            <a:t>certified</a:t>
          </a:r>
          <a:r>
            <a:rPr lang="en-GB" sz="1100" b="0" baseline="0">
              <a:solidFill>
                <a:schemeClr val="dk1"/>
              </a:solidFill>
              <a:effectLst/>
              <a:latin typeface="Montserrat" panose="00000500000000000000" pitchFamily="2" charset="0"/>
              <a:ea typeface="+mn-ea"/>
              <a:cs typeface="+mn-cs"/>
            </a:rPr>
            <a:t> and </a:t>
          </a:r>
          <a:r>
            <a:rPr lang="en-GB" sz="1100" b="0" i="1" baseline="0">
              <a:solidFill>
                <a:schemeClr val="dk1"/>
              </a:solidFill>
              <a:effectLst/>
              <a:latin typeface="Montserrat" panose="00000500000000000000" pitchFamily="2" charset="0"/>
              <a:ea typeface="+mn-ea"/>
              <a:cs typeface="+mn-cs"/>
            </a:rPr>
            <a:t>suspended</a:t>
          </a:r>
          <a:r>
            <a:rPr lang="en-GB" sz="1100" b="0" baseline="0">
              <a:solidFill>
                <a:schemeClr val="dk1"/>
              </a:solidFill>
              <a:effectLst/>
              <a:latin typeface="Montserrat" panose="00000500000000000000" pitchFamily="2" charset="0"/>
              <a:ea typeface="+mn-ea"/>
              <a:cs typeface="+mn-cs"/>
            </a:rPr>
            <a:t> site with completed production cycles.  </a:t>
          </a:r>
        </a:p>
        <a:p>
          <a:pPr eaLnBrk="1" fontAlgn="auto" latinLnBrk="0" hangingPunct="1"/>
          <a:endParaRPr lang="en-GB" sz="1100" b="1"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Escapes monitoring</a:t>
          </a:r>
        </a:p>
        <a:p>
          <a:r>
            <a:rPr lang="en-GB" sz="1100" b="1">
              <a:solidFill>
                <a:schemeClr val="dk1"/>
              </a:solidFill>
              <a:effectLst/>
              <a:latin typeface="Montserrat" pitchFamily="2" charset="0"/>
              <a:ea typeface="+mn-ea"/>
              <a:cs typeface="+mn-cs"/>
            </a:rPr>
            <a:t>Site name (select)</a:t>
          </a:r>
          <a:r>
            <a:rPr lang="en-GB" sz="1100">
              <a:solidFill>
                <a:schemeClr val="dk1"/>
              </a:solidFill>
              <a:effectLst/>
              <a:latin typeface="Montserrat" pitchFamily="2" charset="0"/>
              <a:ea typeface="+mn-ea"/>
              <a:cs typeface="+mn-cs"/>
            </a:rPr>
            <a:t> (Mandatory field)</a:t>
          </a:r>
        </a:p>
        <a:p>
          <a:r>
            <a:rPr lang="en-GB" sz="1100">
              <a:solidFill>
                <a:schemeClr val="dk1"/>
              </a:solidFill>
              <a:effectLst/>
              <a:latin typeface="Montserrat" pitchFamily="2" charset="0"/>
              <a:ea typeface="+mn-ea"/>
              <a:cs typeface="+mn-cs"/>
            </a:rPr>
            <a:t>Select the site where the escape event occurred using the dropdown menu. Options that can be selected are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Date of </a:t>
          </a:r>
          <a:r>
            <a:rPr lang="en-US" sz="1100" b="1">
              <a:solidFill>
                <a:schemeClr val="dk1"/>
              </a:solidFill>
              <a:effectLst/>
              <a:latin typeface="Montserrat" pitchFamily="2" charset="0"/>
              <a:ea typeface="+mn-ea"/>
              <a:cs typeface="+mn-cs"/>
            </a:rPr>
            <a:t>event (yyyy-mm-dd)</a:t>
          </a:r>
          <a:r>
            <a:rPr lang="en-US" sz="110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(Mandatory field)</a:t>
          </a:r>
        </a:p>
        <a:p>
          <a:r>
            <a:rPr lang="en-GB" sz="1100">
              <a:solidFill>
                <a:schemeClr val="dk1"/>
              </a:solidFill>
              <a:effectLst/>
              <a:latin typeface="Montserrat" pitchFamily="2" charset="0"/>
              <a:ea typeface="+mn-ea"/>
              <a:cs typeface="+mn-cs"/>
            </a:rPr>
            <a:t>Indicate the date that the escape event occurred (or date of discovery).</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name (Latin name) (select)</a:t>
          </a:r>
          <a:r>
            <a:rPr lang="en-GB" sz="1100">
              <a:solidFill>
                <a:schemeClr val="dk1"/>
              </a:solidFill>
              <a:effectLst/>
              <a:latin typeface="Montserrat" pitchFamily="2" charset="0"/>
              <a:ea typeface="+mn-ea"/>
              <a:cs typeface="+mn-cs"/>
            </a:rPr>
            <a:t> (Mandatory field)</a:t>
          </a:r>
        </a:p>
        <a:p>
          <a:r>
            <a:rPr lang="en-GB" sz="1100">
              <a:solidFill>
                <a:schemeClr val="dk1"/>
              </a:solidFill>
              <a:effectLst/>
              <a:latin typeface="Montserrat" pitchFamily="2" charset="0"/>
              <a:ea typeface="+mn-ea"/>
              <a:cs typeface="+mn-cs"/>
            </a:rPr>
            <a:t>Select escaped species using the dropdown menu. Options that can be selected are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Number of escapees (# of animals)</a:t>
          </a:r>
          <a:r>
            <a:rPr lang="en-GB" sz="1100">
              <a:solidFill>
                <a:schemeClr val="dk1"/>
              </a:solidFill>
              <a:effectLst/>
              <a:latin typeface="Montserrat" pitchFamily="2" charset="0"/>
              <a:ea typeface="+mn-ea"/>
              <a:cs typeface="+mn-cs"/>
            </a:rPr>
            <a:t> (Mandatory field</a:t>
          </a:r>
          <a:r>
            <a:rPr lang="en-US" sz="1100">
              <a:solidFill>
                <a:schemeClr val="dk1"/>
              </a:solidFill>
              <a:effectLst/>
              <a:latin typeface="Montserrat" pitchFamily="2" charset="0"/>
              <a:ea typeface="+mn-ea"/>
              <a:cs typeface="+mn-cs"/>
            </a:rPr>
            <a:t>)</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 the number of animals that escaped during the escape event.</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Cause of escape event (select)</a:t>
          </a:r>
          <a:r>
            <a:rPr lang="en-US" sz="110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(Mandatory field</a:t>
          </a:r>
          <a:r>
            <a:rPr lang="en-US" sz="1100">
              <a:solidFill>
                <a:schemeClr val="dk1"/>
              </a:solidFill>
              <a:effectLst/>
              <a:latin typeface="Montserrat" pitchFamily="2" charset="0"/>
              <a:ea typeface="+mn-ea"/>
              <a:cs typeface="+mn-cs"/>
            </a:rPr>
            <a:t>)</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Select the cause for the escape event. If the cause is not a listed option, please briefly type out the cause of the event.</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endParaRPr lang="en-GB" sz="1100">
            <a:solidFill>
              <a:schemeClr val="dk1"/>
            </a:solidFill>
            <a:effectLst/>
            <a:latin typeface="Montserrat" pitchFamily="2" charset="0"/>
            <a:ea typeface="+mn-ea"/>
            <a:cs typeface="+mn-cs"/>
          </a:endParaRPr>
        </a:p>
        <a:p>
          <a:pPr eaLnBrk="1" fontAlgn="auto" latinLnBrk="0" hangingPunct="1"/>
          <a:endParaRPr lang="en-NL">
            <a:effectLst/>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640117</xdr:colOff>
      <xdr:row>3</xdr:row>
      <xdr:rowOff>11906</xdr:rowOff>
    </xdr:from>
    <xdr:to>
      <xdr:col>33</xdr:col>
      <xdr:colOff>0</xdr:colOff>
      <xdr:row>73</xdr:row>
      <xdr:rowOff>190500</xdr:rowOff>
    </xdr:to>
    <xdr:sp macro="" textlink="">
      <xdr:nvSpPr>
        <xdr:cNvPr id="42" name="TextBox 1">
          <a:extLst>
            <a:ext uri="{FF2B5EF4-FFF2-40B4-BE49-F238E27FC236}">
              <a16:creationId xmlns:a16="http://schemas.microsoft.com/office/drawing/2014/main" id="{00000000-0008-0000-1500-000006000000}"/>
            </a:ext>
          </a:extLst>
        </xdr:cNvPr>
        <xdr:cNvSpPr txBox="1"/>
      </xdr:nvSpPr>
      <xdr:spPr>
        <a:xfrm>
          <a:off x="31298711" y="654844"/>
          <a:ext cx="7718070" cy="15609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r>
            <a:rPr lang="en-US" sz="1100" b="0" i="0">
              <a:solidFill>
                <a:sysClr val="windowText" lastClr="000000"/>
              </a:solidFill>
              <a:effectLst/>
              <a:latin typeface="Montserrat" panose="00000500000000000000" pitchFamily="2" charset="0"/>
              <a:ea typeface="+mn-ea"/>
              <a:cs typeface="+mn-cs"/>
            </a:rPr>
            <a:t>Use table 1 to provide the mortality count and cause of observed mortality, including mass mortality events, during the production period of each species at each ASC </a:t>
          </a:r>
          <a:r>
            <a:rPr lang="en-US" sz="1100" b="0" i="1">
              <a:solidFill>
                <a:sysClr val="windowText" lastClr="000000"/>
              </a:solidFill>
              <a:effectLst/>
              <a:latin typeface="Montserrat" panose="00000500000000000000" pitchFamily="2" charset="0"/>
              <a:ea typeface="+mn-ea"/>
              <a:cs typeface="+mn-cs"/>
            </a:rPr>
            <a:t>certified</a:t>
          </a:r>
          <a:r>
            <a:rPr lang="en-US" sz="1100" b="0" i="0">
              <a:solidFill>
                <a:sysClr val="windowText" lastClr="000000"/>
              </a:solidFill>
              <a:effectLst/>
              <a:latin typeface="Montserrat" panose="00000500000000000000" pitchFamily="2" charset="0"/>
              <a:ea typeface="+mn-ea"/>
              <a:cs typeface="+mn-cs"/>
            </a:rPr>
            <a:t> and </a:t>
          </a:r>
          <a:r>
            <a:rPr lang="en-US" sz="1100" b="0" i="1">
              <a:solidFill>
                <a:sysClr val="windowText" lastClr="000000"/>
              </a:solidFill>
              <a:effectLst/>
              <a:latin typeface="Montserrat" panose="00000500000000000000" pitchFamily="2" charset="0"/>
              <a:ea typeface="+mn-ea"/>
              <a:cs typeface="+mn-cs"/>
            </a:rPr>
            <a:t>suspended</a:t>
          </a:r>
          <a:r>
            <a:rPr lang="en-US" sz="1100" b="0" i="0">
              <a:solidFill>
                <a:sysClr val="windowText" lastClr="000000"/>
              </a:solidFill>
              <a:effectLst/>
              <a:latin typeface="Montserrat" panose="00000500000000000000" pitchFamily="2" charset="0"/>
              <a:ea typeface="+mn-ea"/>
              <a:cs typeface="+mn-cs"/>
            </a:rPr>
            <a:t> site with completed production cycles. In the event of no recorded mortalities, reporting is not required.</a:t>
          </a:r>
        </a:p>
        <a:p>
          <a:endParaRPr lang="en-US" sz="1100" b="0" i="0">
            <a:solidFill>
              <a:sysClr val="windowText" lastClr="000000"/>
            </a:solidFill>
            <a:effectLst/>
            <a:latin typeface="Montserrat" panose="00000500000000000000" pitchFamily="2" charset="0"/>
            <a:ea typeface="+mn-ea"/>
            <a:cs typeface="+mn-cs"/>
          </a:endParaRPr>
        </a:p>
        <a:p>
          <a:r>
            <a:rPr lang="en-US" sz="1100" b="0" i="0">
              <a:solidFill>
                <a:sysClr val="windowText" lastClr="000000"/>
              </a:solidFill>
              <a:effectLst/>
              <a:latin typeface="Montserrat" panose="00000500000000000000" pitchFamily="2" charset="0"/>
              <a:ea typeface="+mn-ea"/>
              <a:cs typeface="+mn-cs"/>
            </a:rPr>
            <a:t>Data inputs in the </a:t>
          </a:r>
          <a:r>
            <a:rPr lang="en-US" sz="1100" b="0" i="1">
              <a:solidFill>
                <a:sysClr val="windowText" lastClr="000000"/>
              </a:solidFill>
              <a:effectLst/>
              <a:latin typeface="Montserrat" panose="00000500000000000000" pitchFamily="2" charset="0"/>
              <a:ea typeface="+mn-ea"/>
              <a:cs typeface="+mn-cs"/>
            </a:rPr>
            <a:t>'Species, fallowing, production</a:t>
          </a:r>
          <a:r>
            <a:rPr lang="en-US" sz="1100" b="0" i="0">
              <a:solidFill>
                <a:sysClr val="windowText" lastClr="000000"/>
              </a:solidFill>
              <a:effectLst/>
              <a:latin typeface="Montserrat" panose="00000500000000000000" pitchFamily="2" charset="0"/>
              <a:ea typeface="+mn-ea"/>
              <a:cs typeface="+mn-cs"/>
            </a:rPr>
            <a:t>' tab and mortality data in table 1 are used to calculate the total mortality count and total mortality rate per species per site in table 2. </a:t>
          </a:r>
        </a:p>
        <a:p>
          <a:endParaRPr lang="en-US" sz="1100" b="0" i="0">
            <a:solidFill>
              <a:sysClr val="windowText" lastClr="000000"/>
            </a:solidFill>
            <a:effectLst/>
            <a:latin typeface="Montserrat" panose="00000500000000000000" pitchFamily="2" charset="0"/>
            <a:ea typeface="+mn-ea"/>
            <a:cs typeface="+mn-cs"/>
          </a:endParaRPr>
        </a:p>
        <a:p>
          <a:r>
            <a:rPr lang="en-US" sz="1100" b="0" i="0">
              <a:solidFill>
                <a:sysClr val="windowText" lastClr="000000"/>
              </a:solidFill>
              <a:effectLst/>
              <a:latin typeface="Montserrat" panose="00000500000000000000" pitchFamily="2" charset="0"/>
              <a:ea typeface="+mn-ea"/>
              <a:cs typeface="+mn-cs"/>
            </a:rPr>
            <a:t>Data inputs in the </a:t>
          </a:r>
          <a:r>
            <a:rPr lang="en-US" sz="1100" b="0" i="1">
              <a:solidFill>
                <a:sysClr val="windowText" lastClr="000000"/>
              </a:solidFill>
              <a:effectLst/>
              <a:latin typeface="Montserrat" panose="00000500000000000000" pitchFamily="2" charset="0"/>
              <a:ea typeface="+mn-ea"/>
              <a:cs typeface="+mn-cs"/>
            </a:rPr>
            <a:t>'Species, fallowing, production</a:t>
          </a:r>
          <a:r>
            <a:rPr lang="en-US" sz="1100" b="0" i="0">
              <a:solidFill>
                <a:sysClr val="windowText" lastClr="000000"/>
              </a:solidFill>
              <a:effectLst/>
              <a:latin typeface="Montserrat" panose="00000500000000000000" pitchFamily="2" charset="0"/>
              <a:ea typeface="+mn-ea"/>
              <a:cs typeface="+mn-cs"/>
            </a:rPr>
            <a:t>' tab and mortality data in table 1 are used to calculate the mortality rate by each unique cause reported per species per site in table 3.</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ontserrat" panose="00000500000000000000" pitchFamily="2" charset="0"/>
              <a:ea typeface="+mn-ea"/>
              <a:cs typeface="+mn-cs"/>
            </a:rPr>
            <a:t>TABLE 1. Mortality reporting by cause</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for reported mortalities 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name (Latin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species for reported mortalities 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Mortality cause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the cause of mortality. If the cause is not a listed option, please briefly type out the cause of the event.</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Mortality count by cause (# of animals)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number of dead animals per cause.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p>
        <a:p>
          <a:r>
            <a:rPr lang="en-US" sz="1100" b="1" u="sng">
              <a:solidFill>
                <a:schemeClr val="dk1"/>
              </a:solidFill>
              <a:effectLst/>
              <a:latin typeface="Montserrat" panose="00000500000000000000" pitchFamily="2" charset="0"/>
              <a:ea typeface="+mn-ea"/>
              <a:cs typeface="+mn-cs"/>
            </a:rPr>
            <a:t>TABLE 2. Mortality rate per species per site</a:t>
          </a:r>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Site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site name is autopopulated from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species </a:t>
          </a:r>
          <a:r>
            <a:rPr lang="en-US" sz="1100">
              <a:solidFill>
                <a:schemeClr val="dk1"/>
              </a:solidFill>
              <a:effectLst/>
              <a:latin typeface="Montserrat" panose="00000500000000000000" pitchFamily="2" charset="0"/>
              <a:ea typeface="+mn-ea"/>
              <a:cs typeface="+mn-cs"/>
            </a:rPr>
            <a:t>name </a:t>
          </a:r>
          <a:r>
            <a:rPr lang="en-GB" sz="1100">
              <a:solidFill>
                <a:schemeClr val="dk1"/>
              </a:solidFill>
              <a:effectLst/>
              <a:latin typeface="Montserrat" panose="00000500000000000000" pitchFamily="2" charset="0"/>
              <a:ea typeface="+mn-ea"/>
              <a:cs typeface="+mn-cs"/>
            </a:rPr>
            <a:t>is autopopulated from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Stocking count (# of animals)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stocking count is autopopulated from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Total mortality count (# of animals)</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table 1 the total mortality count per species per site is calculated.</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Total mortality rate (as % of initially stocked animals)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Mortality rate is calculated as percentage of the stocking count as follows:</a:t>
          </a:r>
          <a:endParaRPr lang="en-NL" sz="1100">
            <a:solidFill>
              <a:schemeClr val="dk1"/>
            </a:solidFill>
            <a:effectLst/>
            <a:latin typeface="Montserrat" panose="00000500000000000000" pitchFamily="2" charset="0"/>
            <a:ea typeface="+mn-ea"/>
            <a:cs typeface="+mn-cs"/>
          </a:endParaRPr>
        </a:p>
        <a:p>
          <a:endParaRPr lang="en-US" sz="1100" i="1">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Mortality rate (%) = mortality count (# of animals) / stocking count (# of animals) * 100</a:t>
          </a:r>
          <a:endParaRPr lang="en-NL" sz="1100">
            <a:solidFill>
              <a:schemeClr val="dk1"/>
            </a:solidFill>
            <a:effectLst/>
            <a:latin typeface="Montserrat" panose="00000500000000000000" pitchFamily="2" charset="0"/>
            <a:ea typeface="+mn-ea"/>
            <a:cs typeface="+mn-cs"/>
          </a:endParaRPr>
        </a:p>
        <a:p>
          <a:endParaRPr lang="en-US" sz="1100" b="1" u="sng">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3. Mortality rate per cause per species per site</a:t>
          </a:r>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Site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site name is autopopulated from </a:t>
          </a:r>
          <a:r>
            <a:rPr lang="en-US" sz="1100">
              <a:solidFill>
                <a:schemeClr val="dk1"/>
              </a:solidFill>
              <a:effectLst/>
              <a:latin typeface="Montserrat" panose="00000500000000000000" pitchFamily="2" charset="0"/>
              <a:ea typeface="+mn-ea"/>
              <a:cs typeface="+mn-cs"/>
            </a:rPr>
            <a:t>table 1.</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species name is autopopulated from </a:t>
          </a:r>
          <a:r>
            <a:rPr lang="en-US" sz="1100">
              <a:solidFill>
                <a:schemeClr val="dk1"/>
              </a:solidFill>
              <a:effectLst/>
              <a:latin typeface="Montserrat" panose="00000500000000000000" pitchFamily="2" charset="0"/>
              <a:ea typeface="+mn-ea"/>
              <a:cs typeface="+mn-cs"/>
            </a:rPr>
            <a:t>table 1.</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Mortality cause </a:t>
          </a:r>
          <a:r>
            <a:rPr lang="en-GB"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Each unique cause reported per species per site is </a:t>
          </a:r>
          <a:r>
            <a:rPr lang="en-GB" sz="1100">
              <a:solidFill>
                <a:schemeClr val="dk1"/>
              </a:solidFill>
              <a:effectLst/>
              <a:latin typeface="Montserrat" panose="00000500000000000000" pitchFamily="2" charset="0"/>
              <a:ea typeface="+mn-ea"/>
              <a:cs typeface="+mn-cs"/>
            </a:rPr>
            <a:t>autopopulated from </a:t>
          </a:r>
          <a:r>
            <a:rPr lang="en-US" sz="1100">
              <a:solidFill>
                <a:schemeClr val="dk1"/>
              </a:solidFill>
              <a:effectLst/>
              <a:latin typeface="Montserrat" panose="00000500000000000000" pitchFamily="2" charset="0"/>
              <a:ea typeface="+mn-ea"/>
              <a:cs typeface="+mn-cs"/>
            </a:rPr>
            <a:t>table 1.</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Total mortality count (# of animals)</a:t>
          </a:r>
          <a:r>
            <a:rPr lang="en-US" sz="1100">
              <a:solidFill>
                <a:schemeClr val="dk1"/>
              </a:solidFill>
              <a:effectLst/>
              <a:latin typeface="Montserrat" panose="00000500000000000000" pitchFamily="2" charset="0"/>
              <a:ea typeface="+mn-ea"/>
              <a:cs typeface="+mn-cs"/>
            </a:rPr>
            <a:t> (Calculated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table 1 the total mortality count per species per site is calculated.</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Total mortality count by cause (# of animals) </a:t>
          </a:r>
          <a:r>
            <a:rPr lang="en-US" sz="1100">
              <a:solidFill>
                <a:schemeClr val="dk1"/>
              </a:solidFill>
              <a:effectLst/>
              <a:latin typeface="Montserrat" panose="00000500000000000000" pitchFamily="2" charset="0"/>
              <a:ea typeface="+mn-ea"/>
              <a:cs typeface="+mn-cs"/>
            </a:rPr>
            <a:t>(Calculated field)</a:t>
          </a:r>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table 1 the total mortality count cause per species per site is calculated.</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Mortality rate by cause (as % of total mortality)</a:t>
          </a:r>
          <a:r>
            <a:rPr lang="en-US" sz="1100">
              <a:solidFill>
                <a:schemeClr val="dk1"/>
              </a:solidFill>
              <a:effectLst/>
              <a:latin typeface="Montserrat" panose="00000500000000000000" pitchFamily="2" charset="0"/>
              <a:ea typeface="+mn-ea"/>
              <a:cs typeface="+mn-cs"/>
            </a:rPr>
            <a:t> (Calculated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Using data provided in table 1 and production data from the tab </a:t>
          </a:r>
          <a:r>
            <a:rPr lang="en-GB" sz="1100" i="1">
              <a:solidFill>
                <a:schemeClr val="dk1"/>
              </a:solidFill>
              <a:effectLst/>
              <a:latin typeface="Montserrat" panose="00000500000000000000" pitchFamily="2" charset="0"/>
              <a:ea typeface="+mn-ea"/>
              <a:cs typeface="+mn-cs"/>
            </a:rPr>
            <a:t>'Species, fallowing, production</a:t>
          </a:r>
          <a:r>
            <a:rPr lang="en-US" sz="1100">
              <a:solidFill>
                <a:schemeClr val="dk1"/>
              </a:solidFill>
              <a:effectLst/>
              <a:latin typeface="Montserrat" panose="00000500000000000000" pitchFamily="2" charset="0"/>
              <a:ea typeface="+mn-ea"/>
              <a:cs typeface="+mn-cs"/>
            </a:rPr>
            <a:t>' the mortality rate by each unique cause reported per species per farm site is calculated as follows:</a:t>
          </a:r>
          <a:endParaRPr lang="en-NL" sz="1100">
            <a:solidFill>
              <a:schemeClr val="dk1"/>
            </a:solidFill>
            <a:effectLst/>
            <a:latin typeface="Montserrat" panose="00000500000000000000" pitchFamily="2" charset="0"/>
            <a:ea typeface="+mn-ea"/>
            <a:cs typeface="+mn-cs"/>
          </a:endParaRPr>
        </a:p>
        <a:p>
          <a:endParaRPr lang="en-US" sz="1100" i="1">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Mortality rate (%) = total mortality count per cause (# of animals)/total mortality count (# of animals) * 100</a:t>
          </a:r>
          <a:endParaRPr lang="en-NL" sz="1100">
            <a:solidFill>
              <a:schemeClr val="dk1"/>
            </a:solidFill>
            <a:effectLst/>
            <a:latin typeface="Montserrat" panose="00000500000000000000" pitchFamily="2" charset="0"/>
            <a:ea typeface="+mn-ea"/>
            <a:cs typeface="+mn-cs"/>
          </a:endParaRPr>
        </a:p>
        <a:p>
          <a:endParaRPr lang="en-US" sz="1100" b="0" i="1">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550001</xdr:colOff>
      <xdr:row>3</xdr:row>
      <xdr:rowOff>119062</xdr:rowOff>
    </xdr:from>
    <xdr:to>
      <xdr:col>25</xdr:col>
      <xdr:colOff>545306</xdr:colOff>
      <xdr:row>37</xdr:row>
      <xdr:rowOff>155575</xdr:rowOff>
    </xdr:to>
    <xdr:sp macro="" textlink="">
      <xdr:nvSpPr>
        <xdr:cNvPr id="13" name="TextBox 1">
          <a:extLst>
            <a:ext uri="{FF2B5EF4-FFF2-40B4-BE49-F238E27FC236}">
              <a16:creationId xmlns:a16="http://schemas.microsoft.com/office/drawing/2014/main" id="{00000000-0008-0000-1400-000002000000}"/>
            </a:ext>
          </a:extLst>
        </xdr:cNvPr>
        <xdr:cNvSpPr txBox="1"/>
      </xdr:nvSpPr>
      <xdr:spPr>
        <a:xfrm>
          <a:off x="14405701" y="550862"/>
          <a:ext cx="7615305" cy="76311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sz="1100">
            <a:effectLst/>
            <a:latin typeface="Montserrat" panose="00000500000000000000" pitchFamily="2" charset="0"/>
          </a:endParaRPr>
        </a:p>
        <a:p>
          <a:r>
            <a:rPr lang="en-US" sz="1100">
              <a:solidFill>
                <a:schemeClr val="dk1"/>
              </a:solidFill>
              <a:effectLst/>
              <a:latin typeface="Montserrat" pitchFamily="2" charset="0"/>
              <a:ea typeface="+mn-ea"/>
              <a:cs typeface="+mn-cs"/>
            </a:rPr>
            <a:t>The estimated unaccounted loss (EUL) is automatically calculated for each species at each ASC </a:t>
          </a:r>
          <a:r>
            <a:rPr lang="en-US" sz="1100" i="1">
              <a:solidFill>
                <a:schemeClr val="dk1"/>
              </a:solidFill>
              <a:effectLst/>
              <a:latin typeface="Montserrat" pitchFamily="2" charset="0"/>
              <a:ea typeface="+mn-ea"/>
              <a:cs typeface="+mn-cs"/>
            </a:rPr>
            <a:t>certified</a:t>
          </a:r>
          <a:r>
            <a:rPr lang="en-US" sz="1100">
              <a:solidFill>
                <a:schemeClr val="dk1"/>
              </a:solidFill>
              <a:effectLst/>
              <a:latin typeface="Montserrat" pitchFamily="2" charset="0"/>
              <a:ea typeface="+mn-ea"/>
              <a:cs typeface="+mn-cs"/>
            </a:rPr>
            <a:t> and </a:t>
          </a:r>
          <a:r>
            <a:rPr lang="en-US" sz="1100" i="1">
              <a:solidFill>
                <a:schemeClr val="dk1"/>
              </a:solidFill>
              <a:effectLst/>
              <a:latin typeface="Montserrat" pitchFamily="2" charset="0"/>
              <a:ea typeface="+mn-ea"/>
              <a:cs typeface="+mn-cs"/>
            </a:rPr>
            <a:t>suspended</a:t>
          </a:r>
          <a:r>
            <a:rPr lang="en-US" sz="1100">
              <a:solidFill>
                <a:schemeClr val="dk1"/>
              </a:solidFill>
              <a:effectLst/>
              <a:latin typeface="Montserrat" pitchFamily="2" charset="0"/>
              <a:ea typeface="+mn-ea"/>
              <a:cs typeface="+mn-cs"/>
            </a:rPr>
            <a:t> site with completed production cycles. For the calculation of EUL, data is </a:t>
          </a:r>
          <a:r>
            <a:rPr lang="en-GB" sz="1100">
              <a:solidFill>
                <a:schemeClr val="dk1"/>
              </a:solidFill>
              <a:effectLst/>
              <a:latin typeface="Montserrat" pitchFamily="2" charset="0"/>
              <a:ea typeface="+mn-ea"/>
              <a:cs typeface="+mn-cs"/>
            </a:rPr>
            <a:t>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 </a:t>
          </a:r>
          <a:r>
            <a:rPr lang="en-US" sz="1100" i="1">
              <a:solidFill>
                <a:schemeClr val="dk1"/>
              </a:solidFill>
              <a:effectLst/>
              <a:latin typeface="Montserrat" pitchFamily="2" charset="0"/>
              <a:ea typeface="+mn-ea"/>
              <a:cs typeface="+mn-cs"/>
            </a:rPr>
            <a:t>'Fish mortality'</a:t>
          </a:r>
          <a:r>
            <a:rPr lang="en-US" sz="1100">
              <a:solidFill>
                <a:schemeClr val="dk1"/>
              </a:solidFill>
              <a:effectLst/>
              <a:latin typeface="Montserrat" pitchFamily="2" charset="0"/>
              <a:ea typeface="+mn-ea"/>
              <a:cs typeface="+mn-cs"/>
            </a:rPr>
            <a:t> tab and </a:t>
          </a:r>
          <a:r>
            <a:rPr lang="en-US" sz="1100" i="1">
              <a:solidFill>
                <a:schemeClr val="dk1"/>
              </a:solidFill>
              <a:effectLst/>
              <a:latin typeface="Montserrat" pitchFamily="2" charset="0"/>
              <a:ea typeface="+mn-ea"/>
              <a:cs typeface="+mn-cs"/>
            </a:rPr>
            <a:t>'Escapes'</a:t>
          </a:r>
          <a:r>
            <a:rPr lang="en-US"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If the 'Stocking count' and 'Harvest count' are not provided in the </a:t>
          </a:r>
          <a:r>
            <a:rPr lang="en-US" sz="1100" i="1">
              <a:solidFill>
                <a:schemeClr val="dk1"/>
              </a:solidFill>
              <a:effectLst/>
              <a:latin typeface="Montserrat" pitchFamily="2" charset="0"/>
              <a:ea typeface="+mn-ea"/>
              <a:cs typeface="+mn-cs"/>
            </a:rPr>
            <a:t>'Species, fallowing, production</a:t>
          </a:r>
          <a:r>
            <a:rPr lang="en-US" sz="1100">
              <a:solidFill>
                <a:schemeClr val="dk1"/>
              </a:solidFill>
              <a:effectLst/>
              <a:latin typeface="Montserrat" pitchFamily="2" charset="0"/>
              <a:ea typeface="+mn-ea"/>
              <a:cs typeface="+mn-cs"/>
            </a:rPr>
            <a:t>' tab, the EUL in # of animals and as % of initially stocked animals cannot be automatically calculated.</a:t>
          </a:r>
        </a:p>
        <a:p>
          <a:endParaRPr lang="en-GB"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Estimated unaccounted loss (EUL) per species per site</a:t>
          </a:r>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Site name </a:t>
          </a:r>
          <a:r>
            <a:rPr lang="en-GB" sz="1100">
              <a:solidFill>
                <a:schemeClr val="dk1"/>
              </a:solidFill>
              <a:effectLst/>
              <a:latin typeface="Montserrat" pitchFamily="2" charset="0"/>
              <a:ea typeface="+mn-ea"/>
              <a:cs typeface="+mn-cs"/>
            </a:rPr>
            <a:t>(Autopopulated field)</a:t>
          </a:r>
        </a:p>
        <a:p>
          <a:r>
            <a:rPr lang="en-GB" sz="1100">
              <a:solidFill>
                <a:schemeClr val="dk1"/>
              </a:solidFill>
              <a:effectLst/>
              <a:latin typeface="Montserrat" pitchFamily="2" charset="0"/>
              <a:ea typeface="+mn-ea"/>
              <a:cs typeface="+mn-cs"/>
            </a:rPr>
            <a:t>Site name 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r>
            <a:rPr lang="en-GB" sz="1100" i="1">
              <a:solidFill>
                <a:schemeClr val="dk1"/>
              </a:solidFill>
              <a:effectLst/>
              <a:latin typeface="Montserrat" pitchFamily="2" charset="0"/>
              <a:ea typeface="+mn-ea"/>
              <a:cs typeface="+mn-cs"/>
            </a:rPr>
            <a:t>.</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in production (Latin name)</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species in production 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Known escapes (# of animals)</a:t>
          </a:r>
          <a:r>
            <a:rPr lang="en-US" sz="1100">
              <a:solidFill>
                <a:schemeClr val="dk1"/>
              </a:solidFill>
              <a:effectLst/>
              <a:latin typeface="Montserrat" pitchFamily="2" charset="0"/>
              <a:ea typeface="+mn-ea"/>
              <a:cs typeface="+mn-cs"/>
            </a:rPr>
            <a:t> (Autopopulated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Mortality count is populated from the </a:t>
          </a:r>
          <a:r>
            <a:rPr lang="en-GB" sz="1100" i="1">
              <a:solidFill>
                <a:schemeClr val="dk1"/>
              </a:solidFill>
              <a:effectLst/>
              <a:latin typeface="Montserrat" pitchFamily="2" charset="0"/>
              <a:ea typeface="+mn-ea"/>
              <a:cs typeface="+mn-cs"/>
            </a:rPr>
            <a:t>'Fish mortality'</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Stocking count (# of animals)</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s</a:t>
          </a:r>
          <a:r>
            <a:rPr lang="en-US" sz="1100">
              <a:solidFill>
                <a:schemeClr val="dk1"/>
              </a:solidFill>
              <a:effectLst/>
              <a:latin typeface="Montserrat" pitchFamily="2" charset="0"/>
              <a:ea typeface="+mn-ea"/>
              <a:cs typeface="+mn-cs"/>
            </a:rPr>
            <a:t>tocking count </a:t>
          </a:r>
          <a:r>
            <a:rPr lang="en-GB" sz="1100">
              <a:solidFill>
                <a:schemeClr val="dk1"/>
              </a:solidFill>
              <a:effectLst/>
              <a:latin typeface="Montserrat" pitchFamily="2" charset="0"/>
              <a:ea typeface="+mn-ea"/>
              <a:cs typeface="+mn-cs"/>
            </a:rPr>
            <a:t>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Harvest count (# of animals)</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harvest count is populated from the </a:t>
          </a:r>
          <a:r>
            <a:rPr lang="en-GB" sz="1100" i="1">
              <a:solidFill>
                <a:schemeClr val="dk1"/>
              </a:solidFill>
              <a:effectLst/>
              <a:latin typeface="Montserrat" pitchFamily="2" charset="0"/>
              <a:ea typeface="+mn-ea"/>
              <a:cs typeface="+mn-cs"/>
            </a:rPr>
            <a:t>'Species, fallowing, production'</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Mortality count (# of animals)</a:t>
          </a:r>
          <a:r>
            <a:rPr lang="en-GB" sz="110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Mortality count is populated from the </a:t>
          </a:r>
          <a:r>
            <a:rPr lang="en-GB" sz="1100" i="1">
              <a:solidFill>
                <a:schemeClr val="dk1"/>
              </a:solidFill>
              <a:effectLst/>
              <a:latin typeface="Montserrat" pitchFamily="2" charset="0"/>
              <a:ea typeface="+mn-ea"/>
              <a:cs typeface="+mn-cs"/>
            </a:rPr>
            <a:t>'Fish mortality'</a:t>
          </a:r>
          <a:r>
            <a:rPr lang="en-GB"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Know escapes (# of animals)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known escapes is the aggregated value for each species per site populated from the </a:t>
          </a:r>
          <a:r>
            <a:rPr lang="en-US" sz="1100" i="1">
              <a:solidFill>
                <a:schemeClr val="dk1"/>
              </a:solidFill>
              <a:effectLst/>
              <a:latin typeface="Montserrat" pitchFamily="2" charset="0"/>
              <a:ea typeface="+mn-ea"/>
              <a:cs typeface="+mn-cs"/>
            </a:rPr>
            <a:t>'Escapes'</a:t>
          </a:r>
          <a:r>
            <a:rPr lang="en-US" sz="1100">
              <a:solidFill>
                <a:schemeClr val="dk1"/>
              </a:solidFill>
              <a:effectLst/>
              <a:latin typeface="Montserrat" pitchFamily="2" charset="0"/>
              <a:ea typeface="+mn-ea"/>
              <a:cs typeface="+mn-cs"/>
            </a:rPr>
            <a:t> tab.</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EUL (# of animals)</a:t>
          </a:r>
          <a:r>
            <a:rPr lang="en-US" sz="1100">
              <a:solidFill>
                <a:schemeClr val="dk1"/>
              </a:solidFill>
              <a:effectLst/>
              <a:latin typeface="Montserrat" pitchFamily="2" charset="0"/>
              <a:ea typeface="+mn-ea"/>
              <a:cs typeface="+mn-cs"/>
            </a:rPr>
            <a:t> (Calculated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estimated unaccounted loss (# of animals) is calculated as:</a:t>
          </a:r>
        </a:p>
        <a:p>
          <a:endParaRPr lang="en-GB" sz="1100">
            <a:solidFill>
              <a:schemeClr val="dk1"/>
            </a:solidFill>
            <a:effectLst/>
            <a:latin typeface="Montserrat" pitchFamily="2" charset="0"/>
            <a:ea typeface="+mn-ea"/>
            <a:cs typeface="+mn-cs"/>
          </a:endParaRPr>
        </a:p>
        <a:p>
          <a:r>
            <a:rPr lang="en-US" sz="1100" i="1">
              <a:solidFill>
                <a:schemeClr val="dk1"/>
              </a:solidFill>
              <a:effectLst/>
              <a:latin typeface="Montserrat" pitchFamily="2" charset="0"/>
              <a:ea typeface="+mn-ea"/>
              <a:cs typeface="+mn-cs"/>
            </a:rPr>
            <a:t>EUL (# of animals) = Stocking count (# of animals) - Harvest count (# of animals) - Mortality count (# of animals) - Known escapes (# of animals)</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EUL (as % of initially stocked animals)</a:t>
          </a:r>
          <a:r>
            <a:rPr lang="en-US" sz="1100">
              <a:solidFill>
                <a:schemeClr val="dk1"/>
              </a:solidFill>
              <a:effectLst/>
              <a:latin typeface="Montserrat" pitchFamily="2" charset="0"/>
              <a:ea typeface="+mn-ea"/>
              <a:cs typeface="+mn-cs"/>
            </a:rPr>
            <a:t> (Calculated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estimated unaccounted loss (%) as percentage of the stocking count is calculated as:</a:t>
          </a:r>
        </a:p>
        <a:p>
          <a:endParaRPr lang="en-GB" sz="1100">
            <a:solidFill>
              <a:schemeClr val="dk1"/>
            </a:solidFill>
            <a:effectLst/>
            <a:latin typeface="Montserrat" pitchFamily="2" charset="0"/>
            <a:ea typeface="+mn-ea"/>
            <a:cs typeface="+mn-cs"/>
          </a:endParaRPr>
        </a:p>
        <a:p>
          <a:r>
            <a:rPr lang="en-US" sz="1100" i="1">
              <a:solidFill>
                <a:schemeClr val="dk1"/>
              </a:solidFill>
              <a:effectLst/>
              <a:latin typeface="Montserrat" pitchFamily="2" charset="0"/>
              <a:ea typeface="+mn-ea"/>
              <a:cs typeface="+mn-cs"/>
            </a:rPr>
            <a:t>EUL (%) = EUL (# of animals) / Stocking count (# of animals) * 100</a:t>
          </a:r>
          <a:endParaRPr lang="en-GB" sz="1100">
            <a:solidFill>
              <a:schemeClr val="dk1"/>
            </a:solidFill>
            <a:effectLst/>
            <a:latin typeface="Montserrat"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2958</xdr:colOff>
      <xdr:row>2</xdr:row>
      <xdr:rowOff>0</xdr:rowOff>
    </xdr:from>
    <xdr:to>
      <xdr:col>22</xdr:col>
      <xdr:colOff>0</xdr:colOff>
      <xdr:row>33</xdr:row>
      <xdr:rowOff>203200</xdr:rowOff>
    </xdr:to>
    <xdr:sp macro="" textlink="">
      <xdr:nvSpPr>
        <xdr:cNvPr id="16" name="TextBox 2">
          <a:extLst>
            <a:ext uri="{FF2B5EF4-FFF2-40B4-BE49-F238E27FC236}">
              <a16:creationId xmlns:a16="http://schemas.microsoft.com/office/drawing/2014/main" id="{00000000-0008-0000-0D00-000002000000}"/>
            </a:ext>
            <a:ext uri="{147F2762-F138-4A5C-976F-8EAC2B608ADB}">
              <a16:predDERef xmlns:a16="http://schemas.microsoft.com/office/drawing/2014/main" pred="{A7D3934D-C621-4B69-83DB-767AD4FBF7F3}"/>
            </a:ext>
          </a:extLst>
        </xdr:cNvPr>
        <xdr:cNvSpPr txBox="1"/>
      </xdr:nvSpPr>
      <xdr:spPr>
        <a:xfrm>
          <a:off x="11068891" y="423333"/>
          <a:ext cx="7515442" cy="69680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anose="00000500000000000000" pitchFamily="2" charset="0"/>
            </a:rPr>
            <a:t>USER GUIDANCE</a:t>
          </a:r>
        </a:p>
        <a:p>
          <a:r>
            <a:rPr lang="en-GB" sz="1100">
              <a:solidFill>
                <a:schemeClr val="dk1"/>
              </a:solidFill>
              <a:effectLst/>
              <a:latin typeface="Montserrat" panose="00000500000000000000" pitchFamily="2" charset="0"/>
              <a:ea typeface="+mn-ea"/>
              <a:cs typeface="+mn-cs"/>
            </a:rPr>
            <a:t>Provide information on all wildlife mortalities (of non-salmonids) </a:t>
          </a:r>
          <a:r>
            <a:rPr lang="en-US" sz="1100">
              <a:solidFill>
                <a:schemeClr val="dk1"/>
              </a:solidFill>
              <a:effectLst/>
              <a:latin typeface="Montserrat" panose="00000500000000000000" pitchFamily="2" charset="0"/>
              <a:ea typeface="+mn-ea"/>
              <a:cs typeface="+mn-cs"/>
            </a:rPr>
            <a:t>during the production and fallow period at each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GB" sz="1100" b="1" u="sng">
              <a:solidFill>
                <a:schemeClr val="dk1"/>
              </a:solidFill>
              <a:effectLst/>
              <a:latin typeface="Montserrat" panose="00000500000000000000" pitchFamily="2" charset="0"/>
              <a:ea typeface="+mn-ea"/>
              <a:cs typeface="+mn-cs"/>
            </a:rPr>
            <a:t>TABLE 1. Wildlife mortality</a:t>
          </a:r>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Site name (select)</a:t>
          </a:r>
          <a:r>
            <a:rPr lang="en-GB" sz="1100" b="1" u="sng">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where the lethal incident occurred 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incident (yyyy-mm-dd)</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GB" sz="1100">
              <a:solidFill>
                <a:schemeClr val="dk1"/>
              </a:solidFill>
              <a:effectLst/>
              <a:latin typeface="Montserrat" panose="00000500000000000000" pitchFamily="2" charset="0"/>
              <a:ea typeface="+mn-ea"/>
              <a:cs typeface="+mn-cs"/>
            </a:rPr>
            <a:t>ate that the incident occurred or was observed. </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Common name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English common name of the animal, following the naming convention of </a:t>
          </a:r>
          <a:r>
            <a:rPr lang="en-US" sz="1100">
              <a:solidFill>
                <a:schemeClr val="dk1"/>
              </a:solidFill>
              <a:effectLst/>
              <a:latin typeface="Montserrat" panose="00000500000000000000" pitchFamily="2" charset="0"/>
              <a:ea typeface="+mn-ea"/>
              <a:cs typeface="+mn-cs"/>
            </a:rPr>
            <a:t>https://www.iucnredlist.org/. </a:t>
          </a:r>
          <a:r>
            <a:rPr lang="en-GB" sz="1100">
              <a:solidFill>
                <a:schemeClr val="dk1"/>
              </a:solidFill>
              <a:effectLst/>
              <a:latin typeface="Montserrat" panose="00000500000000000000" pitchFamily="2" charset="0"/>
              <a:ea typeface="+mn-ea"/>
              <a:cs typeface="+mn-cs"/>
            </a:rPr>
            <a:t>If the common name cannot be found here, indicate the common name to the best of your knowledge.</a:t>
          </a:r>
          <a:endParaRPr lang="en-NL" sz="1100">
            <a:solidFill>
              <a:schemeClr val="dk1"/>
            </a:solidFill>
            <a:effectLst/>
            <a:latin typeface="Montserrat" panose="00000500000000000000" pitchFamily="2" charset="0"/>
            <a:ea typeface="+mn-ea"/>
            <a:cs typeface="+mn-cs"/>
          </a:endParaRP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Where multiple species were involved during one lethal incident, use a new row to list all details regarding the lethal incident.</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species name of the animal, following the naming convention of </a:t>
          </a:r>
          <a:r>
            <a:rPr lang="en-US" sz="1100">
              <a:solidFill>
                <a:schemeClr val="dk1"/>
              </a:solidFill>
              <a:effectLst/>
              <a:latin typeface="Montserrat" panose="00000500000000000000" pitchFamily="2" charset="0"/>
              <a:ea typeface="+mn-ea"/>
              <a:cs typeface="+mn-cs"/>
            </a:rPr>
            <a:t>https://www.iucnredlist.org/. </a:t>
          </a:r>
          <a:r>
            <a:rPr lang="en-GB" sz="1100">
              <a:solidFill>
                <a:schemeClr val="dk1"/>
              </a:solidFill>
              <a:effectLst/>
              <a:latin typeface="Montserrat" panose="00000500000000000000" pitchFamily="2" charset="0"/>
              <a:ea typeface="+mn-ea"/>
              <a:cs typeface="+mn-cs"/>
            </a:rPr>
            <a:t>If the name cannot be found here, please indicate the Latin name to the best of your knowledge.</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Number of mortalities (# per species)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Indicate the number of mortalities per incident for each species. </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Cause of mortality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the cause of the mortality for each lethal incident. Potential causes include: Entangled in bird net, Entangled in underwater net, Entangled in operational equipment, Threatened human safety, Authorized euthanasian, Unknown cause, Other. </a:t>
          </a:r>
          <a:endParaRPr lang="en-NL" sz="1100">
            <a:solidFill>
              <a:schemeClr val="dk1"/>
            </a:solidFill>
            <a:effectLst/>
            <a:latin typeface="Montserrat" panose="00000500000000000000" pitchFamily="2" charset="0"/>
            <a:ea typeface="+mn-ea"/>
            <a:cs typeface="+mn-cs"/>
          </a:endParaRP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the cause is not a listed option, please briefly type out the cause of the event.</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8030</xdr:colOff>
      <xdr:row>2</xdr:row>
      <xdr:rowOff>0</xdr:rowOff>
    </xdr:from>
    <xdr:to>
      <xdr:col>24</xdr:col>
      <xdr:colOff>0</xdr:colOff>
      <xdr:row>33</xdr:row>
      <xdr:rowOff>57149</xdr:rowOff>
    </xdr:to>
    <xdr:sp macro="" textlink="">
      <xdr:nvSpPr>
        <xdr:cNvPr id="6" name="Rectangle 2">
          <a:extLst>
            <a:ext uri="{FF2B5EF4-FFF2-40B4-BE49-F238E27FC236}">
              <a16:creationId xmlns:a16="http://schemas.microsoft.com/office/drawing/2014/main" id="{26765E7E-B2C1-49F6-9EEC-10BC8C4460DD}"/>
            </a:ext>
          </a:extLst>
        </xdr:cNvPr>
        <xdr:cNvSpPr/>
      </xdr:nvSpPr>
      <xdr:spPr>
        <a:xfrm>
          <a:off x="15362330" y="419100"/>
          <a:ext cx="7688170" cy="655320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a:solidFill>
                <a:sysClr val="windowText" lastClr="000000"/>
              </a:solidFill>
              <a:effectLst/>
              <a:latin typeface="Montserrat" pitchFamily="2" charset="0"/>
              <a:ea typeface="+mn-ea"/>
              <a:cs typeface="+mn-cs"/>
            </a:rPr>
            <a:t>USER GUIDANCE</a:t>
          </a:r>
          <a:endParaRPr lang="de-DE" sz="1100" b="1" i="0" baseline="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sulphide level or redox potential for each sampling station outside of the edge </a:t>
          </a:r>
          <a:r>
            <a:rPr lang="en-GB" sz="1100">
              <a:solidFill>
                <a:sysClr val="windowText" lastClr="000000"/>
              </a:solidFill>
              <a:effectLst/>
              <a:latin typeface="Montserrat" pitchFamily="2" charset="0"/>
              <a:ea typeface="+mn-ea"/>
              <a:cs typeface="+mn-cs"/>
            </a:rPr>
            <a:t>  </a:t>
          </a:r>
          <a:r>
            <a:rPr lang="en-US" sz="1100">
              <a:solidFill>
                <a:sysClr val="windowText" lastClr="000000"/>
              </a:solidFill>
              <a:effectLst/>
              <a:latin typeface="Montserrat" pitchFamily="2" charset="0"/>
              <a:ea typeface="+mn-ea"/>
              <a:cs typeface="+mn-cs"/>
            </a:rPr>
            <a:t>of the AZE and the reference site during the production period for each ASC </a:t>
          </a:r>
          <a:r>
            <a:rPr lang="en-US" sz="1100" i="1">
              <a:solidFill>
                <a:sysClr val="windowText" lastClr="000000"/>
              </a:solidFill>
              <a:effectLst/>
              <a:latin typeface="Montserrat" pitchFamily="2" charset="0"/>
              <a:ea typeface="+mn-ea"/>
              <a:cs typeface="+mn-cs"/>
            </a:rPr>
            <a:t>certified</a:t>
          </a:r>
          <a:r>
            <a:rPr lang="en-US" sz="1100">
              <a:solidFill>
                <a:sysClr val="windowText" lastClr="000000"/>
              </a:solidFill>
              <a:effectLst/>
              <a:latin typeface="Montserrat" pitchFamily="2" charset="0"/>
              <a:ea typeface="+mn-ea"/>
              <a:cs typeface="+mn-cs"/>
            </a:rPr>
            <a:t> and </a:t>
          </a:r>
          <a:r>
            <a:rPr lang="en-US" sz="1100" i="1">
              <a:solidFill>
                <a:sysClr val="windowText" lastClr="000000"/>
              </a:solidFill>
              <a:effectLst/>
              <a:latin typeface="Montserrat" pitchFamily="2" charset="0"/>
              <a:ea typeface="+mn-ea"/>
              <a:cs typeface="+mn-cs"/>
            </a:rPr>
            <a:t>suspended</a:t>
          </a:r>
          <a:r>
            <a:rPr lang="en-US" sz="1100">
              <a:solidFill>
                <a:sysClr val="windowText" lastClr="000000"/>
              </a:solidFill>
              <a:effectLst/>
              <a:latin typeface="Montserrat" pitchFamily="2" charset="0"/>
              <a:ea typeface="+mn-ea"/>
              <a:cs typeface="+mn-cs"/>
            </a:rPr>
            <a:t> site with completed production cycles. </a:t>
          </a:r>
        </a:p>
        <a:p>
          <a:endParaRPr lang="en-GB" sz="1100">
            <a:solidFill>
              <a:sysClr val="windowText" lastClr="000000"/>
            </a:solidFill>
            <a:effectLst/>
            <a:latin typeface="Montserrat" pitchFamily="2" charset="0"/>
            <a:ea typeface="+mn-ea"/>
            <a:cs typeface="+mn-cs"/>
          </a:endParaRPr>
        </a:p>
        <a:p>
          <a:r>
            <a:rPr lang="en-US" sz="1100" b="1" u="sng">
              <a:solidFill>
                <a:sysClr val="windowText" lastClr="000000"/>
              </a:solidFill>
              <a:effectLst/>
              <a:latin typeface="Montserrat" pitchFamily="2" charset="0"/>
              <a:ea typeface="+mn-ea"/>
              <a:cs typeface="+mn-cs"/>
            </a:rPr>
            <a:t>TABLE 1. Sulphide level or redox potential</a:t>
          </a:r>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Site name (</a:t>
          </a:r>
          <a:r>
            <a:rPr lang="en-US" sz="1100" b="1" u="none">
              <a:solidFill>
                <a:sysClr val="windowText" lastClr="000000"/>
              </a:solidFill>
              <a:effectLst/>
              <a:latin typeface="Montserrat" pitchFamily="2" charset="0"/>
              <a:ea typeface="+mn-ea"/>
              <a:cs typeface="+mn-cs"/>
            </a:rPr>
            <a:t>select)</a:t>
          </a:r>
          <a:r>
            <a:rPr lang="en-US" sz="1100" u="none">
              <a:solidFill>
                <a:sysClr val="windowText" lastClr="000000"/>
              </a:solidFill>
              <a:effectLst/>
              <a:latin typeface="Montserrat" pitchFamily="2" charset="0"/>
              <a:ea typeface="+mn-ea"/>
              <a:cs typeface="+mn-cs"/>
            </a:rPr>
            <a:t> (Mandatory </a:t>
          </a:r>
          <a:r>
            <a:rPr lang="en-US" sz="1100">
              <a:solidFill>
                <a:sysClr val="windowText" lastClr="000000"/>
              </a:solidFill>
              <a:effectLst/>
              <a:latin typeface="Montserrat" pitchFamily="2" charset="0"/>
              <a:ea typeface="+mn-ea"/>
              <a:cs typeface="+mn-cs"/>
            </a:rPr>
            <a:t>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site </a:t>
          </a:r>
          <a:r>
            <a:rPr lang="en-US" sz="1100">
              <a:solidFill>
                <a:sysClr val="windowText" lastClr="000000"/>
              </a:solidFill>
              <a:effectLst/>
              <a:latin typeface="Montserrat" pitchFamily="2" charset="0"/>
              <a:ea typeface="+mn-ea"/>
              <a:cs typeface="+mn-cs"/>
            </a:rPr>
            <a:t>for which </a:t>
          </a:r>
          <a:r>
            <a:rPr lang="en-GB" sz="1100">
              <a:solidFill>
                <a:sysClr val="windowText" lastClr="000000"/>
              </a:solidFill>
              <a:effectLst/>
              <a:latin typeface="Montserrat" pitchFamily="2" charset="0"/>
              <a:ea typeface="+mn-ea"/>
              <a:cs typeface="+mn-cs"/>
            </a:rPr>
            <a:t>sulphide level or redox potential is </a:t>
          </a:r>
          <a:r>
            <a:rPr lang="en-US" sz="1100">
              <a:solidFill>
                <a:sysClr val="windowText" lastClr="000000"/>
              </a:solidFill>
              <a:effectLst/>
              <a:latin typeface="Montserrat" pitchFamily="2" charset="0"/>
              <a:ea typeface="+mn-ea"/>
              <a:cs typeface="+mn-cs"/>
            </a:rPr>
            <a:t>reported </a:t>
          </a:r>
          <a:r>
            <a:rPr lang="en-GB" sz="1100">
              <a:solidFill>
                <a:sysClr val="windowText" lastClr="000000"/>
              </a:solidFill>
              <a:effectLst/>
              <a:latin typeface="Montserrat" pitchFamily="2" charset="0"/>
              <a:ea typeface="+mn-ea"/>
              <a:cs typeface="+mn-cs"/>
            </a:rPr>
            <a:t>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Sampling date (yyyy-mm-dd)</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a:t>
          </a:r>
          <a:r>
            <a:rPr lang="en-US" sz="1100" baseline="0">
              <a:solidFill>
                <a:sysClr val="windowText" lastClr="000000"/>
              </a:solidFill>
              <a:effectLst/>
              <a:latin typeface="Montserrat" pitchFamily="2" charset="0"/>
              <a:ea typeface="+mn-ea"/>
              <a:cs typeface="+mn-cs"/>
            </a:rPr>
            <a:t> the d</a:t>
          </a:r>
          <a:r>
            <a:rPr lang="en-US" sz="1100">
              <a:solidFill>
                <a:sysClr val="windowText" lastClr="000000"/>
              </a:solidFill>
              <a:effectLst/>
              <a:latin typeface="Montserrat" pitchFamily="2" charset="0"/>
              <a:ea typeface="+mn-ea"/>
              <a:cs typeface="+mn-cs"/>
            </a:rPr>
            <a:t>ate that the sampling occurred. </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Sampling station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name given to a specific sampling point (e.g. 'STA-1').</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Sampling location (select)</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(Mandatory field)</a:t>
          </a:r>
        </a:p>
        <a:p>
          <a:r>
            <a:rPr lang="en-GB" sz="1100">
              <a:solidFill>
                <a:sysClr val="windowText" lastClr="000000"/>
              </a:solidFill>
              <a:effectLst/>
              <a:latin typeface="Montserrat" pitchFamily="2" charset="0"/>
              <a:ea typeface="+mn-ea"/>
              <a:cs typeface="+mn-cs"/>
            </a:rPr>
            <a:t>Select the location where the sampling occurred. </a:t>
          </a:r>
        </a:p>
        <a:p>
          <a:endParaRPr lang="en-GB" sz="1100">
            <a:solidFill>
              <a:sysClr val="windowText" lastClr="000000"/>
            </a:solidFill>
            <a:effectLst/>
            <a:latin typeface="Montserrat" pitchFamily="2" charset="0"/>
            <a:ea typeface="+mn-ea"/>
            <a:cs typeface="+mn-cs"/>
          </a:endParaRPr>
        </a:p>
        <a:p>
          <a:r>
            <a:rPr lang="en-GB" sz="1100" b="1">
              <a:solidFill>
                <a:sysClr val="windowText" lastClr="000000"/>
              </a:solidFill>
              <a:effectLst/>
              <a:latin typeface="Montserrat" pitchFamily="2" charset="0"/>
              <a:ea typeface="+mn-ea"/>
              <a:cs typeface="+mn-cs"/>
            </a:rPr>
            <a:t>Distance from edge of cages (m)</a:t>
          </a:r>
          <a:r>
            <a:rPr lang="en-GB" sz="1100">
              <a:solidFill>
                <a:sysClr val="windowText" lastClr="000000"/>
              </a:solidFill>
              <a:effectLst/>
              <a:latin typeface="Montserrat" pitchFamily="2" charset="0"/>
              <a:ea typeface="+mn-ea"/>
              <a:cs typeface="+mn-cs"/>
            </a:rPr>
            <a:t> (Mandatory field)</a:t>
          </a:r>
        </a:p>
        <a:p>
          <a:r>
            <a:rPr lang="en-GB" sz="1100">
              <a:solidFill>
                <a:sysClr val="windowText" lastClr="000000"/>
              </a:solidFill>
              <a:effectLst/>
              <a:latin typeface="Montserrat" pitchFamily="2" charset="0"/>
              <a:ea typeface="+mn-ea"/>
              <a:cs typeface="+mn-cs"/>
            </a:rPr>
            <a:t>Provide the distance (meters) from the cage where the sampling occurred.</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Direction to water flow (select)</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Indicate the direction of the sampling point with respect to the direction of the residual current.   </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Measurement (select)</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(Mandatory field)</a:t>
          </a:r>
        </a:p>
        <a:p>
          <a:r>
            <a:rPr lang="en-GB" sz="1100">
              <a:solidFill>
                <a:sysClr val="windowText" lastClr="000000"/>
              </a:solidFill>
              <a:effectLst/>
              <a:latin typeface="Montserrat" pitchFamily="2" charset="0"/>
              <a:ea typeface="+mn-ea"/>
              <a:cs typeface="+mn-cs"/>
            </a:rPr>
            <a:t>Select the metric for which the farm has chosen to demonstrate compliance with.</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Average value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average value for the metric chosen for each specific site, sampling location, sampling distance from the edge of cage and direction.</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Notes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field may be used to provide any other relevant information or clarifications.</a:t>
          </a:r>
        </a:p>
        <a:p>
          <a:endParaRPr lang="en-US" sz="1100" b="0" i="0" u="none" strike="noStrike">
            <a:solidFill>
              <a:sysClr val="windowText" lastClr="000000"/>
            </a:solidFill>
            <a:latin typeface="Montserrat"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1588</xdr:colOff>
      <xdr:row>2</xdr:row>
      <xdr:rowOff>0</xdr:rowOff>
    </xdr:from>
    <xdr:to>
      <xdr:col>24</xdr:col>
      <xdr:colOff>0</xdr:colOff>
      <xdr:row>32</xdr:row>
      <xdr:rowOff>16933</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5114588" y="423333"/>
          <a:ext cx="7313612" cy="6375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a:solidFill>
                <a:schemeClr val="dk1"/>
              </a:solidFill>
              <a:effectLst/>
              <a:latin typeface="Montserrat" pitchFamily="2" charset="0"/>
              <a:ea typeface="+mn-ea"/>
              <a:cs typeface="+mn-cs"/>
            </a:rPr>
            <a:t>USER GUIDANCE</a:t>
          </a:r>
          <a:endParaRPr lang="en-GB" sz="1100">
            <a:effectLst/>
            <a:latin typeface="Montserrat" pitchFamily="2" charset="0"/>
          </a:endParaRPr>
        </a:p>
        <a:p>
          <a:r>
            <a:rPr lang="en-US" sz="1100">
              <a:solidFill>
                <a:schemeClr val="dk1"/>
              </a:solidFill>
              <a:effectLst/>
              <a:latin typeface="Montserrat" panose="00000500000000000000" pitchFamily="2" charset="0"/>
              <a:ea typeface="+mn-ea"/>
              <a:cs typeface="+mn-cs"/>
            </a:rPr>
            <a:t>Provide the faunal index value for each sampling station outside of the edge </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of the AZE and the reference site during the production period of each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Faunal index monitoring</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faunal index monitoring</a:t>
          </a:r>
          <a:r>
            <a:rPr lang="en-GB" sz="1100">
              <a:solidFill>
                <a:schemeClr val="dk1"/>
              </a:solidFill>
              <a:effectLst/>
              <a:latin typeface="Montserrat" panose="00000500000000000000" pitchFamily="2" charset="0"/>
              <a:ea typeface="+mn-ea"/>
              <a:cs typeface="+mn-cs"/>
            </a:rPr>
            <a:t> is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Sampling date (yyyy-mm-dd)</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a:t>
          </a:r>
          <a:r>
            <a:rPr lang="en-US"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that the sampling occurred.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Sampling station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name given to a specific sampling point (e.g. 'STA-1').</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Sampling location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location  where the sampling occurred. </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Distance from edge of cages (m)</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distance (meters) from the cage where the sampling occurred.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Direction compared to water flow (select)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Indicate the direction of the sampling point with respect to the direction of the residual current.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Faunal index used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faunal index for which the farm has chosen to demonstrate compliance with.</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Index value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average value of the faunal index chosen for the selected sampling point.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eaLnBrk="1" fontAlgn="auto" latinLnBrk="0" hangingPunct="1"/>
          <a:endParaRPr lang="en-US" sz="1100" b="0" i="0" baseline="0">
            <a:solidFill>
              <a:schemeClr val="dk1"/>
            </a:solidFill>
            <a:effectLst/>
            <a:latin typeface="Montserrat" pitchFamily="2" charset="0"/>
            <a:ea typeface="+mn-ea"/>
            <a:cs typeface="+mn-cs"/>
          </a:endParaRPr>
        </a:p>
        <a:p>
          <a:pPr eaLnBrk="1" fontAlgn="auto" latinLnBrk="0" hangingPunct="1"/>
          <a:endParaRPr lang="en-US" sz="1000" b="0" i="0" baseline="0">
            <a:solidFill>
              <a:schemeClr val="dk1"/>
            </a:solidFill>
            <a:effectLst/>
            <a:latin typeface="Montserrat" pitchFamily="2"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7382</xdr:colOff>
      <xdr:row>2</xdr:row>
      <xdr:rowOff>0</xdr:rowOff>
    </xdr:from>
    <xdr:to>
      <xdr:col>24</xdr:col>
      <xdr:colOff>1</xdr:colOff>
      <xdr:row>33</xdr:row>
      <xdr:rowOff>16933</xdr:rowOff>
    </xdr:to>
    <xdr:sp macro="" textlink="">
      <xdr:nvSpPr>
        <xdr:cNvPr id="2" name="Rectangle 2">
          <a:extLst>
            <a:ext uri="{FF2B5EF4-FFF2-40B4-BE49-F238E27FC236}">
              <a16:creationId xmlns:a16="http://schemas.microsoft.com/office/drawing/2014/main" id="{552C53D3-19AC-468F-8411-6B40C1D0173C}"/>
            </a:ext>
          </a:extLst>
        </xdr:cNvPr>
        <xdr:cNvSpPr/>
      </xdr:nvSpPr>
      <xdr:spPr>
        <a:xfrm>
          <a:off x="15577582" y="423333"/>
          <a:ext cx="7511019" cy="660400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a:solidFill>
                <a:sysClr val="windowText" lastClr="000000"/>
              </a:solidFill>
              <a:effectLst/>
              <a:latin typeface="Montserrat" pitchFamily="2" charset="0"/>
              <a:ea typeface="+mn-ea"/>
              <a:cs typeface="+mn-cs"/>
            </a:rPr>
            <a:t>USER GUIDANCE</a:t>
          </a:r>
          <a:endParaRPr lang="de-DE" sz="1100" b="1" i="0" baseline="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quarterly results of total nitrogen and total phosphorous monitoring for each site at the edge of the AZE and the reference site during the production period of each ASC </a:t>
          </a:r>
          <a:r>
            <a:rPr lang="en-US" sz="1100" i="1">
              <a:solidFill>
                <a:sysClr val="windowText" lastClr="000000"/>
              </a:solidFill>
              <a:effectLst/>
              <a:latin typeface="Montserrat" panose="00000500000000000000" pitchFamily="2" charset="0"/>
              <a:ea typeface="+mn-ea"/>
              <a:cs typeface="+mn-cs"/>
            </a:rPr>
            <a:t>certified</a:t>
          </a:r>
          <a:r>
            <a:rPr lang="en-US" sz="1100">
              <a:solidFill>
                <a:sysClr val="windowText" lastClr="000000"/>
              </a:solidFill>
              <a:effectLst/>
              <a:latin typeface="Montserrat" panose="00000500000000000000" pitchFamily="2" charset="0"/>
              <a:ea typeface="+mn-ea"/>
              <a:cs typeface="+mn-cs"/>
            </a:rPr>
            <a:t> and </a:t>
          </a:r>
          <a:r>
            <a:rPr lang="en-US" sz="1100" i="1">
              <a:solidFill>
                <a:sysClr val="windowText" lastClr="000000"/>
              </a:solidFill>
              <a:effectLst/>
              <a:latin typeface="Montserrat" panose="00000500000000000000" pitchFamily="2" charset="0"/>
              <a:ea typeface="+mn-ea"/>
              <a:cs typeface="+mn-cs"/>
            </a:rPr>
            <a:t>suspended</a:t>
          </a:r>
          <a:r>
            <a:rPr lang="en-US" sz="1100">
              <a:solidFill>
                <a:sysClr val="windowText" lastClr="000000"/>
              </a:solidFill>
              <a:effectLst/>
              <a:latin typeface="Montserrat" panose="00000500000000000000" pitchFamily="2" charset="0"/>
              <a:ea typeface="+mn-ea"/>
              <a:cs typeface="+mn-cs"/>
            </a:rPr>
            <a:t> site with completed production cycles. Please note that only total nitrogen (total N) and total phosphorous (total P) concentrations are required to be reported to ASC. </a:t>
          </a:r>
        </a:p>
        <a:p>
          <a:endParaRPr lang="en-NL" sz="1100">
            <a:solidFill>
              <a:sysClr val="windowText" lastClr="000000"/>
            </a:solidFill>
            <a:effectLst/>
            <a:latin typeface="Montserrat" panose="00000500000000000000" pitchFamily="2" charset="0"/>
            <a:ea typeface="+mn-ea"/>
            <a:cs typeface="+mn-cs"/>
          </a:endParaRPr>
        </a:p>
        <a:p>
          <a:r>
            <a:rPr lang="en-US" sz="1100" b="1" u="sng">
              <a:solidFill>
                <a:sysClr val="windowText" lastClr="000000"/>
              </a:solidFill>
              <a:effectLst/>
              <a:latin typeface="Montserrat" panose="00000500000000000000" pitchFamily="2" charset="0"/>
              <a:ea typeface="+mn-ea"/>
              <a:cs typeface="+mn-cs"/>
            </a:rPr>
            <a:t>TABLE 1. Nitrogen and phosphorous monitoring</a:t>
          </a:r>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Site name (select)</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Select the site </a:t>
          </a:r>
          <a:r>
            <a:rPr lang="en-US" sz="1100">
              <a:solidFill>
                <a:sysClr val="windowText" lastClr="000000"/>
              </a:solidFill>
              <a:effectLst/>
              <a:latin typeface="Montserrat" panose="00000500000000000000" pitchFamily="2" charset="0"/>
              <a:ea typeface="+mn-ea"/>
              <a:cs typeface="+mn-cs"/>
            </a:rPr>
            <a:t>for </a:t>
          </a:r>
          <a:r>
            <a:rPr lang="en-GB" sz="1100">
              <a:solidFill>
                <a:sysClr val="windowText" lastClr="000000"/>
              </a:solidFill>
              <a:effectLst/>
              <a:latin typeface="Montserrat" panose="00000500000000000000" pitchFamily="2" charset="0"/>
              <a:ea typeface="+mn-ea"/>
              <a:cs typeface="+mn-cs"/>
            </a:rPr>
            <a:t>which nitrogen and phosphorus monitoring are </a:t>
          </a:r>
          <a:r>
            <a:rPr lang="en-US" sz="1100">
              <a:solidFill>
                <a:sysClr val="windowText" lastClr="000000"/>
              </a:solidFill>
              <a:effectLst/>
              <a:latin typeface="Montserrat" panose="00000500000000000000" pitchFamily="2" charset="0"/>
              <a:ea typeface="+mn-ea"/>
              <a:cs typeface="+mn-cs"/>
            </a:rPr>
            <a:t>reported </a:t>
          </a:r>
          <a:r>
            <a:rPr lang="en-GB" sz="1100">
              <a:solidFill>
                <a:sysClr val="windowText" lastClr="000000"/>
              </a:solidFill>
              <a:effectLst/>
              <a:latin typeface="Montserrat" panose="00000500000000000000" pitchFamily="2" charset="0"/>
              <a:ea typeface="+mn-ea"/>
              <a:cs typeface="+mn-cs"/>
            </a:rPr>
            <a:t>using the dropdown menu. Options that can be selected are populated from the </a:t>
          </a:r>
          <a:r>
            <a:rPr lang="en-GB" sz="1100" i="1">
              <a:solidFill>
                <a:sysClr val="windowText" lastClr="000000"/>
              </a:solidFill>
              <a:effectLst/>
              <a:latin typeface="Montserrat" panose="00000500000000000000" pitchFamily="2" charset="0"/>
              <a:ea typeface="+mn-ea"/>
              <a:cs typeface="+mn-cs"/>
            </a:rPr>
            <a:t>'Species, fallowing, production'</a:t>
          </a:r>
          <a:r>
            <a:rPr lang="en-GB" sz="1100">
              <a:solidFill>
                <a:sysClr val="windowText" lastClr="000000"/>
              </a:solidFill>
              <a:effectLst/>
              <a:latin typeface="Montserrat" panose="00000500000000000000" pitchFamily="2" charset="0"/>
              <a:ea typeface="+mn-ea"/>
              <a:cs typeface="+mn-cs"/>
            </a:rPr>
            <a:t> tab.</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Sampling date (yyyy-mm-dd)</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date that the sampling occurred.</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Sampling station </a:t>
          </a:r>
          <a:r>
            <a:rPr lang="en-US" sz="1100">
              <a:solidFill>
                <a:sysClr val="windowText" lastClr="000000"/>
              </a:solidFill>
              <a:effectLst/>
              <a:latin typeface="Montserrat" panose="00000500000000000000" pitchFamily="2" charset="0"/>
              <a:ea typeface="+mn-ea"/>
              <a:cs typeface="+mn-cs"/>
            </a:rPr>
            <a:t>(Voluntary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Provide </a:t>
          </a:r>
          <a:r>
            <a:rPr lang="en-US" sz="1100">
              <a:solidFill>
                <a:sysClr val="windowText" lastClr="000000"/>
              </a:solidFill>
              <a:effectLst/>
              <a:latin typeface="Montserrat" panose="00000500000000000000" pitchFamily="2" charset="0"/>
              <a:ea typeface="+mn-ea"/>
              <a:cs typeface="+mn-cs"/>
            </a:rPr>
            <a:t>the name given to a specific sampling point (e.g. 'STA-1').</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Sampling location (select) </a:t>
          </a:r>
          <a:r>
            <a:rPr lang="en-GB"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Select the location where the sampling occurred.</a:t>
          </a:r>
        </a:p>
        <a:p>
          <a:endParaRPr lang="en-NL" sz="1100">
            <a:solidFill>
              <a:sysClr val="windowText" lastClr="000000"/>
            </a:solidFill>
            <a:effectLst/>
            <a:latin typeface="Montserrat" panose="00000500000000000000" pitchFamily="2" charset="0"/>
            <a:ea typeface="+mn-ea"/>
            <a:cs typeface="+mn-cs"/>
          </a:endParaRPr>
        </a:p>
        <a:p>
          <a:r>
            <a:rPr lang="en-GB" sz="1100" b="1">
              <a:solidFill>
                <a:sysClr val="windowText" lastClr="000000"/>
              </a:solidFill>
              <a:effectLst/>
              <a:latin typeface="Montserrat" panose="00000500000000000000" pitchFamily="2" charset="0"/>
              <a:ea typeface="+mn-ea"/>
              <a:cs typeface="+mn-cs"/>
            </a:rPr>
            <a:t>Distance from edge of cages (m) </a:t>
          </a:r>
          <a:r>
            <a:rPr lang="en-GB"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Provide the distance (meters) from the edge of the cage where the sampling occurred.</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Direction compared to water flow (select)</a:t>
          </a:r>
          <a:r>
            <a:rPr lang="en-GB"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Indicate the direction of the sampling point with respect to the direction of the residual current.</a:t>
          </a:r>
          <a:endParaRPr lang="en-NL" sz="1100">
            <a:solidFill>
              <a:sysClr val="windowText" lastClr="000000"/>
            </a:solidFill>
            <a:effectLst/>
            <a:latin typeface="Montserrat" panose="00000500000000000000" pitchFamily="2" charset="0"/>
            <a:ea typeface="+mn-ea"/>
            <a:cs typeface="+mn-cs"/>
          </a:endParaRP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Total N concentration (mg/L)</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average total N concentration for the selected sampling point.</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Total P concentration (µg/L)</a:t>
          </a:r>
          <a:r>
            <a:rPr lang="en-US" sz="1100">
              <a:solidFill>
                <a:sysClr val="windowText" lastClr="000000"/>
              </a:solidFill>
              <a:effectLst/>
              <a:latin typeface="Montserrat" panose="00000500000000000000" pitchFamily="2" charset="0"/>
              <a:ea typeface="+mn-ea"/>
              <a:cs typeface="+mn-cs"/>
            </a:rPr>
            <a:t> (Mandatory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Provide the average total P concentration for the selected sampling point.</a:t>
          </a:r>
        </a:p>
        <a:p>
          <a:endParaRPr lang="en-NL" sz="1100">
            <a:solidFill>
              <a:sysClr val="windowText" lastClr="000000"/>
            </a:solidFill>
            <a:effectLst/>
            <a:latin typeface="Montserrat" panose="00000500000000000000" pitchFamily="2" charset="0"/>
            <a:ea typeface="+mn-ea"/>
            <a:cs typeface="+mn-cs"/>
          </a:endParaRPr>
        </a:p>
        <a:p>
          <a:r>
            <a:rPr lang="en-US" sz="1100" b="1">
              <a:solidFill>
                <a:sysClr val="windowText" lastClr="000000"/>
              </a:solidFill>
              <a:effectLst/>
              <a:latin typeface="Montserrat" panose="00000500000000000000" pitchFamily="2" charset="0"/>
              <a:ea typeface="+mn-ea"/>
              <a:cs typeface="+mn-cs"/>
            </a:rPr>
            <a:t>Notes </a:t>
          </a:r>
          <a:r>
            <a:rPr lang="en-US" sz="1100">
              <a:solidFill>
                <a:sysClr val="windowText" lastClr="000000"/>
              </a:solidFill>
              <a:effectLst/>
              <a:latin typeface="Montserrat" panose="00000500000000000000" pitchFamily="2" charset="0"/>
              <a:ea typeface="+mn-ea"/>
              <a:cs typeface="+mn-cs"/>
            </a:rPr>
            <a:t>(Voluntary field)</a:t>
          </a:r>
          <a:endParaRPr lang="en-NL" sz="1100">
            <a:solidFill>
              <a:sysClr val="windowText" lastClr="000000"/>
            </a:solidFill>
            <a:effectLst/>
            <a:latin typeface="Montserrat" panose="00000500000000000000" pitchFamily="2" charset="0"/>
            <a:ea typeface="+mn-ea"/>
            <a:cs typeface="+mn-cs"/>
          </a:endParaRPr>
        </a:p>
        <a:p>
          <a:r>
            <a:rPr lang="en-US" sz="1100">
              <a:solidFill>
                <a:sysClr val="windowText" lastClr="000000"/>
              </a:solidFill>
              <a:effectLst/>
              <a:latin typeface="Montserrat" panose="00000500000000000000" pitchFamily="2" charset="0"/>
              <a:ea typeface="+mn-ea"/>
              <a:cs typeface="+mn-cs"/>
            </a:rPr>
            <a:t>This field may be used to provide any other relevant information or clarifications.</a:t>
          </a:r>
          <a:endParaRPr lang="en-NL" sz="110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5935</xdr:colOff>
      <xdr:row>2</xdr:row>
      <xdr:rowOff>0</xdr:rowOff>
    </xdr:from>
    <xdr:to>
      <xdr:col>19</xdr:col>
      <xdr:colOff>5935</xdr:colOff>
      <xdr:row>48</xdr:row>
      <xdr:rowOff>50800</xdr:rowOff>
    </xdr:to>
    <xdr:sp macro="" textlink="">
      <xdr:nvSpPr>
        <xdr:cNvPr id="2" name="TextBox 1">
          <a:extLst>
            <a:ext uri="{FF2B5EF4-FFF2-40B4-BE49-F238E27FC236}">
              <a16:creationId xmlns:a16="http://schemas.microsoft.com/office/drawing/2014/main" id="{35884272-591F-46A9-B02A-FB816E4E1CBC}"/>
            </a:ext>
          </a:extLst>
        </xdr:cNvPr>
        <xdr:cNvSpPr txBox="1"/>
      </xdr:nvSpPr>
      <xdr:spPr>
        <a:xfrm>
          <a:off x="7352886" y="419100"/>
          <a:ext cx="7772400" cy="969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itchFamily="2" charset="0"/>
              <a:ea typeface="+mn-ea"/>
              <a:cs typeface="+mn-cs"/>
            </a:rPr>
            <a:t>USER GUIDANCE</a:t>
          </a:r>
        </a:p>
        <a:p>
          <a:r>
            <a:rPr lang="en-GB" sz="1100">
              <a:solidFill>
                <a:schemeClr val="dk1"/>
              </a:solidFill>
              <a:effectLst/>
              <a:latin typeface="Montserrat" panose="00000500000000000000" pitchFamily="2" charset="0"/>
              <a:ea typeface="+mn-ea"/>
              <a:cs typeface="+mn-cs"/>
            </a:rPr>
            <a:t>Provide the calculated biochemical oxygen demand (BOD) of the feed used during the production period of each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and </a:t>
          </a:r>
          <a:r>
            <a:rPr lang="en-GB" sz="1100" i="1">
              <a:solidFill>
                <a:schemeClr val="dk1"/>
              </a:solidFill>
              <a:effectLst/>
              <a:latin typeface="Montserrat" panose="00000500000000000000" pitchFamily="2" charset="0"/>
              <a:ea typeface="+mn-ea"/>
              <a:cs typeface="+mn-cs"/>
            </a:rPr>
            <a:t>suspended</a:t>
          </a:r>
          <a:r>
            <a:rPr lang="en-GB" sz="1100">
              <a:solidFill>
                <a:schemeClr val="dk1"/>
              </a:solidFill>
              <a:effectLst/>
              <a:latin typeface="Montserrat" panose="00000500000000000000" pitchFamily="2" charset="0"/>
              <a:ea typeface="+mn-ea"/>
              <a:cs typeface="+mn-cs"/>
            </a:rPr>
            <a:t> site with completed production cycles.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Biochemical oxygen demand (BOD) calculation</a:t>
          </a:r>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r>
            <a:rPr lang="en-US" sz="1100" u="sng">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a:t>
          </a:r>
          <a:r>
            <a:rPr lang="en-GB" sz="1100">
              <a:solidFill>
                <a:schemeClr val="dk1"/>
              </a:solidFill>
              <a:effectLst/>
              <a:latin typeface="Montserrat" panose="00000500000000000000" pitchFamily="2" charset="0"/>
              <a:ea typeface="+mn-ea"/>
              <a:cs typeface="+mn-cs"/>
            </a:rPr>
            <a:t>which the calculated BOD is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name (Latin name) </a:t>
          </a:r>
          <a:r>
            <a:rPr lang="en-GB" sz="1100" b="1" strike="sngStrike">
              <a:solidFill>
                <a:schemeClr val="dk1"/>
              </a:solidFill>
              <a:effectLst/>
              <a:latin typeface="Montserrat" panose="00000500000000000000" pitchFamily="2" charset="0"/>
              <a:ea typeface="+mn-ea"/>
              <a:cs typeface="+mn-cs"/>
            </a:rPr>
            <a:t> </a:t>
          </a:r>
          <a:r>
            <a:rPr lang="en-GB" sz="1100" b="1">
              <a:solidFill>
                <a:schemeClr val="dk1"/>
              </a:solidFill>
              <a:effectLst/>
              <a:latin typeface="Montserrat" panose="00000500000000000000" pitchFamily="2" charset="0"/>
              <a:ea typeface="+mn-ea"/>
              <a:cs typeface="+mn-cs"/>
            </a:rPr>
            <a:t>(select)</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species </a:t>
          </a:r>
          <a:r>
            <a:rPr lang="en-US" sz="1100">
              <a:solidFill>
                <a:schemeClr val="dk1"/>
              </a:solidFill>
              <a:effectLst/>
              <a:latin typeface="Montserrat" panose="00000500000000000000" pitchFamily="2" charset="0"/>
              <a:ea typeface="+mn-ea"/>
              <a:cs typeface="+mn-cs"/>
            </a:rPr>
            <a:t>for </a:t>
          </a:r>
          <a:r>
            <a:rPr lang="en-GB" sz="1100">
              <a:solidFill>
                <a:schemeClr val="dk1"/>
              </a:solidFill>
              <a:effectLst/>
              <a:latin typeface="Montserrat" panose="00000500000000000000" pitchFamily="2" charset="0"/>
              <a:ea typeface="+mn-ea"/>
              <a:cs typeface="+mn-cs"/>
            </a:rPr>
            <a:t>which the calculated BOD is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BOD (kg O2/kg feed)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calculated BOD of feed per site per year, based on feed use properties (nitrogen and carbon content) and production volume fish properties (nitrogen and carbon content), according to Boyd (2009)</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as:</a:t>
          </a:r>
        </a:p>
        <a:p>
          <a:endParaRPr lang="en-NL" sz="1100">
            <a:solidFill>
              <a:schemeClr val="dk1"/>
            </a:solidFill>
            <a:effectLst/>
            <a:latin typeface="Montserrat" panose="00000500000000000000" pitchFamily="2" charset="0"/>
            <a:ea typeface="+mn-ea"/>
            <a:cs typeface="+mn-cs"/>
          </a:endParaRPr>
        </a:p>
        <a:p>
          <a:r>
            <a:rPr lang="en-GB" sz="1100" i="1">
              <a:solidFill>
                <a:schemeClr val="dk1"/>
              </a:solidFill>
              <a:effectLst/>
              <a:latin typeface="Montserrat" panose="00000500000000000000" pitchFamily="2" charset="0"/>
              <a:ea typeface="+mn-ea"/>
              <a:cs typeface="+mn-cs"/>
            </a:rPr>
            <a:t>BOD (kg O2) = ((Total N in feed (kg) – Total N in fish (kg))*4.57) + ((Total C in feed (kg) – Total C in fish (kg))*2.67)</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t>
          </a:r>
          <a:r>
            <a:rPr lang="en-US" sz="1100" i="1">
              <a:solidFill>
                <a:schemeClr val="dk1"/>
              </a:solidFill>
              <a:effectLst/>
              <a:latin typeface="Montserrat" panose="00000500000000000000" pitchFamily="2" charset="0"/>
              <a:ea typeface="+mn-ea"/>
              <a:cs typeface="+mn-cs"/>
            </a:rPr>
            <a:t>Total N in feed (kg) </a:t>
          </a:r>
          <a:r>
            <a:rPr lang="en-US" sz="1100">
              <a:solidFill>
                <a:schemeClr val="dk1"/>
              </a:solidFill>
              <a:effectLst/>
              <a:latin typeface="Montserrat" panose="00000500000000000000" pitchFamily="2" charset="0"/>
              <a:ea typeface="+mn-ea"/>
              <a:cs typeface="+mn-cs"/>
            </a:rPr>
            <a:t>is the total nitrogen in the feed used during the production cycle. This is calculated by multiplying the total amount of feed used by the nitrogen content of the feed. </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For example, if 100 kg of feed is used with an 8% nitrogen content then the total N in feed (kg) = 100*0.08 = 8</a:t>
          </a:r>
          <a:endParaRPr lang="en-NL" sz="1100">
            <a:solidFill>
              <a:schemeClr val="dk1"/>
            </a:solidFill>
            <a:effectLst/>
            <a:latin typeface="Montserrat" panose="00000500000000000000" pitchFamily="2" charset="0"/>
            <a:ea typeface="+mn-ea"/>
            <a:cs typeface="+mn-cs"/>
          </a:endParaRP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t>
          </a:r>
          <a:r>
            <a:rPr lang="en-US" sz="1100" i="1">
              <a:solidFill>
                <a:schemeClr val="dk1"/>
              </a:solidFill>
              <a:effectLst/>
              <a:latin typeface="Montserrat" panose="00000500000000000000" pitchFamily="2" charset="0"/>
              <a:ea typeface="+mn-ea"/>
              <a:cs typeface="+mn-cs"/>
            </a:rPr>
            <a:t>Total N in fish (kg)</a:t>
          </a:r>
          <a:r>
            <a:rPr lang="en-US" sz="1100">
              <a:solidFill>
                <a:schemeClr val="dk1"/>
              </a:solidFill>
              <a:effectLst/>
              <a:latin typeface="Montserrat" panose="00000500000000000000" pitchFamily="2" charset="0"/>
              <a:ea typeface="+mn-ea"/>
              <a:cs typeface="+mn-cs"/>
            </a:rPr>
            <a:t> is the total nitrogen in the fish produced during the production cycle. This is calculated by multiplying the total production volume of fish by the nitrogen content of the fish. </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For example, if 1000 kg of fish is produced with a 3.2% (crude, live weight) nitrogen content then the total N in fish (kg) = 1000*0.032 = 32</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Nitrogen content </a:t>
          </a:r>
          <a:r>
            <a:rPr lang="en-US" sz="1100">
              <a:solidFill>
                <a:schemeClr val="dk1"/>
              </a:solidFill>
              <a:effectLst/>
              <a:latin typeface="Montserrat" panose="00000500000000000000" pitchFamily="2" charset="0"/>
              <a:ea typeface="+mn-ea"/>
              <a:cs typeface="+mn-cs"/>
            </a:rPr>
            <a:t>used in the calculation should be the crude (whole animal) nitrogen content at live weight (= wet weight).</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Total C in feed (kg)</a:t>
          </a:r>
          <a:r>
            <a:rPr lang="en-US" sz="1100">
              <a:solidFill>
                <a:schemeClr val="dk1"/>
              </a:solidFill>
              <a:effectLst/>
              <a:latin typeface="Montserrat" panose="00000500000000000000" pitchFamily="2" charset="0"/>
              <a:ea typeface="+mn-ea"/>
              <a:cs typeface="+mn-cs"/>
            </a:rPr>
            <a:t> is the total carbon in the feed used during the production cycle. This is calculated by multiplying the total amount of feed used by the carbon content of the feed.</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Total C in fish (kg)</a:t>
          </a:r>
          <a:r>
            <a:rPr lang="en-US" sz="1100">
              <a:solidFill>
                <a:schemeClr val="dk1"/>
              </a:solidFill>
              <a:effectLst/>
              <a:latin typeface="Montserrat" panose="00000500000000000000" pitchFamily="2" charset="0"/>
              <a:ea typeface="+mn-ea"/>
              <a:cs typeface="+mn-cs"/>
            </a:rPr>
            <a:t> is the total carbon in the fish produced during the production cycle. This is calculated by multiplying the total production volume of fish by the carbon content of the fish. </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Carbon content</a:t>
          </a:r>
          <a:r>
            <a:rPr lang="en-US" sz="1100">
              <a:solidFill>
                <a:schemeClr val="dk1"/>
              </a:solidFill>
              <a:effectLst/>
              <a:latin typeface="Montserrat" panose="00000500000000000000" pitchFamily="2" charset="0"/>
              <a:ea typeface="+mn-ea"/>
              <a:cs typeface="+mn-cs"/>
            </a:rPr>
            <a:t> used in the calculation should be the crude (whole animal) carbon content at live weight (= wet weight).</a:t>
          </a:r>
        </a:p>
        <a:p>
          <a:endParaRPr lang="en-US"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A farm may deduct N or C that is captured, filtered or absorbed through approaches such as IMTA or through direct collection of nutrient wasted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2</xdr:row>
      <xdr:rowOff>0</xdr:rowOff>
    </xdr:from>
    <xdr:to>
      <xdr:col>25</xdr:col>
      <xdr:colOff>1</xdr:colOff>
      <xdr:row>75</xdr:row>
      <xdr:rowOff>16933</xdr:rowOff>
    </xdr:to>
    <mc:AlternateContent xmlns:mc="http://schemas.openxmlformats.org/markup-compatibility/2006" xmlns:a14="http://schemas.microsoft.com/office/drawing/2010/main">
      <mc:Choice Requires="a14">
        <xdr:sp macro="" textlink="">
          <xdr:nvSpPr>
            <xdr:cNvPr id="4" name="Rectangle 2">
              <a:extLst>
                <a:ext uri="{FF2B5EF4-FFF2-40B4-BE49-F238E27FC236}">
                  <a16:creationId xmlns:a16="http://schemas.microsoft.com/office/drawing/2014/main" id="{00000000-0008-0000-1600-000044000000}"/>
                </a:ext>
              </a:extLst>
            </xdr:cNvPr>
            <xdr:cNvSpPr/>
          </xdr:nvSpPr>
          <xdr:spPr>
            <a:xfrm>
              <a:off x="14816667" y="423333"/>
              <a:ext cx="7518401" cy="1567180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baseline="0">
                  <a:solidFill>
                    <a:sysClr val="windowText" lastClr="000000"/>
                  </a:solidFill>
                  <a:effectLst/>
                  <a:latin typeface="Montserrat" pitchFamily="2" charset="0"/>
                  <a:ea typeface="+mn-ea"/>
                  <a:cs typeface="+mn-cs"/>
                </a:rPr>
                <a:t>USER GUIDANCE</a:t>
              </a:r>
            </a:p>
            <a:p>
              <a:r>
                <a:rPr lang="en-GB" sz="1100">
                  <a:solidFill>
                    <a:sysClr val="windowText" lastClr="000000"/>
                  </a:solidFill>
                  <a:effectLst/>
                  <a:latin typeface="Montserrat" pitchFamily="2" charset="0"/>
                  <a:ea typeface="+mn-ea"/>
                  <a:cs typeface="+mn-cs"/>
                </a:rPr>
                <a:t>Provide feed efficiency values during the production period of each ASC </a:t>
              </a:r>
              <a:r>
                <a:rPr lang="en-GB" sz="1100" i="1">
                  <a:solidFill>
                    <a:sysClr val="windowText" lastClr="000000"/>
                  </a:solidFill>
                  <a:effectLst/>
                  <a:latin typeface="Montserrat" pitchFamily="2" charset="0"/>
                  <a:ea typeface="+mn-ea"/>
                  <a:cs typeface="+mn-cs"/>
                </a:rPr>
                <a:t>certified</a:t>
              </a:r>
              <a:r>
                <a:rPr lang="en-GB" sz="1100">
                  <a:solidFill>
                    <a:sysClr val="windowText" lastClr="000000"/>
                  </a:solidFill>
                  <a:effectLst/>
                  <a:latin typeface="Montserrat" pitchFamily="2" charset="0"/>
                  <a:ea typeface="+mn-ea"/>
                  <a:cs typeface="+mn-cs"/>
                </a:rPr>
                <a:t> and </a:t>
              </a:r>
              <a:r>
                <a:rPr lang="en-GB" sz="1100" i="1">
                  <a:solidFill>
                    <a:sysClr val="windowText" lastClr="000000"/>
                  </a:solidFill>
                  <a:effectLst/>
                  <a:latin typeface="Montserrat" pitchFamily="2" charset="0"/>
                  <a:ea typeface="+mn-ea"/>
                  <a:cs typeface="+mn-cs"/>
                </a:rPr>
                <a:t>suspended</a:t>
              </a:r>
              <a:r>
                <a:rPr lang="en-GB" sz="1100">
                  <a:solidFill>
                    <a:sysClr val="windowText" lastClr="000000"/>
                  </a:solidFill>
                  <a:effectLst/>
                  <a:latin typeface="Montserrat" pitchFamily="2" charset="0"/>
                  <a:ea typeface="+mn-ea"/>
                  <a:cs typeface="+mn-cs"/>
                </a:rPr>
                <a:t> site with completed production cycles. </a:t>
              </a:r>
            </a:p>
            <a:p>
              <a:endParaRPr lang="en-GB" sz="1100">
                <a:solidFill>
                  <a:sysClr val="windowText" lastClr="000000"/>
                </a:solidFill>
                <a:effectLst/>
                <a:latin typeface="Montserrat" pitchFamily="2" charset="0"/>
                <a:ea typeface="+mn-ea"/>
                <a:cs typeface="+mn-cs"/>
              </a:endParaRPr>
            </a:p>
            <a:p>
              <a:r>
                <a:rPr lang="en-US" sz="1100" b="1" u="sng">
                  <a:solidFill>
                    <a:sysClr val="windowText" lastClr="000000"/>
                  </a:solidFill>
                  <a:effectLst/>
                  <a:latin typeface="Montserrat" pitchFamily="2" charset="0"/>
                  <a:ea typeface="+mn-ea"/>
                  <a:cs typeface="+mn-cs"/>
                </a:rPr>
                <a:t>TABLE 1. Feed efficiencies per species per site</a:t>
              </a:r>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Site name (select)</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site </a:t>
              </a:r>
              <a:r>
                <a:rPr lang="en-US" sz="1100">
                  <a:solidFill>
                    <a:sysClr val="windowText" lastClr="000000"/>
                  </a:solidFill>
                  <a:effectLst/>
                  <a:latin typeface="Montserrat" pitchFamily="2" charset="0"/>
                  <a:ea typeface="+mn-ea"/>
                  <a:cs typeface="+mn-cs"/>
                </a:rPr>
                <a:t>for which feed use is reported </a:t>
              </a:r>
              <a:r>
                <a:rPr lang="en-GB" sz="1100">
                  <a:solidFill>
                    <a:sysClr val="windowText" lastClr="000000"/>
                  </a:solidFill>
                  <a:effectLst/>
                  <a:latin typeface="Montserrat" pitchFamily="2" charset="0"/>
                  <a:ea typeface="+mn-ea"/>
                  <a:cs typeface="+mn-cs"/>
                </a:rPr>
                <a:t>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Species name (Latin name) (select)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species name where feed use is reported for 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(Voluntary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Provide total feed use for the reported production cycle. Feed use is given in metric tonnes (1 tonne = 1000 kg).</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(Voluntary field)</a:t>
              </a:r>
            </a:p>
            <a:p>
              <a:r>
                <a:rPr lang="en-GB" sz="1100">
                  <a:solidFill>
                    <a:sysClr val="windowText" lastClr="000000"/>
                  </a:solidFill>
                  <a:effectLst/>
                  <a:latin typeface="Montserrat" pitchFamily="2" charset="0"/>
                  <a:ea typeface="+mn-ea"/>
                  <a:cs typeface="+mn-cs"/>
                </a:rPr>
                <a:t>The </a:t>
              </a:r>
              <a:r>
                <a:rPr lang="en-US" sz="1100">
                  <a:solidFill>
                    <a:sysClr val="windowText" lastClr="000000"/>
                  </a:solidFill>
                  <a:effectLst/>
                  <a:latin typeface="Montserrat" pitchFamily="2" charset="0"/>
                  <a:ea typeface="+mn-ea"/>
                  <a:cs typeface="+mn-cs"/>
                </a:rPr>
                <a:t>ASC certified net production (live weight) volume </a:t>
              </a:r>
              <a:r>
                <a:rPr lang="en-GB" sz="1100">
                  <a:solidFill>
                    <a:sysClr val="windowText" lastClr="000000"/>
                  </a:solidFill>
                  <a:effectLst/>
                  <a:latin typeface="Montserrat" pitchFamily="2" charset="0"/>
                  <a:ea typeface="+mn-ea"/>
                  <a:cs typeface="+mn-cs"/>
                </a:rPr>
                <a:t>is autopopulated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eFCR (ratio)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eFCR per production cycle for each species and site combination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eFCR = Total feed use (tonnes) / ASC certified net production volume (tonnes)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When </a:t>
              </a:r>
              <a:r>
                <a:rPr lang="en-US" sz="1100" i="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and </a:t>
              </a:r>
              <a:r>
                <a:rPr lang="en-US" sz="1100" i="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are provided, the eFCR is automatically calculated.</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FFDRm (ratio)</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Indicate the FFDRm per production cycle for each species and site combination. The FFDRm calculation is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FFDRm = (Fish meal content (%) * eFCR)/24</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meal content (%) is a value between 1 and 100 and the fish meal yield (%) is 24. </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The fish meal content is the percentage of fishmeal from forage fisheries and excludes fish meal derived from fisheries’ byproducts. Only fishmeal that is derived directly from a pelagic fishery (e.g., anchoveta) or fisheries where the catch is directly reduced (such as krill or blue whiting) is to be included in the calculation of FFDRm.</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Where multiple feeds are used that vary in fish meal content or yield, 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FFDRo (ratio)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FFDRo per production cycle for each species and site combination. The FFDRo calculation is as follows: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p>
            <a:p>
              <a:r>
                <a:rPr lang="en-US" sz="1100" i="1">
                  <a:solidFill>
                    <a:sysClr val="windowText" lastClr="000000"/>
                  </a:solidFill>
                  <a:effectLst/>
                  <a:latin typeface="Montserrat" pitchFamily="2" charset="0"/>
                  <a:ea typeface="+mn-ea"/>
                  <a:cs typeface="+mn-cs"/>
                </a:rPr>
                <a:t>FFDRo = (Fish oil content (%) * eFCR)/5 or 7</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oil content (%) is a value between 1 and 100 and the fish oil yield (%) is 5 or 7 (based on origin).</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(1) Apply a yield of 5 for fish oil originating from Peru, Chile, or the Gulf of Mexico.</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(2) Apply a yield of 7 for fish oil originating from the North Atlantic (Denmark, Norway, Iceland and the UK).</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(3) For fish oils originating from other areas, apply a 5 or 7 depending on the best approximation.</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The fish oil content is the percentage of fish oil from forage fisheries and excludes fish oil derived from fisheries’ byproducts. Only fish oil that is derived directly from a pelagic fishery (e.g., anchoveta) or fisheries where the catch is directly reduced (such as krill or blue whiting) is to be included in the calculation of FFDRo.</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Where multiple feeds are used that vary in fish oil content or yield, </a:t>
              </a:r>
              <a:r>
                <a:rPr lang="en-GB" sz="1100">
                  <a:solidFill>
                    <a:sysClr val="windowText" lastClr="000000"/>
                  </a:solidFill>
                  <a:effectLst/>
                  <a:latin typeface="Montserrat" pitchFamily="2" charset="0"/>
                  <a:ea typeface="+mn-ea"/>
                  <a:cs typeface="+mn-cs"/>
                </a:rPr>
                <a:t>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EPA + DHA in feed (g/kg)</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amount of EPA + DHA from direct fisheries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EPA + DHA in feed (g/kg) = (Fish oil (g/kg of feed) * EPA + DHA in fish oil (%))/100</a:t>
              </a:r>
              <a:endParaRPr lang="en-GB" sz="1100">
                <a:solidFill>
                  <a:sysClr val="windowText" lastClr="000000"/>
                </a:solidFill>
                <a:effectLst/>
                <a:latin typeface="Montserrat" pitchFamily="2" charset="0"/>
                <a:ea typeface="+mn-ea"/>
                <a:cs typeface="+mn-cs"/>
              </a:endParaRPr>
            </a:p>
            <a:p>
              <a:endParaRPr lang="en-GB" sz="1100" b="1">
                <a:solidFill>
                  <a:sysClr val="windowText" lastClr="000000"/>
                </a:solidFill>
                <a:effectLst/>
                <a:latin typeface="Montserrat" pitchFamily="2" charset="0"/>
                <a:ea typeface="+mn-ea"/>
                <a:cs typeface="+mn-cs"/>
              </a:endParaRPr>
            </a:p>
            <a:p>
              <a:r>
                <a:rPr lang="en-GB" sz="1100" b="1">
                  <a:solidFill>
                    <a:sysClr val="windowText" lastClr="000000"/>
                  </a:solidFill>
                  <a:effectLst/>
                  <a:latin typeface="Montserrat" pitchFamily="2" charset="0"/>
                  <a:ea typeface="+mn-ea"/>
                  <a:cs typeface="+mn-cs"/>
                </a:rPr>
                <a:t>Transgenic feed ingredients used (Y/N)</a:t>
              </a:r>
              <a:r>
                <a:rPr lang="en-GB" sz="1100">
                  <a:solidFill>
                    <a:sysClr val="windowText" lastClr="000000"/>
                  </a:solidFill>
                  <a:effectLst/>
                  <a:latin typeface="Montserrat" pitchFamily="2" charset="0"/>
                  <a:ea typeface="+mn-ea"/>
                  <a:cs typeface="+mn-cs"/>
                </a:rPr>
                <a: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Indicate whether a feed with a transgenic ingredient content over 1% was used for each production cycle.</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Notes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field may be used to provide any other relevant information or clarifications.</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r>
                <a:rPr lang="en-US" sz="1100" b="1">
                  <a:solidFill>
                    <a:sysClr val="windowText" lastClr="000000"/>
                  </a:solidFill>
                  <a:effectLst/>
                  <a:latin typeface="Montserrat" pitchFamily="2" charset="0"/>
                  <a:ea typeface="+mn-ea"/>
                  <a:cs typeface="+mn-cs"/>
                </a:rPr>
                <a:t>Additional formulas</a:t>
              </a:r>
              <a:endParaRPr lang="en-GB" sz="1100">
                <a:solidFill>
                  <a:sysClr val="windowText" lastClr="000000"/>
                </a:solidFill>
                <a:effectLst/>
                <a:latin typeface="Montserrat" pitchFamily="2" charset="0"/>
                <a:ea typeface="+mn-ea"/>
                <a:cs typeface="+mn-cs"/>
              </a:endParaRPr>
            </a:p>
            <a:p>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𝐹𝐹𝐷</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𝑅</m:t>
                      </m:r>
                    </m:e>
                    <m:sub>
                      <m:r>
                        <a:rPr lang="en-GB" sz="1100" i="1">
                          <a:solidFill>
                            <a:sysClr val="windowText" lastClr="000000"/>
                          </a:solidFill>
                          <a:effectLst/>
                          <a:latin typeface="Cambria Math" panose="02040503050406030204" pitchFamily="18" charset="0"/>
                          <a:ea typeface="+mn-ea"/>
                          <a:cs typeface="+mn-cs"/>
                        </a:rPr>
                        <m:t>𝑚</m:t>
                      </m:r>
                    </m:sub>
                  </m:sSub>
                  <m:r>
                    <a:rPr lang="en-GB" sz="1100">
                      <a:solidFill>
                        <a:sysClr val="windowText" lastClr="000000"/>
                      </a:solidFill>
                      <a:effectLst/>
                      <a:latin typeface="Cambria Math" panose="02040503050406030204" pitchFamily="18" charset="0"/>
                      <a:ea typeface="+mn-ea"/>
                      <a:cs typeface="+mn-cs"/>
                    </a:rPr>
                    <m:t>=</m:t>
                  </m:r>
                  <m:f>
                    <m:fPr>
                      <m:ctrlPr>
                        <a:rPr lang="en-GB" sz="1100" i="1">
                          <a:solidFill>
                            <a:sysClr val="windowText" lastClr="000000"/>
                          </a:solidFill>
                          <a:effectLst/>
                          <a:latin typeface="Cambria Math" panose="02040503050406030204" pitchFamily="18" charset="0"/>
                          <a:ea typeface="+mn-ea"/>
                          <a:cs typeface="+mn-cs"/>
                        </a:rPr>
                      </m:ctrlPr>
                    </m:fPr>
                    <m:num>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𝑓𝑚</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𝑒𝐹𝐶𝑅</m:t>
                  </m:r>
                </m:oMath>
              </a14:m>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𝐹𝐹𝐷</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𝑅</m:t>
                      </m:r>
                    </m:e>
                    <m:sub>
                      <m:r>
                        <a:rPr lang="en-GB" sz="1100" i="1">
                          <a:solidFill>
                            <a:sysClr val="windowText" lastClr="000000"/>
                          </a:solidFill>
                          <a:effectLst/>
                          <a:latin typeface="Cambria Math" panose="02040503050406030204" pitchFamily="18" charset="0"/>
                          <a:ea typeface="+mn-ea"/>
                          <a:cs typeface="+mn-cs"/>
                        </a:rPr>
                        <m:t>𝑜</m:t>
                      </m:r>
                    </m:sub>
                  </m:sSub>
                  <m:r>
                    <a:rPr lang="en-GB" sz="1100">
                      <a:solidFill>
                        <a:sysClr val="windowText" lastClr="000000"/>
                      </a:solidFill>
                      <a:effectLst/>
                      <a:latin typeface="Cambria Math" panose="02040503050406030204" pitchFamily="18" charset="0"/>
                      <a:ea typeface="+mn-ea"/>
                      <a:cs typeface="+mn-cs"/>
                    </a:rPr>
                    <m:t>=</m:t>
                  </m:r>
                  <m:f>
                    <m:fPr>
                      <m:ctrlPr>
                        <a:rPr lang="en-GB" sz="1100" i="1">
                          <a:solidFill>
                            <a:sysClr val="windowText" lastClr="000000"/>
                          </a:solidFill>
                          <a:effectLst/>
                          <a:latin typeface="Cambria Math" panose="02040503050406030204" pitchFamily="18" charset="0"/>
                          <a:ea typeface="+mn-ea"/>
                          <a:cs typeface="+mn-cs"/>
                        </a:rPr>
                      </m:ctrlPr>
                    </m:fPr>
                    <m:num>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d>
                        <m:dPr>
                          <m:ctrlPr>
                            <a:rPr lang="en-GB" sz="1100" i="1">
                              <a:solidFill>
                                <a:sysClr val="windowText" lastClr="000000"/>
                              </a:solidFill>
                              <a:effectLst/>
                              <a:latin typeface="Cambria Math" panose="02040503050406030204" pitchFamily="18" charset="0"/>
                              <a:ea typeface="+mn-ea"/>
                              <a:cs typeface="+mn-cs"/>
                            </a:rPr>
                          </m:ctrlPr>
                        </m:dPr>
                        <m:e>
                          <m:f>
                            <m:fPr>
                              <m:ctrlPr>
                                <a:rPr lang="en-GB"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𝑓</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num>
                            <m:den>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𝑦𝑖𝑒𝑙</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𝑑</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 </m:t>
                              </m:r>
                              <m:d>
                                <m:dPr>
                                  <m:ctrlPr>
                                    <a:rPr lang="en-GB"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GB"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𝑡𝑜𝑛𝑛𝑒𝑠</m:t>
                      </m:r>
                      <m:r>
                        <a:rPr lang="en-GB" sz="1100" i="1">
                          <a:solidFill>
                            <a:sysClr val="windowText" lastClr="000000"/>
                          </a:solidFill>
                          <a:effectLst/>
                          <a:latin typeface="Cambria Math" panose="02040503050406030204" pitchFamily="18" charset="0"/>
                          <a:ea typeface="+mn-ea"/>
                          <a:cs typeface="+mn-cs"/>
                        </a:rPr>
                        <m:t>)</m:t>
                      </m:r>
                    </m:den>
                  </m:f>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𝑒𝐹𝐶𝑅</m:t>
                  </m:r>
                </m:oMath>
              </a14:m>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Montserrat"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mc:Choice>
      <mc:Fallback xmlns="">
        <xdr:sp macro="" textlink="">
          <xdr:nvSpPr>
            <xdr:cNvPr id="3" name="Rectangle 2">
              <a:extLst>
                <a:ext uri="{FF2B5EF4-FFF2-40B4-BE49-F238E27FC236}">
                  <a16:creationId xmlns:a16="http://schemas.microsoft.com/office/drawing/2014/main" id="{00000000-0008-0000-1600-000044000000}"/>
                </a:ext>
              </a:extLst>
            </xdr:cNvPr>
            <xdr:cNvSpPr/>
          </xdr:nvSpPr>
          <xdr:spPr>
            <a:xfrm>
              <a:off x="14816667" y="423333"/>
              <a:ext cx="7518401" cy="15671800"/>
            </a:xfrm>
            <a:prstGeom prst="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de-DE" sz="1100" b="1" i="0" baseline="0">
                  <a:solidFill>
                    <a:sysClr val="windowText" lastClr="000000"/>
                  </a:solidFill>
                  <a:effectLst/>
                  <a:latin typeface="Montserrat" pitchFamily="2" charset="0"/>
                  <a:ea typeface="+mn-ea"/>
                  <a:cs typeface="+mn-cs"/>
                </a:rPr>
                <a:t>USER GUIDANCE</a:t>
              </a:r>
            </a:p>
            <a:p>
              <a:r>
                <a:rPr lang="en-GB" sz="1100">
                  <a:solidFill>
                    <a:sysClr val="windowText" lastClr="000000"/>
                  </a:solidFill>
                  <a:effectLst/>
                  <a:latin typeface="Montserrat" pitchFamily="2" charset="0"/>
                  <a:ea typeface="+mn-ea"/>
                  <a:cs typeface="+mn-cs"/>
                </a:rPr>
                <a:t>Provide feed efficiency values during the production period of each ASC </a:t>
              </a:r>
              <a:r>
                <a:rPr lang="en-GB" sz="1100" i="1">
                  <a:solidFill>
                    <a:sysClr val="windowText" lastClr="000000"/>
                  </a:solidFill>
                  <a:effectLst/>
                  <a:latin typeface="Montserrat" pitchFamily="2" charset="0"/>
                  <a:ea typeface="+mn-ea"/>
                  <a:cs typeface="+mn-cs"/>
                </a:rPr>
                <a:t>certified</a:t>
              </a:r>
              <a:r>
                <a:rPr lang="en-GB" sz="1100">
                  <a:solidFill>
                    <a:sysClr val="windowText" lastClr="000000"/>
                  </a:solidFill>
                  <a:effectLst/>
                  <a:latin typeface="Montserrat" pitchFamily="2" charset="0"/>
                  <a:ea typeface="+mn-ea"/>
                  <a:cs typeface="+mn-cs"/>
                </a:rPr>
                <a:t> and </a:t>
              </a:r>
              <a:r>
                <a:rPr lang="en-GB" sz="1100" i="1">
                  <a:solidFill>
                    <a:sysClr val="windowText" lastClr="000000"/>
                  </a:solidFill>
                  <a:effectLst/>
                  <a:latin typeface="Montserrat" pitchFamily="2" charset="0"/>
                  <a:ea typeface="+mn-ea"/>
                  <a:cs typeface="+mn-cs"/>
                </a:rPr>
                <a:t>suspended</a:t>
              </a:r>
              <a:r>
                <a:rPr lang="en-GB" sz="1100">
                  <a:solidFill>
                    <a:sysClr val="windowText" lastClr="000000"/>
                  </a:solidFill>
                  <a:effectLst/>
                  <a:latin typeface="Montserrat" pitchFamily="2" charset="0"/>
                  <a:ea typeface="+mn-ea"/>
                  <a:cs typeface="+mn-cs"/>
                </a:rPr>
                <a:t> site with completed production cycles. </a:t>
              </a:r>
            </a:p>
            <a:p>
              <a:endParaRPr lang="en-GB" sz="1100">
                <a:solidFill>
                  <a:sysClr val="windowText" lastClr="000000"/>
                </a:solidFill>
                <a:effectLst/>
                <a:latin typeface="Montserrat" pitchFamily="2" charset="0"/>
                <a:ea typeface="+mn-ea"/>
                <a:cs typeface="+mn-cs"/>
              </a:endParaRPr>
            </a:p>
            <a:p>
              <a:r>
                <a:rPr lang="en-US" sz="1100" b="1" u="sng">
                  <a:solidFill>
                    <a:sysClr val="windowText" lastClr="000000"/>
                  </a:solidFill>
                  <a:effectLst/>
                  <a:latin typeface="Montserrat" pitchFamily="2" charset="0"/>
                  <a:ea typeface="+mn-ea"/>
                  <a:cs typeface="+mn-cs"/>
                </a:rPr>
                <a:t>TABLE 1. Feed efficiencies per species per site</a:t>
              </a:r>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Site name (select)</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site </a:t>
              </a:r>
              <a:r>
                <a:rPr lang="en-US" sz="1100">
                  <a:solidFill>
                    <a:sysClr val="windowText" lastClr="000000"/>
                  </a:solidFill>
                  <a:effectLst/>
                  <a:latin typeface="Montserrat" pitchFamily="2" charset="0"/>
                  <a:ea typeface="+mn-ea"/>
                  <a:cs typeface="+mn-cs"/>
                </a:rPr>
                <a:t>for which feed use is reported </a:t>
              </a:r>
              <a:r>
                <a:rPr lang="en-GB" sz="1100">
                  <a:solidFill>
                    <a:sysClr val="windowText" lastClr="000000"/>
                  </a:solidFill>
                  <a:effectLst/>
                  <a:latin typeface="Montserrat" pitchFamily="2" charset="0"/>
                  <a:ea typeface="+mn-ea"/>
                  <a:cs typeface="+mn-cs"/>
                </a:rPr>
                <a:t>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Species name (Latin name) (select)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Select the species name where feed use is reported for using the dropdown menu. Options that can be selected are 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(Voluntary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Provide total feed use for the reported production cycle. Feed use is given in metric tonnes (1 tonne = 1000 kg).</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t>
              </a:r>
              <a:r>
                <a:rPr lang="en-GB" sz="1100">
                  <a:solidFill>
                    <a:sysClr val="windowText" lastClr="000000"/>
                  </a:solidFill>
                  <a:effectLst/>
                  <a:latin typeface="Montserrat" pitchFamily="2" charset="0"/>
                  <a:ea typeface="+mn-ea"/>
                  <a:cs typeface="+mn-cs"/>
                </a:rPr>
                <a:t>(Voluntary field)</a:t>
              </a:r>
            </a:p>
            <a:p>
              <a:r>
                <a:rPr lang="en-GB" sz="1100">
                  <a:solidFill>
                    <a:sysClr val="windowText" lastClr="000000"/>
                  </a:solidFill>
                  <a:effectLst/>
                  <a:latin typeface="Montserrat" pitchFamily="2" charset="0"/>
                  <a:ea typeface="+mn-ea"/>
                  <a:cs typeface="+mn-cs"/>
                </a:rPr>
                <a:t>The </a:t>
              </a:r>
              <a:r>
                <a:rPr lang="en-US" sz="1100">
                  <a:solidFill>
                    <a:sysClr val="windowText" lastClr="000000"/>
                  </a:solidFill>
                  <a:effectLst/>
                  <a:latin typeface="Montserrat" pitchFamily="2" charset="0"/>
                  <a:ea typeface="+mn-ea"/>
                  <a:cs typeface="+mn-cs"/>
                </a:rPr>
                <a:t>ASC certified net production (live weight) volume </a:t>
              </a:r>
              <a:r>
                <a:rPr lang="en-GB" sz="1100">
                  <a:solidFill>
                    <a:sysClr val="windowText" lastClr="000000"/>
                  </a:solidFill>
                  <a:effectLst/>
                  <a:latin typeface="Montserrat" pitchFamily="2" charset="0"/>
                  <a:ea typeface="+mn-ea"/>
                  <a:cs typeface="+mn-cs"/>
                </a:rPr>
                <a:t>is autopopulated from the </a:t>
              </a:r>
              <a:r>
                <a:rPr lang="en-GB" sz="1100" i="1">
                  <a:solidFill>
                    <a:sysClr val="windowText" lastClr="000000"/>
                  </a:solidFill>
                  <a:effectLst/>
                  <a:latin typeface="Montserrat" pitchFamily="2" charset="0"/>
                  <a:ea typeface="+mn-ea"/>
                  <a:cs typeface="+mn-cs"/>
                </a:rPr>
                <a:t>'Species, fallowing, production</a:t>
              </a:r>
              <a:r>
                <a:rPr lang="en-GB" sz="1100">
                  <a:solidFill>
                    <a:sysClr val="windowText" lastClr="000000"/>
                  </a:solidFill>
                  <a:effectLst/>
                  <a:latin typeface="Montserrat" pitchFamily="2" charset="0"/>
                  <a:ea typeface="+mn-ea"/>
                  <a:cs typeface="+mn-cs"/>
                </a:rPr>
                <a:t>' tab.</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eFCR (ratio)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eFCR per production cycle for each species and site combination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eFCR = Total feed use (tonnes) / ASC certified net production volume (tonnes)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When </a:t>
              </a:r>
              <a:r>
                <a:rPr lang="en-US" sz="1100" i="1">
                  <a:solidFill>
                    <a:sysClr val="windowText" lastClr="000000"/>
                  </a:solidFill>
                  <a:effectLst/>
                  <a:latin typeface="Montserrat" pitchFamily="2" charset="0"/>
                  <a:ea typeface="+mn-ea"/>
                  <a:cs typeface="+mn-cs"/>
                </a:rPr>
                <a:t>'Total feed use (tonnes)</a:t>
              </a:r>
              <a:r>
                <a:rPr lang="en-US" sz="1100">
                  <a:solidFill>
                    <a:sysClr val="windowText" lastClr="000000"/>
                  </a:solidFill>
                  <a:effectLst/>
                  <a:latin typeface="Montserrat" pitchFamily="2" charset="0"/>
                  <a:ea typeface="+mn-ea"/>
                  <a:cs typeface="+mn-cs"/>
                </a:rPr>
                <a:t>' and </a:t>
              </a:r>
              <a:r>
                <a:rPr lang="en-US" sz="1100" i="1">
                  <a:solidFill>
                    <a:sysClr val="windowText" lastClr="000000"/>
                  </a:solidFill>
                  <a:effectLst/>
                  <a:latin typeface="Montserrat" pitchFamily="2" charset="0"/>
                  <a:ea typeface="+mn-ea"/>
                  <a:cs typeface="+mn-cs"/>
                </a:rPr>
                <a:t>'ASC certified net production volume (tonnes</a:t>
              </a:r>
              <a:r>
                <a:rPr lang="en-US" sz="1100">
                  <a:solidFill>
                    <a:sysClr val="windowText" lastClr="000000"/>
                  </a:solidFill>
                  <a:effectLst/>
                  <a:latin typeface="Montserrat" pitchFamily="2" charset="0"/>
                  <a:ea typeface="+mn-ea"/>
                  <a:cs typeface="+mn-cs"/>
                </a:rPr>
                <a:t>)' are provided, the eFCR is automatically calculated.</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FFDRm (ratio)</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Indicate the FFDRm per production cycle for each species and site combination. The FFDRm calculation is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FFDRm = (Fish meal content (%) * eFCR)/24</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meal content (%) is a value between 1 and 100 and the fish meal yield (%) is 24. </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The fish meal content is the percentage of fishmeal from forage fisheries and excludes fish meal derived from fisheries’ byproducts. Only fishmeal that is derived directly from a pelagic fishery (e.g., anchoveta) or fisheries where the catch is directly reduced (such as krill or blue whiting) is to be included in the calculation of FFDRm.</a:t>
              </a:r>
            </a:p>
            <a:p>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Where multiple feeds are used that vary in fish meal content or yield, 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FFDRo (ratio)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Provide the FFDRo per production cycle for each species and site combination. The FFDRo calculation is as follows:</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a:t>
              </a:r>
            </a:p>
            <a:p>
              <a:r>
                <a:rPr lang="en-US" sz="1100" i="1">
                  <a:solidFill>
                    <a:sysClr val="windowText" lastClr="000000"/>
                  </a:solidFill>
                  <a:effectLst/>
                  <a:latin typeface="Montserrat" pitchFamily="2" charset="0"/>
                  <a:ea typeface="+mn-ea"/>
                  <a:cs typeface="+mn-cs"/>
                </a:rPr>
                <a:t>FFDRo = (Fish oil content (%) * eFCR)/5 or 7</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formula is based on the ASC Salmon Standard, where fish oil content (%) is a value between 1 and 100 and the fish oil yield (%) is 5 or 7 (based on origin).</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(1) Apply a yield of 5 for fish oil originating from Peru, Chile, or the Gulf of Mexico.</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(2) Apply a yield of 7 for fish oil originating from the North Atlantic (Denmark, Norway, Iceland and the UK).</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	(3) For fish oils originating from other areas, apply a 5 or 7 depending on the best approximation.</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The fish oil content is the percentage of fish oil from forage fisheries and excludes fish oil derived from fisheries’ byproducts. Only fish oil that is derived directly from a pelagic fishery (e.g., anchoveta) or fisheries where the catch is directly reduced (such as krill or blue whiting) is to be included in the calculation of FFDRo.</a:t>
              </a:r>
            </a:p>
            <a:p>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Where multiple feeds are used that vary in fish oil content or yield, </a:t>
              </a:r>
              <a:r>
                <a:rPr lang="en-GB" sz="1100">
                  <a:solidFill>
                    <a:sysClr val="windowText" lastClr="000000"/>
                  </a:solidFill>
                  <a:effectLst/>
                  <a:latin typeface="Montserrat" pitchFamily="2" charset="0"/>
                  <a:ea typeface="+mn-ea"/>
                  <a:cs typeface="+mn-cs"/>
                </a:rPr>
                <a:t>utilize the ‘Additional formulas’ provided below.</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EPA + DHA in feed (g/kg)</a:t>
              </a:r>
              <a:r>
                <a:rPr lang="en-US" sz="1100">
                  <a:solidFill>
                    <a:sysClr val="windowText" lastClr="000000"/>
                  </a:solidFill>
                  <a:effectLst/>
                  <a:latin typeface="Montserrat" pitchFamily="2" charset="0"/>
                  <a:ea typeface="+mn-ea"/>
                  <a:cs typeface="+mn-cs"/>
                </a:rPr>
                <a:t> (Mandatory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Calculate the amount of EPA + DHA from direct fisheries as follows:</a:t>
              </a:r>
            </a:p>
            <a:p>
              <a:endParaRPr lang="en-GB" sz="1100">
                <a:solidFill>
                  <a:sysClr val="windowText" lastClr="000000"/>
                </a:solidFill>
                <a:effectLst/>
                <a:latin typeface="Montserrat" pitchFamily="2" charset="0"/>
                <a:ea typeface="+mn-ea"/>
                <a:cs typeface="+mn-cs"/>
              </a:endParaRPr>
            </a:p>
            <a:p>
              <a:r>
                <a:rPr lang="en-US" sz="1100" i="1">
                  <a:solidFill>
                    <a:sysClr val="windowText" lastClr="000000"/>
                  </a:solidFill>
                  <a:effectLst/>
                  <a:latin typeface="Montserrat" pitchFamily="2" charset="0"/>
                  <a:ea typeface="+mn-ea"/>
                  <a:cs typeface="+mn-cs"/>
                </a:rPr>
                <a:t>EPA + DHA in feed (g/kg) = (Fish oil (g/kg of feed) * EPA + DHA in fish oil (%))/100</a:t>
              </a:r>
              <a:endParaRPr lang="en-GB" sz="1100">
                <a:solidFill>
                  <a:sysClr val="windowText" lastClr="000000"/>
                </a:solidFill>
                <a:effectLst/>
                <a:latin typeface="Montserrat" pitchFamily="2" charset="0"/>
                <a:ea typeface="+mn-ea"/>
                <a:cs typeface="+mn-cs"/>
              </a:endParaRPr>
            </a:p>
            <a:p>
              <a:endParaRPr lang="en-GB" sz="1100" b="1">
                <a:solidFill>
                  <a:sysClr val="windowText" lastClr="000000"/>
                </a:solidFill>
                <a:effectLst/>
                <a:latin typeface="Montserrat" pitchFamily="2" charset="0"/>
                <a:ea typeface="+mn-ea"/>
                <a:cs typeface="+mn-cs"/>
              </a:endParaRPr>
            </a:p>
            <a:p>
              <a:r>
                <a:rPr lang="en-GB" sz="1100" b="1">
                  <a:solidFill>
                    <a:sysClr val="windowText" lastClr="000000"/>
                  </a:solidFill>
                  <a:effectLst/>
                  <a:latin typeface="Montserrat" pitchFamily="2" charset="0"/>
                  <a:ea typeface="+mn-ea"/>
                  <a:cs typeface="+mn-cs"/>
                </a:rPr>
                <a:t>Transgenic feed ingredients used (Y/N)</a:t>
              </a:r>
              <a:r>
                <a:rPr lang="en-GB" sz="1100">
                  <a:solidFill>
                    <a:sysClr val="windowText" lastClr="000000"/>
                  </a:solidFill>
                  <a:effectLst/>
                  <a:latin typeface="Montserrat" pitchFamily="2" charset="0"/>
                  <a:ea typeface="+mn-ea"/>
                  <a:cs typeface="+mn-cs"/>
                </a:rPr>
                <a:t> </a:t>
              </a:r>
              <a:r>
                <a:rPr lang="en-US" sz="1100">
                  <a:solidFill>
                    <a:sysClr val="windowText" lastClr="000000"/>
                  </a:solidFill>
                  <a:effectLst/>
                  <a:latin typeface="Montserrat" pitchFamily="2" charset="0"/>
                  <a:ea typeface="+mn-ea"/>
                  <a:cs typeface="+mn-cs"/>
                </a:rPr>
                <a:t>(Mandatory field)</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Indicate whether a feed with a transgenic ingredient content over 1% was used for each production cycle.</a:t>
              </a:r>
            </a:p>
            <a:p>
              <a:endParaRPr lang="en-GB" sz="1100">
                <a:solidFill>
                  <a:sysClr val="windowText" lastClr="000000"/>
                </a:solidFill>
                <a:effectLst/>
                <a:latin typeface="Montserrat" pitchFamily="2" charset="0"/>
                <a:ea typeface="+mn-ea"/>
                <a:cs typeface="+mn-cs"/>
              </a:endParaRPr>
            </a:p>
            <a:p>
              <a:r>
                <a:rPr lang="en-US" sz="1100" b="1">
                  <a:solidFill>
                    <a:sysClr val="windowText" lastClr="000000"/>
                  </a:solidFill>
                  <a:effectLst/>
                  <a:latin typeface="Montserrat" pitchFamily="2" charset="0"/>
                  <a:ea typeface="+mn-ea"/>
                  <a:cs typeface="+mn-cs"/>
                </a:rPr>
                <a:t>Notes </a:t>
              </a:r>
              <a:r>
                <a:rPr lang="en-US" sz="1100">
                  <a:solidFill>
                    <a:sysClr val="windowText" lastClr="000000"/>
                  </a:solidFill>
                  <a:effectLst/>
                  <a:latin typeface="Montserrat" pitchFamily="2" charset="0"/>
                  <a:ea typeface="+mn-ea"/>
                  <a:cs typeface="+mn-cs"/>
                </a:rPr>
                <a:t>(Voluntary field)</a:t>
              </a:r>
              <a:endParaRPr lang="en-GB" sz="1100">
                <a:solidFill>
                  <a:sysClr val="windowText" lastClr="000000"/>
                </a:solidFill>
                <a:effectLst/>
                <a:latin typeface="Montserrat" pitchFamily="2" charset="0"/>
                <a:ea typeface="+mn-ea"/>
                <a:cs typeface="+mn-cs"/>
              </a:endParaRPr>
            </a:p>
            <a:p>
              <a:r>
                <a:rPr lang="en-US" sz="1100">
                  <a:solidFill>
                    <a:sysClr val="windowText" lastClr="000000"/>
                  </a:solidFill>
                  <a:effectLst/>
                  <a:latin typeface="Montserrat" pitchFamily="2" charset="0"/>
                  <a:ea typeface="+mn-ea"/>
                  <a:cs typeface="+mn-cs"/>
                </a:rPr>
                <a:t>This field may be used to provide any other relevant information or clarifications.</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r>
                <a:rPr lang="en-US" sz="1100" b="1">
                  <a:solidFill>
                    <a:sysClr val="windowText" lastClr="000000"/>
                  </a:solidFill>
                  <a:effectLst/>
                  <a:latin typeface="Montserrat" pitchFamily="2" charset="0"/>
                  <a:ea typeface="+mn-ea"/>
                  <a:cs typeface="+mn-cs"/>
                </a:rPr>
                <a:t>Additional formulas</a:t>
              </a:r>
              <a:endParaRPr lang="en-GB" sz="1100">
                <a:solidFill>
                  <a:sysClr val="windowText" lastClr="000000"/>
                </a:solidFill>
                <a:effectLst/>
                <a:latin typeface="Montserrat" pitchFamily="2" charset="0"/>
                <a:ea typeface="+mn-ea"/>
                <a:cs typeface="+mn-cs"/>
              </a:endParaRPr>
            </a:p>
            <a:p>
              <a:r>
                <a:rPr lang="en-GB" sz="1100" i="0">
                  <a:solidFill>
                    <a:sysClr val="windowText" lastClr="000000"/>
                  </a:solidFill>
                  <a:effectLst/>
                  <a:latin typeface="Cambria Math" panose="02040503050406030204" pitchFamily="18" charset="0"/>
                  <a:ea typeface="+mn-ea"/>
                  <a:cs typeface="+mn-cs"/>
                </a:rPr>
                <a:t>        𝐹𝐹𝐷𝑅_𝑚=(((𝑓〖𝑚 𝑐𝑜𝑛𝑡𝑒𝑛𝑡〗_(𝑡𝑦𝑝𝑒 1)  (%))/(𝑓𝑚 𝑦𝑖𝑒𝑙𝑑_(𝑡𝑦𝑝𝑒 1)  (%) )∗𝑓𝑒𝑒𝑑 𝑢𝑠𝑒_(𝑡𝑦𝑝𝑒 1) (𝑡𝑜𝑛𝑛𝑒𝑠))+((𝑓〖𝑚 𝑐𝑜𝑛𝑡𝑒𝑛𝑡〗_(𝑡𝑦𝑝𝑒 2)  (%))/(𝑓𝑚 𝑦𝑖𝑒𝑙𝑑_(𝑡𝑦𝑝𝑒 2)  (%) )∗𝑓𝑒𝑒𝑑 𝑢𝑠𝑒_(𝑡𝑦𝑝𝑒 2) (𝑡𝑜𝑛𝑛𝑒𝑠))+𝑒𝑡𝑐)/(𝑡𝑜𝑡𝑎𝑙 𝑓𝑒𝑒𝑑 𝑢𝑠𝑒 (𝑡𝑜𝑛𝑛𝑒𝑠))∗𝑒𝐹𝐶𝑅</a:t>
              </a:r>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p>
            <a:p>
              <a:r>
                <a:rPr lang="en-GB" sz="1100" i="0">
                  <a:solidFill>
                    <a:sysClr val="windowText" lastClr="000000"/>
                  </a:solidFill>
                  <a:effectLst/>
                  <a:latin typeface="Cambria Math" panose="02040503050406030204" pitchFamily="18" charset="0"/>
                  <a:ea typeface="+mn-ea"/>
                  <a:cs typeface="+mn-cs"/>
                </a:rPr>
                <a:t>        𝐹𝐹𝐷𝑅_𝑜=(((𝑓〖𝑜 𝑐𝑜𝑛𝑡𝑒𝑛𝑡〗_(𝑡𝑦𝑝𝑒 1)  (%))/(𝑓𝑜 𝑦𝑖𝑒𝑙𝑑_(𝑡𝑦𝑝𝑒 1)  (%) )∗𝑓𝑒𝑒𝑑 𝑢𝑠𝑒_(𝑡𝑦𝑝𝑒 1) (𝑡𝑜𝑛𝑛𝑒𝑠))+((𝑓〖𝑜 𝑐𝑜𝑛𝑡𝑒𝑛𝑡〗_(𝑡𝑦𝑝𝑒 2)  (%))/(𝑓𝑜 𝑦𝑖𝑒𝑙𝑑_(𝑡𝑦𝑝𝑒 2)  (%) )∗𝑓𝑒𝑒𝑑 𝑢𝑠𝑒_(𝑡𝑦𝑝𝑒 2) (𝑡𝑜𝑛𝑛𝑒𝑠))+𝑒𝑡𝑐)/(𝑡𝑜𝑡𝑎𝑙 𝑓𝑒𝑒𝑑 𝑢𝑠𝑒 (𝑡𝑜𝑛𝑛𝑒𝑠))∗𝑒𝐹𝐶𝑅</a:t>
              </a:r>
              <a:r>
                <a:rPr lang="en-US" sz="1100">
                  <a:solidFill>
                    <a:sysClr val="windowText" lastClr="000000"/>
                  </a:solidFill>
                  <a:effectLst/>
                  <a:latin typeface="Montserrat" pitchFamily="2" charset="0"/>
                  <a:ea typeface="+mn-ea"/>
                  <a:cs typeface="+mn-cs"/>
                </a:rPr>
                <a:t>  </a:t>
              </a:r>
              <a:endParaRPr lang="en-GB" sz="1100">
                <a:solidFill>
                  <a:sysClr val="windowText" lastClr="000000"/>
                </a:solidFill>
                <a:effectLst/>
                <a:latin typeface="Montserrat"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Montserrat"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itchFamily="2" charset="0"/>
                <a:cs typeface="Calibri" panose="020F0502020204030204" pitchFamily="34" charset="0"/>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311150</xdr:colOff>
      <xdr:row>8</xdr:row>
      <xdr:rowOff>292100</xdr:rowOff>
    </xdr:from>
    <xdr:to>
      <xdr:col>30</xdr:col>
      <xdr:colOff>577850</xdr:colOff>
      <xdr:row>8</xdr:row>
      <xdr:rowOff>1911350</xdr:rowOff>
    </xdr:to>
    <xdr:sp macro="" textlink="">
      <xdr:nvSpPr>
        <xdr:cNvPr id="11" name="TextBox 9">
          <a:extLst>
            <a:ext uri="{FF2B5EF4-FFF2-40B4-BE49-F238E27FC236}">
              <a16:creationId xmlns:a16="http://schemas.microsoft.com/office/drawing/2014/main" id="{00000000-0008-0000-1000-00000B000000}"/>
            </a:ext>
          </a:extLst>
        </xdr:cNvPr>
        <xdr:cNvSpPr txBox="1"/>
      </xdr:nvSpPr>
      <xdr:spPr>
        <a:xfrm>
          <a:off x="9436100" y="1196975"/>
          <a:ext cx="27051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do:</a:t>
          </a:r>
        </a:p>
        <a:p>
          <a:r>
            <a:rPr lang="en-US" sz="1100"/>
            <a:t>-</a:t>
          </a:r>
          <a:r>
            <a:rPr lang="en-US" sz="1100" baseline="0"/>
            <a:t> we can use similar layou to other template, where we allow to separate by site (although submission at UoC level should be allowed)</a:t>
          </a:r>
          <a:endParaRPr lang="en-US" sz="1100"/>
        </a:p>
        <a:p>
          <a:endParaRPr lang="en-US" sz="1100"/>
        </a:p>
        <a:p>
          <a:r>
            <a:rPr lang="en-US" sz="1100"/>
            <a:t>- SUM</a:t>
          </a:r>
          <a:r>
            <a:rPr lang="en-US" sz="1100" baseline="0"/>
            <a:t> (orange calculated automatically)</a:t>
          </a:r>
        </a:p>
        <a:p>
          <a:r>
            <a:rPr lang="en-US" sz="1100"/>
            <a:t>-</a:t>
          </a:r>
          <a:r>
            <a:rPr lang="en-US" sz="1100" baseline="0"/>
            <a:t> Total emission&gt; see formula</a:t>
          </a:r>
        </a:p>
        <a:p>
          <a:endParaRPr lang="en-US" sz="1100" baseline="0"/>
        </a:p>
        <a:p>
          <a:r>
            <a:rPr lang="en-US" sz="1100" baseline="0"/>
            <a:t>- </a:t>
          </a:r>
        </a:p>
      </xdr:txBody>
    </xdr:sp>
    <xdr:clientData/>
  </xdr:twoCellAnchor>
  <xdr:twoCellAnchor>
    <xdr:from>
      <xdr:col>10</xdr:col>
      <xdr:colOff>8002</xdr:colOff>
      <xdr:row>3</xdr:row>
      <xdr:rowOff>9431</xdr:rowOff>
    </xdr:from>
    <xdr:to>
      <xdr:col>22</xdr:col>
      <xdr:colOff>0</xdr:colOff>
      <xdr:row>40</xdr:row>
      <xdr:rowOff>203200</xdr:rowOff>
    </xdr:to>
    <xdr:sp macro="" textlink="">
      <xdr:nvSpPr>
        <xdr:cNvPr id="9" name="TextBox 2">
          <a:extLst>
            <a:ext uri="{FF2B5EF4-FFF2-40B4-BE49-F238E27FC236}">
              <a16:creationId xmlns:a16="http://schemas.microsoft.com/office/drawing/2014/main" id="{EDF4F948-D9A7-49D6-AA36-8E9042C0A647}"/>
            </a:ext>
            <a:ext uri="{147F2762-F138-4A5C-976F-8EAC2B608ADB}">
              <a16:predDERef xmlns:a16="http://schemas.microsoft.com/office/drawing/2014/main" pred="{A7D3934D-C621-4B69-83DB-767AD4FBF7F3}"/>
            </a:ext>
          </a:extLst>
        </xdr:cNvPr>
        <xdr:cNvSpPr txBox="1"/>
      </xdr:nvSpPr>
      <xdr:spPr>
        <a:xfrm>
          <a:off x="17343502" y="657131"/>
          <a:ext cx="7142098" cy="84106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Montserrat" pitchFamily="2" charset="0"/>
            </a:rPr>
            <a:t>USER</a:t>
          </a:r>
          <a:r>
            <a:rPr lang="en-US" sz="1100" b="1" baseline="0">
              <a:latin typeface="Montserrat" pitchFamily="2" charset="0"/>
            </a:rPr>
            <a:t> GUIDANCE</a:t>
          </a:r>
        </a:p>
        <a:p>
          <a:r>
            <a:rPr lang="en-US" sz="1100">
              <a:solidFill>
                <a:schemeClr val="dk1"/>
              </a:solidFill>
              <a:effectLst/>
              <a:latin typeface="Montserrat" panose="00000500000000000000" pitchFamily="2" charset="0"/>
              <a:ea typeface="+mn-ea"/>
              <a:cs typeface="+mn-cs"/>
            </a:rPr>
            <a:t>Provide information on the GHG emission on the farm (scope 1 and 2 emissions) and of the feed used (scope 3 emissions only) during the production period at each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Greenhouse gas emissions</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which greenhouse gas emissions are 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Net production volume (tonnes) </a:t>
          </a:r>
          <a:r>
            <a:rPr lang="en-US" sz="1100">
              <a:solidFill>
                <a:schemeClr val="dk1"/>
              </a:solidFill>
              <a:effectLst/>
              <a:latin typeface="Montserrat" panose="00000500000000000000" pitchFamily="2" charset="0"/>
              <a:ea typeface="+mn-ea"/>
              <a:cs typeface="+mn-cs"/>
            </a:rPr>
            <a:t>(Autopopulated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Net production volumes are autopopulated from the aggregated net production volume per site provided in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 </a:t>
          </a:r>
        </a:p>
        <a:p>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This assumes that the reported on-farm and feed related GHG emissions are associated with the reported net production volume. </a:t>
          </a: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Otherwise, this may be manually entered. </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on-farm (kg CO2-eq.)</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total on-farm GHG emissions for the reported site.</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on-farm (kg CO2-eq./tonne fish produced per production cycle)</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on-farm GHG emission per tonne of fish produced per production cycle is calculated automatically </a:t>
          </a:r>
          <a:r>
            <a:rPr lang="en-US" sz="1100">
              <a:solidFill>
                <a:schemeClr val="dk1"/>
              </a:solidFill>
              <a:effectLst/>
              <a:latin typeface="Montserrat" panose="00000500000000000000" pitchFamily="2" charset="0"/>
              <a:ea typeface="+mn-ea"/>
              <a:cs typeface="+mn-cs"/>
            </a:rPr>
            <a:t>based on the net production volume as follows:</a:t>
          </a:r>
        </a:p>
        <a:p>
          <a:endParaRPr lang="en-NL" sz="1100">
            <a:solidFill>
              <a:schemeClr val="dk1"/>
            </a:solidFill>
            <a:effectLst/>
            <a:latin typeface="Montserrat" panose="00000500000000000000" pitchFamily="2" charset="0"/>
            <a:ea typeface="+mn-ea"/>
            <a:cs typeface="+mn-cs"/>
          </a:endParaRPr>
        </a:p>
        <a:p>
          <a:r>
            <a:rPr lang="en-GB" sz="1100" i="1">
              <a:solidFill>
                <a:schemeClr val="dk1"/>
              </a:solidFill>
              <a:effectLst/>
              <a:latin typeface="Montserrat" panose="00000500000000000000" pitchFamily="2" charset="0"/>
              <a:ea typeface="+mn-ea"/>
              <a:cs typeface="+mn-cs"/>
            </a:rPr>
            <a:t>GHG emission on-farm (kg CO2-eq./tonne fish produced per production cycle) =  GHG emission on-farm (kg CO2-eq.) / </a:t>
          </a:r>
          <a:r>
            <a:rPr lang="en-US" sz="1100" i="1">
              <a:solidFill>
                <a:schemeClr val="dk1"/>
              </a:solidFill>
              <a:effectLst/>
              <a:latin typeface="Montserrat" panose="00000500000000000000" pitchFamily="2" charset="0"/>
              <a:ea typeface="+mn-ea"/>
              <a:cs typeface="+mn-cs"/>
            </a:rPr>
            <a:t>Net production volume (tonnes)</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net production volume is not provided, this may be entered manually.</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feed (kg CO2-eq.)</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total GHG emission of the feed used during the production cycle for the reported site.</a:t>
          </a:r>
        </a:p>
        <a:p>
          <a:endParaRPr lang="de-DE" sz="1100" b="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GHG emission feed (kg CO2-eq./tonne fish produced per production cycle)</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GHG emission of feed per tonne of fish produced per production cycle is calculated automatically </a:t>
          </a:r>
          <a:r>
            <a:rPr lang="en-US" sz="1100">
              <a:solidFill>
                <a:schemeClr val="dk1"/>
              </a:solidFill>
              <a:effectLst/>
              <a:latin typeface="Montserrat" panose="00000500000000000000" pitchFamily="2" charset="0"/>
              <a:ea typeface="+mn-ea"/>
              <a:cs typeface="+mn-cs"/>
            </a:rPr>
            <a:t>based on the net production volume as follows:</a:t>
          </a:r>
        </a:p>
        <a:p>
          <a:endParaRPr lang="en-NL" sz="1100">
            <a:solidFill>
              <a:schemeClr val="dk1"/>
            </a:solidFill>
            <a:effectLst/>
            <a:latin typeface="Montserrat" panose="00000500000000000000" pitchFamily="2" charset="0"/>
            <a:ea typeface="+mn-ea"/>
            <a:cs typeface="+mn-cs"/>
          </a:endParaRPr>
        </a:p>
        <a:p>
          <a:r>
            <a:rPr lang="en-GB" sz="1100" i="1">
              <a:solidFill>
                <a:schemeClr val="dk1"/>
              </a:solidFill>
              <a:effectLst/>
              <a:latin typeface="Montserrat" panose="00000500000000000000" pitchFamily="2" charset="0"/>
              <a:ea typeface="+mn-ea"/>
              <a:cs typeface="+mn-cs"/>
            </a:rPr>
            <a:t>GHG emission feed (kg CO2-eq./tonne fish produced per production cycle) = GHG emission feed (kg CO2-eq.) / </a:t>
          </a:r>
          <a:r>
            <a:rPr lang="en-US" sz="1100" i="1">
              <a:solidFill>
                <a:schemeClr val="dk1"/>
              </a:solidFill>
              <a:effectLst/>
              <a:latin typeface="Montserrat" panose="00000500000000000000" pitchFamily="2" charset="0"/>
              <a:ea typeface="+mn-ea"/>
              <a:cs typeface="+mn-cs"/>
            </a:rPr>
            <a:t>Net production volume (tonnes)</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net production volume is not provided, this may be entered manually.</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effectLst/>
            <a:latin typeface="Montserrat"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2290</xdr:colOff>
      <xdr:row>2</xdr:row>
      <xdr:rowOff>0</xdr:rowOff>
    </xdr:from>
    <xdr:to>
      <xdr:col>20</xdr:col>
      <xdr:colOff>0</xdr:colOff>
      <xdr:row>33</xdr:row>
      <xdr:rowOff>8466</xdr:rowOff>
    </xdr:to>
    <xdr:sp macro="" textlink="">
      <xdr:nvSpPr>
        <xdr:cNvPr id="64" name="TextBox 2">
          <a:extLst>
            <a:ext uri="{FF2B5EF4-FFF2-40B4-BE49-F238E27FC236}">
              <a16:creationId xmlns:a16="http://schemas.microsoft.com/office/drawing/2014/main" id="{00000000-0008-0000-0F00-000002000000}"/>
            </a:ext>
            <a:ext uri="{147F2762-F138-4A5C-976F-8EAC2B608ADB}">
              <a16:predDERef xmlns:a16="http://schemas.microsoft.com/office/drawing/2014/main" pred="{A7D3934D-C621-4B69-83DB-767AD4FBF7F3}"/>
            </a:ext>
          </a:extLst>
        </xdr:cNvPr>
        <xdr:cNvSpPr txBox="1"/>
      </xdr:nvSpPr>
      <xdr:spPr>
        <a:xfrm>
          <a:off x="10382423" y="423333"/>
          <a:ext cx="7516110" cy="6629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Montserrat" panose="00000500000000000000" pitchFamily="2" charset="0"/>
            </a:rPr>
            <a:t>USER</a:t>
          </a:r>
          <a:r>
            <a:rPr lang="en-US" sz="1100" b="1" baseline="0">
              <a:latin typeface="Montserrat" panose="00000500000000000000" pitchFamily="2" charset="0"/>
            </a:rPr>
            <a:t> GUIDANCE</a:t>
          </a:r>
        </a:p>
        <a:p>
          <a:r>
            <a:rPr lang="en-US" sz="1100">
              <a:solidFill>
                <a:schemeClr val="dk1"/>
              </a:solidFill>
              <a:effectLst/>
              <a:latin typeface="Montserrat" panose="00000500000000000000" pitchFamily="2" charset="0"/>
              <a:ea typeface="+mn-ea"/>
              <a:cs typeface="+mn-cs"/>
            </a:rPr>
            <a:t>Provide the energy use per tonne of fish produced per site </a:t>
          </a:r>
          <a:r>
            <a:rPr lang="en-US" sz="1100" i="1">
              <a:solidFill>
                <a:schemeClr val="dk1"/>
              </a:solidFill>
              <a:effectLst/>
              <a:latin typeface="Montserrat" panose="00000500000000000000" pitchFamily="2" charset="0"/>
              <a:ea typeface="+mn-ea"/>
              <a:cs typeface="+mn-cs"/>
            </a:rPr>
            <a:t>during</a:t>
          </a:r>
          <a:r>
            <a:rPr lang="en-US" sz="1100">
              <a:solidFill>
                <a:schemeClr val="dk1"/>
              </a:solidFill>
              <a:effectLst/>
              <a:latin typeface="Montserrat" panose="00000500000000000000" pitchFamily="2" charset="0"/>
              <a:ea typeface="+mn-ea"/>
              <a:cs typeface="+mn-cs"/>
            </a:rPr>
            <a:t> and directly related to the production cycle. </a:t>
          </a:r>
        </a:p>
        <a:p>
          <a:endParaRPr lang="en-US" sz="1100" b="1" u="sng">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Energy use</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which energy is 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Net production volume (tonnes)</a:t>
          </a:r>
          <a:r>
            <a:rPr lang="en-US" sz="1100">
              <a:solidFill>
                <a:schemeClr val="dk1"/>
              </a:solidFill>
              <a:effectLst/>
              <a:latin typeface="Montserrat" panose="00000500000000000000" pitchFamily="2" charset="0"/>
              <a:ea typeface="+mn-ea"/>
              <a:cs typeface="+mn-cs"/>
            </a:rPr>
            <a:t> (Autopopulated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Net production volumes are autopopulated from the aggregated net production volume per site provided in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This assumes that the reported energy use is associated with the reported net production volume.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Otherwise, this may be manually entered.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Energy use (kJ)</a:t>
          </a:r>
          <a:r>
            <a:rPr lang="en-US" sz="1100">
              <a:solidFill>
                <a:schemeClr val="dk1"/>
              </a:solidFill>
              <a:effectLst/>
              <a:latin typeface="Montserrat" panose="00000500000000000000" pitchFamily="2" charset="0"/>
              <a:ea typeface="+mn-ea"/>
              <a:cs typeface="+mn-cs"/>
            </a:rPr>
            <a:t> (Voluntary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Provide the total energy use the production volume is related to in kilo Joules (kJ)</a:t>
          </a:r>
          <a:r>
            <a:rPr lang="en-US" sz="1100" baseline="0">
              <a:solidFill>
                <a:schemeClr val="dk1"/>
              </a:solidFill>
              <a:effectLst/>
              <a:latin typeface="Montserrat" panose="00000500000000000000" pitchFamily="2" charset="0"/>
              <a:ea typeface="+mn-ea"/>
              <a:cs typeface="+mn-cs"/>
            </a:rPr>
            <a:t> across </a:t>
          </a:r>
          <a:r>
            <a:rPr lang="en-US" sz="1100">
              <a:solidFill>
                <a:schemeClr val="dk1"/>
              </a:solidFill>
              <a:effectLst/>
              <a:latin typeface="Montserrat" pitchFamily="2" charset="0"/>
              <a:ea typeface="+mn-ea"/>
              <a:cs typeface="+mn-cs"/>
            </a:rPr>
            <a:t>all sources (renewable and non-renewable) and all production purposes. For conversion of density values from various energy carriers to kJ, this conversion tool may be used: https://www.abraxasenergy.com/energy-resources/toolbox/conversion-calculators/energy/</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Energy use (kJ/tonne fish produced per production cycle) </a:t>
          </a:r>
          <a:r>
            <a:rPr lang="en-US"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total</a:t>
          </a:r>
          <a:r>
            <a:rPr lang="en-US" sz="1100"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energy use per tonne of fish produced (live weight) per production cycle is calculated automatically based on the net production volume as follows:</a:t>
          </a:r>
        </a:p>
        <a:p>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Energy use (kJ/tonne fish produced per production cycle) = Energy use (kJ) / Net production volume (tonnes</a:t>
          </a:r>
          <a:r>
            <a:rPr lang="en-US" sz="1100">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net production volume is not provided, this may be entered manually.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18613</xdr:colOff>
      <xdr:row>2</xdr:row>
      <xdr:rowOff>0</xdr:rowOff>
    </xdr:from>
    <xdr:to>
      <xdr:col>30</xdr:col>
      <xdr:colOff>560</xdr:colOff>
      <xdr:row>61</xdr:row>
      <xdr:rowOff>139700</xdr:rowOff>
    </xdr:to>
    <xdr:sp macro="" textlink="">
      <xdr:nvSpPr>
        <xdr:cNvPr id="6" name="TextBox 1">
          <a:extLst>
            <a:ext uri="{FF2B5EF4-FFF2-40B4-BE49-F238E27FC236}">
              <a16:creationId xmlns:a16="http://schemas.microsoft.com/office/drawing/2014/main" id="{00000000-0008-0000-1E00-000010000000}"/>
            </a:ext>
          </a:extLst>
        </xdr:cNvPr>
        <xdr:cNvSpPr txBox="1"/>
      </xdr:nvSpPr>
      <xdr:spPr>
        <a:xfrm>
          <a:off x="30866913" y="431800"/>
          <a:ext cx="7601947" cy="129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anose="00000500000000000000" pitchFamily="2" charset="0"/>
            </a:rPr>
            <a:t>USER GUIDANCE</a:t>
          </a:r>
        </a:p>
        <a:p>
          <a:r>
            <a:rPr lang="en-US" sz="1100">
              <a:solidFill>
                <a:schemeClr val="dk1"/>
              </a:solidFill>
              <a:effectLst/>
              <a:latin typeface="Montserrat" panose="00000500000000000000" pitchFamily="2" charset="0"/>
              <a:ea typeface="+mn-ea"/>
              <a:cs typeface="+mn-cs"/>
            </a:rPr>
            <a:t>Provide </a:t>
          </a:r>
          <a:r>
            <a:rPr lang="en-GB" sz="1100">
              <a:solidFill>
                <a:schemeClr val="dk1"/>
              </a:solidFill>
              <a:effectLst/>
              <a:latin typeface="Montserrat" panose="00000500000000000000" pitchFamily="2" charset="0"/>
              <a:ea typeface="+mn-ea"/>
              <a:cs typeface="+mn-cs"/>
            </a:rPr>
            <a:t>the product and treatment details </a:t>
          </a:r>
          <a:r>
            <a:rPr lang="en-US" sz="1100">
              <a:solidFill>
                <a:schemeClr val="dk1"/>
              </a:solidFill>
              <a:effectLst/>
              <a:latin typeface="Montserrat" panose="00000500000000000000" pitchFamily="2" charset="0"/>
              <a:ea typeface="+mn-ea"/>
              <a:cs typeface="+mn-cs"/>
            </a:rPr>
            <a:t>for</a:t>
          </a:r>
          <a:r>
            <a:rPr lang="en-GB" sz="1100">
              <a:solidFill>
                <a:schemeClr val="dk1"/>
              </a:solidFill>
              <a:effectLst/>
              <a:latin typeface="Montserrat" panose="00000500000000000000" pitchFamily="2" charset="0"/>
              <a:ea typeface="+mn-ea"/>
              <a:cs typeface="+mn-cs"/>
            </a:rPr>
            <a:t> each veterinary treatment used </a:t>
          </a:r>
          <a:r>
            <a:rPr lang="en-US" sz="1100">
              <a:solidFill>
                <a:schemeClr val="dk1"/>
              </a:solidFill>
              <a:effectLst/>
              <a:latin typeface="Montserrat" panose="00000500000000000000" pitchFamily="2" charset="0"/>
              <a:ea typeface="+mn-ea"/>
              <a:cs typeface="+mn-cs"/>
            </a:rPr>
            <a:t>during the production period at each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A treatment is a single course medication given to address a specific disease issue that may last a number of days. </a:t>
          </a:r>
          <a:r>
            <a:rPr lang="en-US" sz="1100">
              <a:solidFill>
                <a:schemeClr val="dk1"/>
              </a:solidFill>
              <a:effectLst/>
              <a:latin typeface="Montserrat" panose="00000500000000000000" pitchFamily="2" charset="0"/>
              <a:ea typeface="+mn-ea"/>
              <a:cs typeface="+mn-cs"/>
            </a:rPr>
            <a:t>Where no treatments were conducted, reporting is not required.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Therapeutants use</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a:t>
          </a:r>
          <a:r>
            <a:rPr lang="en-GB" sz="1100">
              <a:solidFill>
                <a:schemeClr val="dk1"/>
              </a:solidFill>
              <a:effectLst/>
              <a:latin typeface="Montserrat" panose="00000500000000000000" pitchFamily="2" charset="0"/>
              <a:ea typeface="+mn-ea"/>
              <a:cs typeface="+mn-cs"/>
            </a:rPr>
            <a:t>which veterinary treatments are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r>
            <a:rPr lang="en-GB" sz="1100" u="none">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name (Latin name) (select)</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the species for reported the treatment using the dropdown menu. </a:t>
          </a:r>
          <a:r>
            <a:rPr lang="en-GB" sz="1100">
              <a:solidFill>
                <a:schemeClr val="dk1"/>
              </a:solidFill>
              <a:effectLst/>
              <a:latin typeface="Montserrat" panose="00000500000000000000" pitchFamily="2" charset="0"/>
              <a:ea typeface="+mn-ea"/>
              <a:cs typeface="+mn-cs"/>
            </a:rPr>
            <a:t>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 </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Start date of treatment (yyyy-mm-dd)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start date of the treatment.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End date of treatment (yyyy-mm-dd)</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date of the last day of the treatment. When a treatment is completed within a day, the end date should be the same as the </a:t>
          </a:r>
          <a:r>
            <a:rPr lang="en-US" sz="1100" i="1">
              <a:solidFill>
                <a:schemeClr val="dk1"/>
              </a:solidFill>
              <a:effectLst/>
              <a:latin typeface="Montserrat" panose="00000500000000000000" pitchFamily="2" charset="0"/>
              <a:ea typeface="+mn-ea"/>
              <a:cs typeface="+mn-cs"/>
            </a:rPr>
            <a:t>'Start date of treatment</a:t>
          </a:r>
          <a:r>
            <a:rPr lang="en-US" sz="1100">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Reason for use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medical reason for the treatment.</a:t>
          </a:r>
        </a:p>
        <a:p>
          <a:endParaRPr lang="en-NL"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Type of </a:t>
          </a:r>
          <a:r>
            <a:rPr lang="en-US" sz="1100" b="1">
              <a:solidFill>
                <a:schemeClr val="dk1"/>
              </a:solidFill>
              <a:effectLst/>
              <a:latin typeface="Montserrat" panose="00000500000000000000" pitchFamily="2" charset="0"/>
              <a:ea typeface="+mn-ea"/>
              <a:cs typeface="+mn-cs"/>
            </a:rPr>
            <a:t>treatment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type of treatment that is applied.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Where the type of treatment applied is not an option, please type out the treatment as concise as possible.</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Product trade name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trade name of the product used for the treatment.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Active ingredient name </a:t>
          </a:r>
          <a:r>
            <a:rPr lang="en-GB"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active ingredient of the product used for the treatment.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WHO classification (for antimicrobials only)</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WHO classification is required all antimicrobials (antibiotics, antifungals, antivirals, antiparasitics).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from the WHO classification for the antimicrobial used from dropdown list provided. If the classification is not listed, select 'Not important antimicrobial'</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The WHO classification list is available online: </a:t>
          </a:r>
          <a:r>
            <a:rPr lang="en-US" sz="1100">
              <a:solidFill>
                <a:schemeClr val="dk1"/>
              </a:solidFill>
              <a:effectLst/>
              <a:latin typeface="Montserrat" panose="00000500000000000000" pitchFamily="2" charset="0"/>
              <a:ea typeface="+mn-ea"/>
              <a:cs typeface="+mn-cs"/>
            </a:rPr>
            <a:t>https://www.who.int/groups/advisory-group-on-the-who-list-of-critically-important-antimicrobials</a:t>
          </a:r>
          <a:r>
            <a:rPr lang="en-US" sz="1100" u="sng">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Amount of active component</a:t>
          </a:r>
          <a:r>
            <a:rPr lang="en-GB" sz="1100">
              <a:solidFill>
                <a:schemeClr val="dk1"/>
              </a:solidFill>
              <a:effectLst/>
              <a:latin typeface="Montserrat" panose="00000500000000000000" pitchFamily="2" charset="0"/>
              <a:ea typeface="+mn-ea"/>
              <a:cs typeface="+mn-cs"/>
            </a:rPr>
            <a:t> </a:t>
          </a:r>
          <a:r>
            <a:rPr lang="en-GB" sz="1100" b="1">
              <a:solidFill>
                <a:schemeClr val="dk1"/>
              </a:solidFill>
              <a:effectLst/>
              <a:latin typeface="Montserrat" panose="00000500000000000000" pitchFamily="2" charset="0"/>
              <a:ea typeface="+mn-ea"/>
              <a:cs typeface="+mn-cs"/>
            </a:rPr>
            <a:t>(kg)</a:t>
          </a:r>
          <a:r>
            <a:rPr lang="en-GB"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Provide the total amount of active component that has been applied during the treatment (in kg).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This may be calculated from the amount of active component as indicated on the product label. </a:t>
          </a:r>
          <a:endParaRPr lang="en-NL"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For example, if a parasiticide contains 10 mg/mL of active components and 1L of the parasiticide is applied, then 10.000 mg = 10 g = 0.01 kg of active component is applied.</a:t>
          </a:r>
          <a:endParaRPr lang="en-NL"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Biomass treated (tonnes)</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volume (tonnes) of animals in production that has been treated with the therapeutant.</a:t>
          </a:r>
          <a:endParaRPr lang="en-NL" sz="1100">
            <a:solidFill>
              <a:schemeClr val="dk1"/>
            </a:solidFill>
            <a:effectLst/>
            <a:latin typeface="Montserrat" panose="00000500000000000000" pitchFamily="2" charset="0"/>
            <a:ea typeface="+mn-ea"/>
            <a:cs typeface="+mn-cs"/>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kg of active ingredient</a:t>
          </a:r>
          <a:r>
            <a:rPr lang="en-US" sz="1100" b="1" strike="sngStrike">
              <a:solidFill>
                <a:schemeClr val="dk1"/>
              </a:solidFill>
              <a:effectLst/>
              <a:latin typeface="Montserrat" panose="00000500000000000000" pitchFamily="2" charset="0"/>
              <a:ea typeface="+mn-ea"/>
              <a:cs typeface="+mn-cs"/>
            </a:rPr>
            <a:t>/</a:t>
          </a:r>
          <a:r>
            <a:rPr lang="en-US" sz="1100" b="1">
              <a:solidFill>
                <a:schemeClr val="dk1"/>
              </a:solidFill>
              <a:effectLst/>
              <a:latin typeface="Montserrat" panose="00000500000000000000" pitchFamily="2" charset="0"/>
              <a:ea typeface="+mn-ea"/>
              <a:cs typeface="+mn-cs"/>
            </a:rPr>
            <a:t>tonne of fish treated (kg/tonne)</a:t>
          </a:r>
          <a:r>
            <a:rPr lang="en-US" sz="1100">
              <a:solidFill>
                <a:schemeClr val="dk1"/>
              </a:solidFill>
              <a:effectLst/>
              <a:latin typeface="Montserrat" panose="00000500000000000000" pitchFamily="2" charset="0"/>
              <a:ea typeface="+mn-ea"/>
              <a:cs typeface="+mn-cs"/>
            </a:rPr>
            <a:t> (Calculated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The amount of active ingredient applied per tonne of treated fish, is calculated automatically based on the </a:t>
          </a:r>
          <a:r>
            <a:rPr lang="en-US" sz="1100" i="1">
              <a:solidFill>
                <a:schemeClr val="dk1"/>
              </a:solidFill>
              <a:effectLst/>
              <a:latin typeface="Montserrat" panose="00000500000000000000" pitchFamily="2" charset="0"/>
              <a:ea typeface="+mn-ea"/>
              <a:cs typeface="+mn-cs"/>
            </a:rPr>
            <a:t>'Amount of active component (kg)</a:t>
          </a:r>
          <a:r>
            <a:rPr lang="en-US" sz="1100" i="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'Biomass treated (tonnes)</a:t>
          </a:r>
          <a:r>
            <a:rPr lang="en-US" sz="1100" i="0">
              <a:solidFill>
                <a:schemeClr val="dk1"/>
              </a:solidFill>
              <a:effectLst/>
              <a:latin typeface="Montserrat" panose="00000500000000000000" pitchFamily="2" charset="0"/>
              <a:ea typeface="+mn-ea"/>
              <a:cs typeface="+mn-cs"/>
            </a:rPr>
            <a:t>' as follows:</a:t>
          </a:r>
          <a:endParaRPr lang="en-NL" sz="1100" i="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endParaRPr lang="en-NL" sz="1100">
            <a:solidFill>
              <a:schemeClr val="dk1"/>
            </a:solidFill>
            <a:effectLst/>
            <a:latin typeface="Montserrat" panose="00000500000000000000" pitchFamily="2" charset="0"/>
            <a:ea typeface="+mn-ea"/>
            <a:cs typeface="+mn-cs"/>
          </a:endParaRPr>
        </a:p>
        <a:p>
          <a:r>
            <a:rPr lang="en-US" sz="1100" i="1">
              <a:solidFill>
                <a:schemeClr val="dk1"/>
              </a:solidFill>
              <a:effectLst/>
              <a:latin typeface="Montserrat" panose="00000500000000000000" pitchFamily="2" charset="0"/>
              <a:ea typeface="+mn-ea"/>
              <a:cs typeface="+mn-cs"/>
            </a:rPr>
            <a:t>kg of active ingredient/tonne of fish treated (kg/tonne) = Amount of active component (kg)/Biomass treated (tonnes)</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 </a:t>
          </a:r>
        </a:p>
        <a:p>
          <a:r>
            <a:rPr lang="en-GB" sz="1100" b="1">
              <a:solidFill>
                <a:schemeClr val="dk1"/>
              </a:solidFill>
              <a:effectLst/>
              <a:latin typeface="Montserrat" panose="00000500000000000000" pitchFamily="2" charset="0"/>
              <a:ea typeface="+mn-ea"/>
              <a:cs typeface="+mn-cs"/>
            </a:rPr>
            <a:t>Total number of net pens (#) </a:t>
          </a:r>
          <a:r>
            <a:rPr lang="en-GB" sz="1100" b="0">
              <a:solidFill>
                <a:schemeClr val="dk1"/>
              </a:solidFill>
              <a:effectLst/>
              <a:latin typeface="Montserrat" panose="00000500000000000000" pitchFamily="2" charset="0"/>
              <a:ea typeface="+mn-ea"/>
              <a:cs typeface="+mn-cs"/>
            </a:rPr>
            <a:t>(Mandatory field)</a:t>
          </a:r>
        </a:p>
        <a:p>
          <a:r>
            <a:rPr lang="en-GB" sz="1100" b="0">
              <a:solidFill>
                <a:schemeClr val="dk1"/>
              </a:solidFill>
              <a:effectLst/>
              <a:latin typeface="Montserrat" panose="00000500000000000000" pitchFamily="2" charset="0"/>
              <a:ea typeface="+mn-ea"/>
              <a:cs typeface="+mn-cs"/>
            </a:rPr>
            <a:t>Provide the total number of number of pens on your site in use during the reported production</a:t>
          </a:r>
          <a:r>
            <a:rPr lang="en-GB" sz="1100" b="0" baseline="0">
              <a:solidFill>
                <a:schemeClr val="dk1"/>
              </a:solidFill>
              <a:effectLst/>
              <a:latin typeface="Montserrat" panose="00000500000000000000" pitchFamily="2" charset="0"/>
              <a:ea typeface="+mn-ea"/>
              <a:cs typeface="+mn-cs"/>
            </a:rPr>
            <a:t> cycle. </a:t>
          </a:r>
          <a:endParaRPr lang="en-GB" sz="1100" b="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 of net pens treated (#) </a:t>
          </a:r>
          <a:r>
            <a:rPr lang="en-GB" sz="1100" b="0">
              <a:solidFill>
                <a:schemeClr val="dk1"/>
              </a:solidFill>
              <a:effectLst/>
              <a:latin typeface="Montserrat" panose="00000500000000000000" pitchFamily="2" charset="0"/>
              <a:ea typeface="+mn-ea"/>
              <a:cs typeface="+mn-cs"/>
            </a:rPr>
            <a:t>(Mandatory field)</a:t>
          </a:r>
        </a:p>
        <a:p>
          <a:r>
            <a:rPr lang="en-GB" sz="1100" b="0">
              <a:solidFill>
                <a:schemeClr val="dk1"/>
              </a:solidFill>
              <a:effectLst/>
              <a:latin typeface="Montserrat" panose="00000500000000000000" pitchFamily="2" charset="0"/>
              <a:ea typeface="+mn-ea"/>
              <a:cs typeface="+mn-cs"/>
            </a:rPr>
            <a:t>Provide the number of net pens treated during the specific medical treatment.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631825</xdr:colOff>
      <xdr:row>2</xdr:row>
      <xdr:rowOff>3175</xdr:rowOff>
    </xdr:from>
    <xdr:to>
      <xdr:col>20</xdr:col>
      <xdr:colOff>9826</xdr:colOff>
      <xdr:row>27</xdr:row>
      <xdr:rowOff>53975</xdr:rowOff>
    </xdr:to>
    <mc:AlternateContent xmlns:mc="http://schemas.openxmlformats.org/markup-compatibility/2006" xmlns:a14="http://schemas.microsoft.com/office/drawing/2010/main">
      <mc:Choice Requires="a14">
        <xdr:sp macro="" textlink="">
          <xdr:nvSpPr>
            <xdr:cNvPr id="3" name="TextBox 1">
              <a:extLst>
                <a:ext uri="{FF2B5EF4-FFF2-40B4-BE49-F238E27FC236}">
                  <a16:creationId xmlns:a16="http://schemas.microsoft.com/office/drawing/2014/main" id="{A5326ABD-1FC4-4CC2-8E7C-B9B05CE2B22D}"/>
                </a:ext>
              </a:extLst>
            </xdr:cNvPr>
            <xdr:cNvSpPr txBox="1"/>
          </xdr:nvSpPr>
          <xdr:spPr>
            <a:xfrm>
              <a:off x="8328025" y="434975"/>
              <a:ext cx="7633001" cy="546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ontserrat" pitchFamily="2" charset="0"/>
                  <a:ea typeface="+mn-ea"/>
                  <a:cs typeface="+mn-cs"/>
                </a:rPr>
                <a:t>USER GUIDANCE</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ontserrat" pitchFamily="2" charset="0"/>
                  <a:ea typeface="+mn-ea"/>
                  <a:cs typeface="+mn-cs"/>
                </a:rPr>
                <a:t>Data inputs in the 'Therapeutants use' tab are used to calculate the </a:t>
              </a:r>
              <a:r>
                <a:rPr lang="en-GB" sz="1100">
                  <a:solidFill>
                    <a:schemeClr val="dk1"/>
                  </a:solidFill>
                  <a:effectLst/>
                  <a:latin typeface="Montserrat" pitchFamily="2" charset="0"/>
                  <a:ea typeface="+mn-ea"/>
                  <a:cs typeface="+mn-cs"/>
                </a:rPr>
                <a:t>weighted number of treatments </a:t>
              </a:r>
              <a:r>
                <a:rPr lang="en-GB" sz="1100" b="0">
                  <a:solidFill>
                    <a:schemeClr val="dk1"/>
                  </a:solidFill>
                  <a:effectLst/>
                  <a:latin typeface="Montserrat" pitchFamily="2" charset="0"/>
                  <a:ea typeface="+mn-ea"/>
                  <a:cs typeface="+mn-cs"/>
                </a:rPr>
                <a:t>WNMT per species per site. The</a:t>
              </a:r>
              <a:r>
                <a:rPr lang="en-GB" sz="1100" b="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WNMT</a:t>
              </a:r>
              <a:r>
                <a:rPr lang="en-GB" sz="1100" baseline="0">
                  <a:solidFill>
                    <a:schemeClr val="dk1"/>
                  </a:solidFill>
                  <a:effectLst/>
                  <a:latin typeface="Montserrat" pitchFamily="2" charset="0"/>
                  <a:ea typeface="+mn-ea"/>
                  <a:cs typeface="+mn-cs"/>
                </a:rPr>
                <a:t> is </a:t>
              </a:r>
              <a:r>
                <a:rPr lang="en-GB" sz="1100">
                  <a:solidFill>
                    <a:schemeClr val="dk1"/>
                  </a:solidFill>
                  <a:effectLst/>
                  <a:latin typeface="Montserrat" pitchFamily="2" charset="0"/>
                  <a:ea typeface="+mn-ea"/>
                  <a:cs typeface="+mn-cs"/>
                </a:rPr>
                <a:t>the total number of medicinal parasiticide treatments (including hydrogen peroxide) applied during the production period of each ASC</a:t>
              </a:r>
              <a:r>
                <a:rPr lang="en-GB" sz="1100" baseline="0">
                  <a:solidFill>
                    <a:schemeClr val="dk1"/>
                  </a:solidFill>
                  <a:effectLst/>
                  <a:latin typeface="Montserrat" pitchFamily="2" charset="0"/>
                  <a:ea typeface="+mn-ea"/>
                  <a:cs typeface="+mn-cs"/>
                </a:rPr>
                <a:t> </a:t>
              </a:r>
              <a:r>
                <a:rPr lang="en-GB" sz="1100" i="1">
                  <a:solidFill>
                    <a:schemeClr val="dk1"/>
                  </a:solidFill>
                  <a:effectLst/>
                  <a:latin typeface="Montserrat" pitchFamily="2" charset="0"/>
                  <a:ea typeface="+mn-ea"/>
                  <a:cs typeface="+mn-cs"/>
                </a:rPr>
                <a:t>certified</a:t>
              </a:r>
              <a:r>
                <a:rPr lang="en-GB" sz="1100">
                  <a:solidFill>
                    <a:schemeClr val="dk1"/>
                  </a:solidFill>
                  <a:effectLst/>
                  <a:latin typeface="Montserrat" pitchFamily="2" charset="0"/>
                  <a:ea typeface="+mn-ea"/>
                  <a:cs typeface="+mn-cs"/>
                </a:rPr>
                <a:t> and </a:t>
              </a:r>
              <a:r>
                <a:rPr lang="en-GB" sz="1100" i="1">
                  <a:solidFill>
                    <a:schemeClr val="dk1"/>
                  </a:solidFill>
                  <a:effectLst/>
                  <a:latin typeface="Montserrat" pitchFamily="2" charset="0"/>
                  <a:ea typeface="+mn-ea"/>
                  <a:cs typeface="+mn-cs"/>
                </a:rPr>
                <a:t>suspended</a:t>
              </a:r>
              <a:r>
                <a:rPr lang="en-GB" sz="1100">
                  <a:solidFill>
                    <a:schemeClr val="dk1"/>
                  </a:solidFill>
                  <a:effectLst/>
                  <a:latin typeface="Montserrat" pitchFamily="2" charset="0"/>
                  <a:ea typeface="+mn-ea"/>
                  <a:cs typeface="+mn-cs"/>
                </a:rPr>
                <a:t> site with completed production cycles. Partial treatments should be counted as a proportion of the cages treated.</a:t>
              </a:r>
              <a:endParaRPr lang="en-GB">
                <a:effectLst/>
                <a:latin typeface="Montserrat" pitchFamily="2" charset="0"/>
              </a:endParaRPr>
            </a:p>
            <a:p>
              <a:endParaRPr lang="en-GB"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Weighted number of medicinal treatments (WNMT)</a:t>
              </a:r>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Site name (select)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site </a:t>
              </a:r>
              <a:r>
                <a:rPr lang="en-US" sz="1100">
                  <a:solidFill>
                    <a:schemeClr val="dk1"/>
                  </a:solidFill>
                  <a:effectLst/>
                  <a:latin typeface="Montserrat" pitchFamily="2" charset="0"/>
                  <a:ea typeface="+mn-ea"/>
                  <a:cs typeface="+mn-cs"/>
                </a:rPr>
                <a:t>for </a:t>
              </a:r>
              <a:r>
                <a:rPr lang="en-GB" sz="1100">
                  <a:solidFill>
                    <a:schemeClr val="dk1"/>
                  </a:solidFill>
                  <a:effectLst/>
                  <a:latin typeface="Montserrat" pitchFamily="2" charset="0"/>
                  <a:ea typeface="+mn-ea"/>
                  <a:cs typeface="+mn-cs"/>
                </a:rPr>
                <a:t>which WMNT is </a:t>
              </a:r>
              <a:r>
                <a:rPr lang="en-US" sz="1100">
                  <a:solidFill>
                    <a:schemeClr val="dk1"/>
                  </a:solidFill>
                  <a:effectLst/>
                  <a:latin typeface="Montserrat" pitchFamily="2" charset="0"/>
                  <a:ea typeface="+mn-ea"/>
                  <a:cs typeface="+mn-cs"/>
                </a:rPr>
                <a:t>reported </a:t>
              </a:r>
              <a:r>
                <a:rPr lang="en-GB" sz="1100">
                  <a:solidFill>
                    <a:schemeClr val="dk1"/>
                  </a:solidFill>
                  <a:effectLst/>
                  <a:latin typeface="Montserrat" pitchFamily="2" charset="0"/>
                  <a:ea typeface="+mn-ea"/>
                  <a:cs typeface="+mn-cs"/>
                </a:rPr>
                <a:t>using the dropdown menu. Options that can be selected are populated from the 'Species, fallowing, production'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name (Latin name)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species in production the WNMT is reported for. The selection options are based on the site names provided in the </a:t>
              </a:r>
              <a:r>
                <a:rPr lang="en-GB" sz="1100" i="1">
                  <a:solidFill>
                    <a:schemeClr val="dk1"/>
                  </a:solidFill>
                  <a:effectLst/>
                  <a:latin typeface="Montserrat" pitchFamily="2" charset="0"/>
                  <a:ea typeface="+mn-ea"/>
                  <a:cs typeface="+mn-cs"/>
                </a:rPr>
                <a:t>'Species, fallowing, production' </a:t>
              </a:r>
              <a:r>
                <a:rPr lang="en-GB" sz="1100">
                  <a:solidFill>
                    <a:schemeClr val="dk1"/>
                  </a:solidFill>
                  <a:effectLst/>
                  <a:latin typeface="Montserrat" pitchFamily="2" charset="0"/>
                  <a:ea typeface="+mn-ea"/>
                  <a:cs typeface="+mn-cs"/>
                </a:rPr>
                <a:t>tab.</a:t>
              </a:r>
            </a:p>
            <a:p>
              <a:r>
                <a:rPr lang="en-GB" sz="1100">
                  <a:solidFill>
                    <a:schemeClr val="dk1"/>
                  </a:solidFill>
                  <a:effectLst/>
                  <a:latin typeface="Montserrat" pitchFamily="2" charset="0"/>
                  <a:ea typeface="+mn-ea"/>
                  <a:cs typeface="+mn-cs"/>
                </a:rPr>
                <a:t>(Mandatory field)</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Cycle ID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Provide</a:t>
              </a:r>
              <a:r>
                <a:rPr lang="en-US" sz="1100">
                  <a:solidFill>
                    <a:schemeClr val="dk1"/>
                  </a:solidFill>
                  <a:effectLst/>
                  <a:latin typeface="Montserrat" pitchFamily="2" charset="0"/>
                  <a:ea typeface="+mn-ea"/>
                  <a:cs typeface="+mn-cs"/>
                </a:rPr>
                <a:t> a cycle ID for each ASC certified production cycle. This can be any value, as long as it is unique to each production cycle listed here. </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WMNT </a:t>
              </a:r>
              <a:r>
                <a:rPr lang="en-US" sz="1100">
                  <a:solidFill>
                    <a:schemeClr val="dk1"/>
                  </a:solidFill>
                  <a:effectLst/>
                  <a:latin typeface="Montserrat" pitchFamily="2" charset="0"/>
                  <a:ea typeface="+mn-ea"/>
                  <a:cs typeface="+mn-cs"/>
                </a:rPr>
                <a:t>(Calculated field)</a:t>
              </a:r>
            </a:p>
            <a:p>
              <a:r>
                <a:rPr lang="en-GB" sz="1100">
                  <a:solidFill>
                    <a:schemeClr val="dk1"/>
                  </a:solidFill>
                  <a:effectLst/>
                  <a:latin typeface="Montserrat" pitchFamily="2" charset="0"/>
                  <a:ea typeface="+mn-ea"/>
                  <a:cs typeface="+mn-cs"/>
                </a:rPr>
                <a:t>The WNMT is calculated automatically as follows:</a:t>
              </a:r>
            </a:p>
            <a:p>
              <a:endParaRPr lang="en-US" sz="10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000" i="1">
                        <a:solidFill>
                          <a:schemeClr val="dk1"/>
                        </a:solidFill>
                        <a:effectLst/>
                        <a:latin typeface="Cambria Math" panose="02040503050406030204" pitchFamily="18" charset="0"/>
                        <a:ea typeface="+mn-ea"/>
                        <a:cs typeface="+mn-cs"/>
                      </a:rPr>
                      <m:t>𝑊𝑁𝑀𝑇</m:t>
                    </m:r>
                    <m:r>
                      <a:rPr lang="en-GB" sz="1000" i="1">
                        <a:solidFill>
                          <a:schemeClr val="dk1"/>
                        </a:solidFill>
                        <a:effectLst/>
                        <a:latin typeface="Cambria Math" panose="02040503050406030204" pitchFamily="18" charset="0"/>
                        <a:ea typeface="+mn-ea"/>
                        <a:cs typeface="+mn-cs"/>
                      </a:rPr>
                      <m:t>= </m:t>
                    </m:r>
                    <m:sSub>
                      <m:sSubPr>
                        <m:ctrlPr>
                          <a:rPr lang="en-GB" sz="1000" i="1">
                            <a:solidFill>
                              <a:schemeClr val="dk1"/>
                            </a:solidFill>
                            <a:effectLst/>
                            <a:latin typeface="Cambria Math" panose="02040503050406030204" pitchFamily="18" charset="0"/>
                            <a:ea typeface="+mn-ea"/>
                            <a:cs typeface="+mn-cs"/>
                          </a:rPr>
                        </m:ctrlPr>
                      </m:sSubPr>
                      <m:e>
                        <m:r>
                          <a:rPr lang="en-GB" sz="1000" i="1">
                            <a:solidFill>
                              <a:schemeClr val="dk1"/>
                            </a:solidFill>
                            <a:effectLst/>
                            <a:latin typeface="Cambria Math" panose="02040503050406030204" pitchFamily="18" charset="0"/>
                            <a:ea typeface="+mn-ea"/>
                            <a:cs typeface="+mn-cs"/>
                          </a:rPr>
                          <m:t>(</m:t>
                        </m:r>
                        <m:f>
                          <m:fPr>
                            <m:ctrlPr>
                              <a:rPr lang="en-GB" sz="1000" i="1">
                                <a:solidFill>
                                  <a:schemeClr val="dk1"/>
                                </a:solidFill>
                                <a:effectLst/>
                                <a:latin typeface="Cambria Math" panose="02040503050406030204" pitchFamily="18" charset="0"/>
                                <a:ea typeface="+mn-ea"/>
                                <a:cs typeface="+mn-cs"/>
                              </a:rPr>
                            </m:ctrlPr>
                          </m:fPr>
                          <m:num>
                            <m:r>
                              <a:rPr lang="en-GB" sz="1000" i="1">
                                <a:solidFill>
                                  <a:schemeClr val="dk1"/>
                                </a:solidFill>
                                <a:effectLst/>
                                <a:latin typeface="Cambria Math" panose="02040503050406030204" pitchFamily="18" charset="0"/>
                                <a:ea typeface="+mn-ea"/>
                                <a:cs typeface="+mn-cs"/>
                              </a:rPr>
                              <m:t>𝑁𝑢𝑚𝑏𝑒𝑟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𝑡𝑟𝑒𝑎𝑡𝑒𝑑</m:t>
                            </m:r>
                          </m:num>
                          <m:den>
                            <m:r>
                              <a:rPr lang="en-GB" sz="1000" i="1">
                                <a:solidFill>
                                  <a:schemeClr val="dk1"/>
                                </a:solidFill>
                                <a:effectLst/>
                                <a:latin typeface="Cambria Math" panose="02040503050406030204" pitchFamily="18" charset="0"/>
                                <a:ea typeface="+mn-ea"/>
                                <a:cs typeface="+mn-cs"/>
                              </a:rPr>
                              <m:t>𝑇𝑜𝑡𝑎𝑙</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𝑖𝑛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𝑢𝑠𝑒</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𝑡h𝑒</m:t>
                            </m:r>
                            <m:r>
                              <a:rPr lang="nl-NL" sz="1000" b="0" i="1">
                                <a:solidFill>
                                  <a:schemeClr val="dk1"/>
                                </a:solidFill>
                                <a:effectLst/>
                                <a:latin typeface="Cambria Math" panose="02040503050406030204" pitchFamily="18" charset="0"/>
                                <a:ea typeface="+mn-ea"/>
                                <a:cs typeface="+mn-cs"/>
                              </a:rPr>
                              <m:t> </m:t>
                            </m:r>
                            <m:r>
                              <a:rPr lang="nl-NL" sz="1000" b="0" i="1">
                                <a:solidFill>
                                  <a:schemeClr val="dk1"/>
                                </a:solidFill>
                                <a:effectLst/>
                                <a:latin typeface="Cambria Math" panose="02040503050406030204" pitchFamily="18" charset="0"/>
                                <a:ea typeface="+mn-ea"/>
                                <a:cs typeface="+mn-cs"/>
                              </a:rPr>
                              <m:t>𝑠𝑖𝑡𝑒</m:t>
                            </m:r>
                            <m:r>
                              <a:rPr lang="en-GB" sz="1000" i="1">
                                <a:solidFill>
                                  <a:schemeClr val="dk1"/>
                                </a:solidFill>
                                <a:effectLst/>
                                <a:latin typeface="Cambria Math" panose="02040503050406030204" pitchFamily="18" charset="0"/>
                                <a:ea typeface="+mn-ea"/>
                                <a:cs typeface="+mn-cs"/>
                              </a:rPr>
                              <m:t> </m:t>
                            </m:r>
                          </m:den>
                        </m:f>
                        <m:r>
                          <a:rPr lang="en-GB" sz="1000" i="1">
                            <a:solidFill>
                              <a:schemeClr val="dk1"/>
                            </a:solidFill>
                            <a:effectLst/>
                            <a:latin typeface="Cambria Math" panose="02040503050406030204" pitchFamily="18" charset="0"/>
                            <a:ea typeface="+mn-ea"/>
                            <a:cs typeface="+mn-cs"/>
                          </a:rPr>
                          <m:t>)</m:t>
                        </m:r>
                      </m:e>
                      <m:sub>
                        <m:r>
                          <a:rPr lang="en-GB" sz="1000" i="1">
                            <a:solidFill>
                              <a:schemeClr val="dk1"/>
                            </a:solidFill>
                            <a:effectLst/>
                            <a:latin typeface="Cambria Math" panose="02040503050406030204" pitchFamily="18" charset="0"/>
                            <a:ea typeface="+mn-ea"/>
                            <a:cs typeface="+mn-cs"/>
                          </a:rPr>
                          <m:t>𝑡𝑟𝑒𝑎𝑡𝑚𝑒𝑛𝑡</m:t>
                        </m:r>
                        <m:r>
                          <a:rPr lang="en-GB" sz="1000" i="1">
                            <a:solidFill>
                              <a:schemeClr val="dk1"/>
                            </a:solidFill>
                            <a:effectLst/>
                            <a:latin typeface="Cambria Math" panose="02040503050406030204" pitchFamily="18" charset="0"/>
                            <a:ea typeface="+mn-ea"/>
                            <a:cs typeface="+mn-cs"/>
                          </a:rPr>
                          <m:t> 1 </m:t>
                        </m:r>
                      </m:sub>
                    </m:sSub>
                    <m:r>
                      <a:rPr lang="en-GB" sz="1000" i="1">
                        <a:solidFill>
                          <a:schemeClr val="dk1"/>
                        </a:solidFill>
                        <a:effectLst/>
                        <a:latin typeface="Cambria Math" panose="02040503050406030204" pitchFamily="18" charset="0"/>
                        <a:ea typeface="+mn-ea"/>
                        <a:cs typeface="+mn-cs"/>
                      </a:rPr>
                      <m:t>+</m:t>
                    </m:r>
                    <m:r>
                      <a:rPr lang="nl-NL" sz="1000" b="0" i="1">
                        <a:solidFill>
                          <a:schemeClr val="dk1"/>
                        </a:solidFill>
                        <a:effectLst/>
                        <a:latin typeface="Cambria Math" panose="02040503050406030204" pitchFamily="18" charset="0"/>
                        <a:ea typeface="+mn-ea"/>
                        <a:cs typeface="+mn-cs"/>
                      </a:rPr>
                      <m:t> </m:t>
                    </m:r>
                    <m:sSub>
                      <m:sSubPr>
                        <m:ctrlPr>
                          <a:rPr lang="en-GB" sz="1000" i="1">
                            <a:solidFill>
                              <a:schemeClr val="dk1"/>
                            </a:solidFill>
                            <a:effectLst/>
                            <a:latin typeface="Cambria Math" panose="02040503050406030204" pitchFamily="18" charset="0"/>
                            <a:ea typeface="+mn-ea"/>
                            <a:cs typeface="+mn-cs"/>
                          </a:rPr>
                        </m:ctrlPr>
                      </m:sSubPr>
                      <m:e>
                        <m:r>
                          <a:rPr lang="en-GB" sz="1000" i="1">
                            <a:solidFill>
                              <a:schemeClr val="dk1"/>
                            </a:solidFill>
                            <a:effectLst/>
                            <a:latin typeface="Cambria Math" panose="02040503050406030204" pitchFamily="18" charset="0"/>
                            <a:ea typeface="+mn-ea"/>
                            <a:cs typeface="+mn-cs"/>
                          </a:rPr>
                          <m:t>(</m:t>
                        </m:r>
                        <m:f>
                          <m:fPr>
                            <m:ctrlPr>
                              <a:rPr lang="en-GB" sz="1000" i="1">
                                <a:solidFill>
                                  <a:schemeClr val="dk1"/>
                                </a:solidFill>
                                <a:effectLst/>
                                <a:latin typeface="Cambria Math" panose="02040503050406030204" pitchFamily="18" charset="0"/>
                                <a:ea typeface="+mn-ea"/>
                                <a:cs typeface="+mn-cs"/>
                              </a:rPr>
                            </m:ctrlPr>
                          </m:fPr>
                          <m:num>
                            <m:r>
                              <a:rPr lang="en-GB" sz="1000" i="1">
                                <a:solidFill>
                                  <a:schemeClr val="dk1"/>
                                </a:solidFill>
                                <a:effectLst/>
                                <a:latin typeface="Cambria Math" panose="02040503050406030204" pitchFamily="18" charset="0"/>
                                <a:ea typeface="+mn-ea"/>
                                <a:cs typeface="+mn-cs"/>
                              </a:rPr>
                              <m:t>𝑁𝑢𝑚𝑏𝑒𝑟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𝑡𝑟𝑒𝑎𝑡𝑒𝑑</m:t>
                            </m:r>
                          </m:num>
                          <m:den>
                            <m:r>
                              <a:rPr lang="en-GB" sz="1000" i="1">
                                <a:solidFill>
                                  <a:schemeClr val="dk1"/>
                                </a:solidFill>
                                <a:effectLst/>
                                <a:latin typeface="Cambria Math" panose="02040503050406030204" pitchFamily="18" charset="0"/>
                                <a:ea typeface="+mn-ea"/>
                                <a:cs typeface="+mn-cs"/>
                              </a:rPr>
                              <m:t>𝑇𝑜𝑡𝑎𝑙</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𝑛𝑢𝑚𝑏𝑒𝑟</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𝑜𝑓</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𝑛𝑒𝑡</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𝑝𝑒𝑛𝑠</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𝑖𝑛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𝑢𝑠𝑒</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𝑜𝑛</m:t>
                            </m:r>
                            <m:r>
                              <a:rPr lang="en-GB" sz="1000" i="1">
                                <a:solidFill>
                                  <a:schemeClr val="dk1"/>
                                </a:solidFill>
                                <a:effectLst/>
                                <a:latin typeface="Cambria Math" panose="02040503050406030204" pitchFamily="18" charset="0"/>
                                <a:ea typeface="+mn-ea"/>
                                <a:cs typeface="+mn-cs"/>
                              </a:rPr>
                              <m:t> </m:t>
                            </m:r>
                            <m:r>
                              <a:rPr lang="en-GB" sz="1000" i="1">
                                <a:solidFill>
                                  <a:schemeClr val="dk1"/>
                                </a:solidFill>
                                <a:effectLst/>
                                <a:latin typeface="Cambria Math" panose="02040503050406030204" pitchFamily="18" charset="0"/>
                                <a:ea typeface="+mn-ea"/>
                                <a:cs typeface="+mn-cs"/>
                              </a:rPr>
                              <m:t>𝑡h𝑒</m:t>
                            </m:r>
                            <m:r>
                              <a:rPr lang="nl-NL" sz="1000" b="0" i="1">
                                <a:solidFill>
                                  <a:schemeClr val="dk1"/>
                                </a:solidFill>
                                <a:effectLst/>
                                <a:latin typeface="Cambria Math" panose="02040503050406030204" pitchFamily="18" charset="0"/>
                                <a:ea typeface="+mn-ea"/>
                                <a:cs typeface="+mn-cs"/>
                              </a:rPr>
                              <m:t> </m:t>
                            </m:r>
                            <m:r>
                              <a:rPr lang="nl-NL" sz="1000" b="0" i="1">
                                <a:solidFill>
                                  <a:schemeClr val="dk1"/>
                                </a:solidFill>
                                <a:effectLst/>
                                <a:latin typeface="Cambria Math" panose="02040503050406030204" pitchFamily="18" charset="0"/>
                                <a:ea typeface="+mn-ea"/>
                                <a:cs typeface="+mn-cs"/>
                              </a:rPr>
                              <m:t>𝑠𝑖𝑡𝑒</m:t>
                            </m:r>
                            <m:r>
                              <a:rPr lang="en-GB" sz="1000" i="1">
                                <a:solidFill>
                                  <a:schemeClr val="dk1"/>
                                </a:solidFill>
                                <a:effectLst/>
                                <a:latin typeface="Cambria Math" panose="02040503050406030204" pitchFamily="18" charset="0"/>
                                <a:ea typeface="+mn-ea"/>
                                <a:cs typeface="+mn-cs"/>
                              </a:rPr>
                              <m:t> </m:t>
                            </m:r>
                          </m:den>
                        </m:f>
                        <m:r>
                          <a:rPr lang="en-GB" sz="1000" i="1">
                            <a:solidFill>
                              <a:schemeClr val="dk1"/>
                            </a:solidFill>
                            <a:effectLst/>
                            <a:latin typeface="Cambria Math" panose="02040503050406030204" pitchFamily="18" charset="0"/>
                            <a:ea typeface="+mn-ea"/>
                            <a:cs typeface="+mn-cs"/>
                          </a:rPr>
                          <m:t>)</m:t>
                        </m:r>
                      </m:e>
                      <m:sub>
                        <m:r>
                          <a:rPr lang="en-GB" sz="1000" i="1">
                            <a:solidFill>
                              <a:schemeClr val="dk1"/>
                            </a:solidFill>
                            <a:effectLst/>
                            <a:latin typeface="Cambria Math" panose="02040503050406030204" pitchFamily="18" charset="0"/>
                            <a:ea typeface="+mn-ea"/>
                            <a:cs typeface="+mn-cs"/>
                          </a:rPr>
                          <m:t>𝑡𝑟𝑒𝑎𝑡𝑚𝑒𝑛𝑡</m:t>
                        </m:r>
                        <m:r>
                          <a:rPr lang="en-GB" sz="1000" i="1">
                            <a:solidFill>
                              <a:schemeClr val="dk1"/>
                            </a:solidFill>
                            <a:effectLst/>
                            <a:latin typeface="Cambria Math" panose="02040503050406030204" pitchFamily="18" charset="0"/>
                            <a:ea typeface="+mn-ea"/>
                            <a:cs typeface="+mn-cs"/>
                          </a:rPr>
                          <m:t> 2 </m:t>
                        </m:r>
                      </m:sub>
                    </m:sSub>
                    <m:r>
                      <a:rPr lang="en-GB" sz="1000" i="1">
                        <a:solidFill>
                          <a:schemeClr val="dk1"/>
                        </a:solidFill>
                        <a:effectLst/>
                        <a:latin typeface="Cambria Math" panose="02040503050406030204" pitchFamily="18" charset="0"/>
                        <a:ea typeface="+mn-ea"/>
                        <a:cs typeface="+mn-cs"/>
                      </a:rPr>
                      <m:t>+</m:t>
                    </m:r>
                    <m:r>
                      <a:rPr lang="nl-NL" sz="1000" b="0" i="1">
                        <a:solidFill>
                          <a:schemeClr val="dk1"/>
                        </a:solidFill>
                        <a:effectLst/>
                        <a:latin typeface="Cambria Math" panose="02040503050406030204" pitchFamily="18" charset="0"/>
                        <a:ea typeface="+mn-ea"/>
                        <a:cs typeface="+mn-cs"/>
                      </a:rPr>
                      <m:t> </m:t>
                    </m:r>
                    <m:r>
                      <a:rPr lang="nl-NL" sz="1000" i="1">
                        <a:solidFill>
                          <a:schemeClr val="dk1"/>
                        </a:solidFill>
                        <a:effectLst/>
                        <a:latin typeface="Cambria Math" panose="02040503050406030204" pitchFamily="18" charset="0"/>
                        <a:ea typeface="+mn-ea"/>
                        <a:cs typeface="+mn-cs"/>
                      </a:rPr>
                      <m:t>𝑒𝑡𝑐</m:t>
                    </m:r>
                  </m:oMath>
                </m:oMathPara>
              </a14:m>
              <a:endParaRPr lang="en-GB" sz="1000">
                <a:solidFill>
                  <a:schemeClr val="dk1"/>
                </a:solidFill>
                <a:effectLst/>
                <a:latin typeface="+mn-lt"/>
                <a:ea typeface="+mn-ea"/>
                <a:cs typeface="+mn-cs"/>
              </a:endParaRPr>
            </a:p>
            <a:p>
              <a:endParaRPr lang="en-US" sz="1100">
                <a:solidFill>
                  <a:schemeClr val="dk1"/>
                </a:solidFill>
                <a:effectLst/>
                <a:latin typeface="Montserrat" pitchFamily="2" charset="0"/>
                <a:ea typeface="+mn-ea"/>
                <a:cs typeface="+mn-cs"/>
              </a:endParaRP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endParaRPr lang="en-GB" sz="1100">
                <a:solidFill>
                  <a:schemeClr val="dk1"/>
                </a:solidFill>
                <a:effectLst/>
                <a:latin typeface="Montserrat" pitchFamily="2" charset="0"/>
                <a:ea typeface="+mn-ea"/>
                <a:cs typeface="+mn-cs"/>
              </a:endParaRPr>
            </a:p>
            <a:p>
              <a:pPr eaLnBrk="1" fontAlgn="auto" latinLnBrk="0" hangingPunct="1"/>
              <a:endParaRPr lang="en-US" sz="1100" b="1" i="0" baseline="0">
                <a:solidFill>
                  <a:schemeClr val="dk1"/>
                </a:solidFill>
                <a:effectLst/>
                <a:latin typeface="Montserrat" panose="00000500000000000000" pitchFamily="2" charset="0"/>
                <a:ea typeface="+mn-ea"/>
                <a:cs typeface="+mn-cs"/>
              </a:endParaRPr>
            </a:p>
          </xdr:txBody>
        </xdr:sp>
      </mc:Choice>
      <mc:Fallback xmlns="">
        <xdr:sp macro="" textlink="">
          <xdr:nvSpPr>
            <xdr:cNvPr id="3" name="TextBox 1">
              <a:extLst>
                <a:ext uri="{FF2B5EF4-FFF2-40B4-BE49-F238E27FC236}">
                  <a16:creationId xmlns:a16="http://schemas.microsoft.com/office/drawing/2014/main" id="{A5326ABD-1FC4-4CC2-8E7C-B9B05CE2B22D}"/>
                </a:ext>
              </a:extLst>
            </xdr:cNvPr>
            <xdr:cNvSpPr txBox="1"/>
          </xdr:nvSpPr>
          <xdr:spPr>
            <a:xfrm>
              <a:off x="8328025" y="434975"/>
              <a:ext cx="7633001" cy="546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ontserrat" pitchFamily="2" charset="0"/>
                  <a:ea typeface="+mn-ea"/>
                  <a:cs typeface="+mn-cs"/>
                </a:rPr>
                <a:t>USER GUIDANCE</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ontserrat" pitchFamily="2" charset="0"/>
                  <a:ea typeface="+mn-ea"/>
                  <a:cs typeface="+mn-cs"/>
                </a:rPr>
                <a:t>Data inputs in the 'Therapeutants use' tab are used to calculate the </a:t>
              </a:r>
              <a:r>
                <a:rPr lang="en-GB" sz="1100">
                  <a:solidFill>
                    <a:schemeClr val="dk1"/>
                  </a:solidFill>
                  <a:effectLst/>
                  <a:latin typeface="Montserrat" pitchFamily="2" charset="0"/>
                  <a:ea typeface="+mn-ea"/>
                  <a:cs typeface="+mn-cs"/>
                </a:rPr>
                <a:t>weighted number of treatments </a:t>
              </a:r>
              <a:r>
                <a:rPr lang="en-GB" sz="1100" b="0">
                  <a:solidFill>
                    <a:schemeClr val="dk1"/>
                  </a:solidFill>
                  <a:effectLst/>
                  <a:latin typeface="Montserrat" pitchFamily="2" charset="0"/>
                  <a:ea typeface="+mn-ea"/>
                  <a:cs typeface="+mn-cs"/>
                </a:rPr>
                <a:t>WNMT per species per site. The</a:t>
              </a:r>
              <a:r>
                <a:rPr lang="en-GB" sz="1100" b="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WNMT</a:t>
              </a:r>
              <a:r>
                <a:rPr lang="en-GB" sz="1100" baseline="0">
                  <a:solidFill>
                    <a:schemeClr val="dk1"/>
                  </a:solidFill>
                  <a:effectLst/>
                  <a:latin typeface="Montserrat" pitchFamily="2" charset="0"/>
                  <a:ea typeface="+mn-ea"/>
                  <a:cs typeface="+mn-cs"/>
                </a:rPr>
                <a:t> is </a:t>
              </a:r>
              <a:r>
                <a:rPr lang="en-GB" sz="1100">
                  <a:solidFill>
                    <a:schemeClr val="dk1"/>
                  </a:solidFill>
                  <a:effectLst/>
                  <a:latin typeface="Montserrat" pitchFamily="2" charset="0"/>
                  <a:ea typeface="+mn-ea"/>
                  <a:cs typeface="+mn-cs"/>
                </a:rPr>
                <a:t>the total number of medicinal parasiticide treatments (including hydrogen peroxide) applied during the production period of each ASC</a:t>
              </a:r>
              <a:r>
                <a:rPr lang="en-GB" sz="1100" baseline="0">
                  <a:solidFill>
                    <a:schemeClr val="dk1"/>
                  </a:solidFill>
                  <a:effectLst/>
                  <a:latin typeface="Montserrat" pitchFamily="2" charset="0"/>
                  <a:ea typeface="+mn-ea"/>
                  <a:cs typeface="+mn-cs"/>
                </a:rPr>
                <a:t> </a:t>
              </a:r>
              <a:r>
                <a:rPr lang="en-GB" sz="1100" i="1">
                  <a:solidFill>
                    <a:schemeClr val="dk1"/>
                  </a:solidFill>
                  <a:effectLst/>
                  <a:latin typeface="Montserrat" pitchFamily="2" charset="0"/>
                  <a:ea typeface="+mn-ea"/>
                  <a:cs typeface="+mn-cs"/>
                </a:rPr>
                <a:t>certified</a:t>
              </a:r>
              <a:r>
                <a:rPr lang="en-GB" sz="1100">
                  <a:solidFill>
                    <a:schemeClr val="dk1"/>
                  </a:solidFill>
                  <a:effectLst/>
                  <a:latin typeface="Montserrat" pitchFamily="2" charset="0"/>
                  <a:ea typeface="+mn-ea"/>
                  <a:cs typeface="+mn-cs"/>
                </a:rPr>
                <a:t> and </a:t>
              </a:r>
              <a:r>
                <a:rPr lang="en-GB" sz="1100" i="1">
                  <a:solidFill>
                    <a:schemeClr val="dk1"/>
                  </a:solidFill>
                  <a:effectLst/>
                  <a:latin typeface="Montserrat" pitchFamily="2" charset="0"/>
                  <a:ea typeface="+mn-ea"/>
                  <a:cs typeface="+mn-cs"/>
                </a:rPr>
                <a:t>suspended</a:t>
              </a:r>
              <a:r>
                <a:rPr lang="en-GB" sz="1100">
                  <a:solidFill>
                    <a:schemeClr val="dk1"/>
                  </a:solidFill>
                  <a:effectLst/>
                  <a:latin typeface="Montserrat" pitchFamily="2" charset="0"/>
                  <a:ea typeface="+mn-ea"/>
                  <a:cs typeface="+mn-cs"/>
                </a:rPr>
                <a:t> site with completed production cycles. Partial treatments should be counted as a proportion of the cages treated.</a:t>
              </a:r>
              <a:endParaRPr lang="en-GB">
                <a:effectLst/>
                <a:latin typeface="Montserrat" pitchFamily="2" charset="0"/>
              </a:endParaRPr>
            </a:p>
            <a:p>
              <a:endParaRPr lang="en-GB"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Weighted number of medicinal treatments (WNMT)</a:t>
              </a:r>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Site name (select)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site </a:t>
              </a:r>
              <a:r>
                <a:rPr lang="en-US" sz="1100">
                  <a:solidFill>
                    <a:schemeClr val="dk1"/>
                  </a:solidFill>
                  <a:effectLst/>
                  <a:latin typeface="Montserrat" pitchFamily="2" charset="0"/>
                  <a:ea typeface="+mn-ea"/>
                  <a:cs typeface="+mn-cs"/>
                </a:rPr>
                <a:t>for </a:t>
              </a:r>
              <a:r>
                <a:rPr lang="en-GB" sz="1100">
                  <a:solidFill>
                    <a:schemeClr val="dk1"/>
                  </a:solidFill>
                  <a:effectLst/>
                  <a:latin typeface="Montserrat" pitchFamily="2" charset="0"/>
                  <a:ea typeface="+mn-ea"/>
                  <a:cs typeface="+mn-cs"/>
                </a:rPr>
                <a:t>which WMNT is </a:t>
              </a:r>
              <a:r>
                <a:rPr lang="en-US" sz="1100">
                  <a:solidFill>
                    <a:schemeClr val="dk1"/>
                  </a:solidFill>
                  <a:effectLst/>
                  <a:latin typeface="Montserrat" pitchFamily="2" charset="0"/>
                  <a:ea typeface="+mn-ea"/>
                  <a:cs typeface="+mn-cs"/>
                </a:rPr>
                <a:t>reported </a:t>
              </a:r>
              <a:r>
                <a:rPr lang="en-GB" sz="1100">
                  <a:solidFill>
                    <a:schemeClr val="dk1"/>
                  </a:solidFill>
                  <a:effectLst/>
                  <a:latin typeface="Montserrat" pitchFamily="2" charset="0"/>
                  <a:ea typeface="+mn-ea"/>
                  <a:cs typeface="+mn-cs"/>
                </a:rPr>
                <a:t>using the dropdown menu. Options that can be selected are populated from the 'Species, fallowing, production' tab.</a:t>
              </a:r>
            </a:p>
            <a:p>
              <a:endParaRPr lang="en-GB"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Species name (Latin name) </a:t>
              </a:r>
              <a:r>
                <a:rPr lang="en-US" sz="1100">
                  <a:solidFill>
                    <a:schemeClr val="dk1"/>
                  </a:solidFill>
                  <a:effectLst/>
                  <a:latin typeface="Montserrat" pitchFamily="2" charset="0"/>
                  <a:ea typeface="+mn-ea"/>
                  <a:cs typeface="+mn-cs"/>
                </a:rPr>
                <a:t>(Autopopulated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species in production the WNMT is reported for. The selection options are based on the site names provided in the </a:t>
              </a:r>
              <a:r>
                <a:rPr lang="en-GB" sz="1100" i="1">
                  <a:solidFill>
                    <a:schemeClr val="dk1"/>
                  </a:solidFill>
                  <a:effectLst/>
                  <a:latin typeface="Montserrat" pitchFamily="2" charset="0"/>
                  <a:ea typeface="+mn-ea"/>
                  <a:cs typeface="+mn-cs"/>
                </a:rPr>
                <a:t>'Species, fallowing, production' </a:t>
              </a:r>
              <a:r>
                <a:rPr lang="en-GB" sz="1100">
                  <a:solidFill>
                    <a:schemeClr val="dk1"/>
                  </a:solidFill>
                  <a:effectLst/>
                  <a:latin typeface="Montserrat" pitchFamily="2" charset="0"/>
                  <a:ea typeface="+mn-ea"/>
                  <a:cs typeface="+mn-cs"/>
                </a:rPr>
                <a:t>tab.</a:t>
              </a:r>
            </a:p>
            <a:p>
              <a:r>
                <a:rPr lang="en-GB" sz="1100">
                  <a:solidFill>
                    <a:schemeClr val="dk1"/>
                  </a:solidFill>
                  <a:effectLst/>
                  <a:latin typeface="Montserrat" pitchFamily="2" charset="0"/>
                  <a:ea typeface="+mn-ea"/>
                  <a:cs typeface="+mn-cs"/>
                </a:rPr>
                <a:t>(Mandatory field)</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Cycle ID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Provide</a:t>
              </a:r>
              <a:r>
                <a:rPr lang="en-US" sz="1100">
                  <a:solidFill>
                    <a:schemeClr val="dk1"/>
                  </a:solidFill>
                  <a:effectLst/>
                  <a:latin typeface="Montserrat" pitchFamily="2" charset="0"/>
                  <a:ea typeface="+mn-ea"/>
                  <a:cs typeface="+mn-cs"/>
                </a:rPr>
                <a:t> a cycle ID for each ASC certified production cycle. This can be any value, as long as it is unique to each production cycle listed here. </a:t>
              </a: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WMNT </a:t>
              </a:r>
              <a:r>
                <a:rPr lang="en-US" sz="1100">
                  <a:solidFill>
                    <a:schemeClr val="dk1"/>
                  </a:solidFill>
                  <a:effectLst/>
                  <a:latin typeface="Montserrat" pitchFamily="2" charset="0"/>
                  <a:ea typeface="+mn-ea"/>
                  <a:cs typeface="+mn-cs"/>
                </a:rPr>
                <a:t>(Calculated field)</a:t>
              </a:r>
            </a:p>
            <a:p>
              <a:r>
                <a:rPr lang="en-GB" sz="1100">
                  <a:solidFill>
                    <a:schemeClr val="dk1"/>
                  </a:solidFill>
                  <a:effectLst/>
                  <a:latin typeface="Montserrat" pitchFamily="2" charset="0"/>
                  <a:ea typeface="+mn-ea"/>
                  <a:cs typeface="+mn-cs"/>
                </a:rPr>
                <a:t>The WNMT is calculated automatically as follows:</a:t>
              </a:r>
            </a:p>
            <a:p>
              <a:endParaRPr lang="en-US" sz="10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i="0">
                  <a:solidFill>
                    <a:schemeClr val="dk1"/>
                  </a:solidFill>
                  <a:effectLst/>
                  <a:latin typeface="Cambria Math" panose="02040503050406030204" pitchFamily="18" charset="0"/>
                  <a:ea typeface="+mn-ea"/>
                  <a:cs typeface="+mn-cs"/>
                </a:rPr>
                <a:t>𝑊𝑁𝑀𝑇= 〖((𝑁𝑢𝑚𝑏𝑒𝑟 𝑜𝑓 𝑛𝑒𝑡 𝑝𝑒𝑛𝑠 𝑡𝑟𝑒𝑎𝑡𝑒𝑑)/(𝑇𝑜𝑡𝑎𝑙 𝑛𝑢𝑚𝑏𝑒𝑟 𝑜𝑓 𝑛𝑒𝑡 𝑝𝑒𝑛𝑠 𝑖𝑛 𝑢𝑠𝑒 𝑜𝑛 𝑡ℎ𝑒</a:t>
              </a:r>
              <a:r>
                <a:rPr lang="nl-NL" sz="1000" b="0" i="0">
                  <a:solidFill>
                    <a:schemeClr val="dk1"/>
                  </a:solidFill>
                  <a:effectLst/>
                  <a:latin typeface="Cambria Math" panose="02040503050406030204" pitchFamily="18" charset="0"/>
                  <a:ea typeface="+mn-ea"/>
                  <a:cs typeface="+mn-cs"/>
                </a:rPr>
                <a:t> 𝑠𝑖𝑡𝑒</a:t>
              </a:r>
              <a:r>
                <a:rPr lang="en-GB" sz="1000" i="0">
                  <a:solidFill>
                    <a:schemeClr val="dk1"/>
                  </a:solidFill>
                  <a:effectLst/>
                  <a:latin typeface="Cambria Math" panose="02040503050406030204" pitchFamily="18" charset="0"/>
                  <a:ea typeface="+mn-ea"/>
                  <a:cs typeface="+mn-cs"/>
                </a:rPr>
                <a:t> ))〗_(𝑡𝑟𝑒𝑎𝑡𝑚𝑒𝑛𝑡 1 )+</a:t>
              </a:r>
              <a:r>
                <a:rPr lang="nl-NL" sz="1000" b="0" i="0">
                  <a:solidFill>
                    <a:schemeClr val="dk1"/>
                  </a:solidFill>
                  <a:effectLst/>
                  <a:latin typeface="Cambria Math" panose="02040503050406030204" pitchFamily="18" charset="0"/>
                  <a:ea typeface="+mn-ea"/>
                  <a:cs typeface="+mn-cs"/>
                </a:rPr>
                <a:t> </a:t>
              </a:r>
              <a:r>
                <a:rPr lang="en-GB" sz="1000" i="0">
                  <a:solidFill>
                    <a:schemeClr val="dk1"/>
                  </a:solidFill>
                  <a:effectLst/>
                  <a:latin typeface="Cambria Math" panose="02040503050406030204" pitchFamily="18" charset="0"/>
                  <a:ea typeface="+mn-ea"/>
                  <a:cs typeface="+mn-cs"/>
                </a:rPr>
                <a:t>〖((𝑁𝑢𝑚𝑏𝑒𝑟 𝑜𝑓 𝑛𝑒𝑡 𝑝𝑒𝑛𝑠 𝑡𝑟𝑒𝑎𝑡𝑒𝑑)/(𝑇𝑜𝑡𝑎𝑙 𝑛𝑢𝑚𝑏𝑒𝑟 𝑜𝑓 𝑛𝑒𝑡 𝑝𝑒𝑛𝑠 𝑖𝑛 𝑢𝑠𝑒 𝑜𝑛 𝑡ℎ𝑒</a:t>
              </a:r>
              <a:r>
                <a:rPr lang="nl-NL" sz="1000" b="0" i="0">
                  <a:solidFill>
                    <a:schemeClr val="dk1"/>
                  </a:solidFill>
                  <a:effectLst/>
                  <a:latin typeface="Cambria Math" panose="02040503050406030204" pitchFamily="18" charset="0"/>
                  <a:ea typeface="+mn-ea"/>
                  <a:cs typeface="+mn-cs"/>
                </a:rPr>
                <a:t> 𝑠𝑖𝑡𝑒</a:t>
              </a:r>
              <a:r>
                <a:rPr lang="en-GB" sz="1000" i="0">
                  <a:solidFill>
                    <a:schemeClr val="dk1"/>
                  </a:solidFill>
                  <a:effectLst/>
                  <a:latin typeface="Cambria Math" panose="02040503050406030204" pitchFamily="18" charset="0"/>
                  <a:ea typeface="+mn-ea"/>
                  <a:cs typeface="+mn-cs"/>
                </a:rPr>
                <a:t> ))〗_(𝑡𝑟𝑒𝑎𝑡𝑚𝑒𝑛𝑡 2 )+</a:t>
              </a:r>
              <a:r>
                <a:rPr lang="nl-NL" sz="1000" b="0" i="0">
                  <a:solidFill>
                    <a:schemeClr val="dk1"/>
                  </a:solidFill>
                  <a:effectLst/>
                  <a:latin typeface="Cambria Math" panose="02040503050406030204" pitchFamily="18" charset="0"/>
                  <a:ea typeface="+mn-ea"/>
                  <a:cs typeface="+mn-cs"/>
                </a:rPr>
                <a:t> </a:t>
              </a:r>
              <a:r>
                <a:rPr lang="nl-NL" sz="1000" i="0">
                  <a:solidFill>
                    <a:schemeClr val="dk1"/>
                  </a:solidFill>
                  <a:effectLst/>
                  <a:latin typeface="Cambria Math" panose="02040503050406030204" pitchFamily="18" charset="0"/>
                  <a:ea typeface="+mn-ea"/>
                  <a:cs typeface="+mn-cs"/>
                </a:rPr>
                <a:t>𝑒𝑡𝑐</a:t>
              </a:r>
              <a:endParaRPr lang="en-GB" sz="1000">
                <a:solidFill>
                  <a:schemeClr val="dk1"/>
                </a:solidFill>
                <a:effectLst/>
                <a:latin typeface="+mn-lt"/>
                <a:ea typeface="+mn-ea"/>
                <a:cs typeface="+mn-cs"/>
              </a:endParaRPr>
            </a:p>
            <a:p>
              <a:endParaRPr lang="en-US" sz="1100">
                <a:solidFill>
                  <a:schemeClr val="dk1"/>
                </a:solidFill>
                <a:effectLst/>
                <a:latin typeface="Montserrat" pitchFamily="2" charset="0"/>
                <a:ea typeface="+mn-ea"/>
                <a:cs typeface="+mn-cs"/>
              </a:endParaRPr>
            </a:p>
            <a:p>
              <a:endParaRPr lang="en-GB"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endParaRPr lang="en-GB" sz="1100">
                <a:solidFill>
                  <a:schemeClr val="dk1"/>
                </a:solidFill>
                <a:effectLst/>
                <a:latin typeface="Montserrat" pitchFamily="2" charset="0"/>
                <a:ea typeface="+mn-ea"/>
                <a:cs typeface="+mn-cs"/>
              </a:endParaRPr>
            </a:p>
            <a:p>
              <a:pPr eaLnBrk="1" fontAlgn="auto" latinLnBrk="0" hangingPunct="1"/>
              <a:endParaRPr lang="en-US" sz="1100" b="1" i="0"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630614</xdr:colOff>
      <xdr:row>3</xdr:row>
      <xdr:rowOff>12700</xdr:rowOff>
    </xdr:from>
    <xdr:to>
      <xdr:col>23</xdr:col>
      <xdr:colOff>377</xdr:colOff>
      <xdr:row>34</xdr:row>
      <xdr:rowOff>24342</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9342814" y="444500"/>
          <a:ext cx="7624763" cy="6945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sz="1100">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in table 1 the sea lice monitoring results during the production period for each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NL" sz="1100">
            <a:solidFill>
              <a:schemeClr val="dk1"/>
            </a:solidFill>
            <a:effectLst/>
            <a:latin typeface="Montserrat" panose="00000500000000000000" pitchFamily="2" charset="0"/>
            <a:ea typeface="+mn-ea"/>
            <a:cs typeface="+mn-cs"/>
          </a:endParaRPr>
        </a:p>
        <a:p>
          <a:r>
            <a:rPr lang="en-US" sz="1100" b="1" u="sng">
              <a:solidFill>
                <a:schemeClr val="dk1"/>
              </a:solidFill>
              <a:effectLst/>
              <a:latin typeface="Montserrat" panose="00000500000000000000" pitchFamily="2" charset="0"/>
              <a:ea typeface="+mn-ea"/>
              <a:cs typeface="+mn-cs"/>
            </a:rPr>
            <a:t>TABLE 1. Sea lice monitoring </a:t>
          </a:r>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Site name (select) </a:t>
          </a:r>
          <a:r>
            <a:rPr lang="en-US" sz="1100">
              <a:solidFill>
                <a:schemeClr val="dk1"/>
              </a:solidFill>
              <a:effectLst/>
              <a:latin typeface="Montserrat" panose="00000500000000000000" pitchFamily="2" charset="0"/>
              <a:ea typeface="+mn-ea"/>
              <a:cs typeface="+mn-cs"/>
            </a:rPr>
            <a:t>(Mandatory field) </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Select the site </a:t>
          </a:r>
          <a:r>
            <a:rPr lang="en-US" sz="1100">
              <a:solidFill>
                <a:schemeClr val="dk1"/>
              </a:solidFill>
              <a:effectLst/>
              <a:latin typeface="Montserrat" panose="00000500000000000000" pitchFamily="2" charset="0"/>
              <a:ea typeface="+mn-ea"/>
              <a:cs typeface="+mn-cs"/>
            </a:rPr>
            <a:t>for which </a:t>
          </a:r>
          <a:r>
            <a:rPr lang="en-GB" sz="1100">
              <a:solidFill>
                <a:schemeClr val="dk1"/>
              </a:solidFill>
              <a:effectLst/>
              <a:latin typeface="Montserrat" panose="00000500000000000000" pitchFamily="2" charset="0"/>
              <a:ea typeface="+mn-ea"/>
              <a:cs typeface="+mn-cs"/>
            </a:rPr>
            <a:t>sea lice counts are </a:t>
          </a:r>
          <a:r>
            <a:rPr lang="en-US" sz="1100">
              <a:solidFill>
                <a:schemeClr val="dk1"/>
              </a:solidFill>
              <a:effectLst/>
              <a:latin typeface="Montserrat" panose="00000500000000000000" pitchFamily="2" charset="0"/>
              <a:ea typeface="+mn-ea"/>
              <a:cs typeface="+mn-cs"/>
            </a:rPr>
            <a:t>reported </a:t>
          </a:r>
          <a:r>
            <a:rPr lang="en-GB" sz="1100">
              <a:solidFill>
                <a:schemeClr val="dk1"/>
              </a:solidFill>
              <a:effectLst/>
              <a:latin typeface="Montserrat" panose="00000500000000000000" pitchFamily="2" charset="0"/>
              <a:ea typeface="+mn-ea"/>
              <a:cs typeface="+mn-cs"/>
            </a:rPr>
            <a:t>using the dropdown menu. Options that can be selected are populated from the </a:t>
          </a:r>
          <a:r>
            <a:rPr lang="en-GB" sz="1100" i="1">
              <a:solidFill>
                <a:schemeClr val="dk1"/>
              </a:solidFill>
              <a:effectLst/>
              <a:latin typeface="Montserrat" panose="00000500000000000000" pitchFamily="2" charset="0"/>
              <a:ea typeface="+mn-ea"/>
              <a:cs typeface="+mn-cs"/>
            </a:rPr>
            <a:t>'Species, fallowing, production'</a:t>
          </a:r>
          <a:r>
            <a:rPr lang="en-GB" sz="1100">
              <a:solidFill>
                <a:schemeClr val="dk1"/>
              </a:solidFill>
              <a:effectLst/>
              <a:latin typeface="Montserrat" panose="00000500000000000000" pitchFamily="2" charset="0"/>
              <a:ea typeface="+mn-ea"/>
              <a:cs typeface="+mn-cs"/>
            </a:rPr>
            <a:t> tab.</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Date (yyyy-mm-dd) </a:t>
          </a:r>
          <a:r>
            <a:rPr lang="en-US" sz="1100">
              <a:solidFill>
                <a:schemeClr val="dk1"/>
              </a:solidFill>
              <a:effectLst/>
              <a:latin typeface="Montserrat" panose="00000500000000000000" pitchFamily="2" charset="0"/>
              <a:ea typeface="+mn-ea"/>
              <a:cs typeface="+mn-cs"/>
            </a:rPr>
            <a:t>(Mandatory field)</a:t>
          </a:r>
          <a:endParaRPr lang="en-NL" sz="1100">
            <a:solidFill>
              <a:schemeClr val="dk1"/>
            </a:solidFill>
            <a:effectLst/>
            <a:latin typeface="Montserrat" panose="00000500000000000000" pitchFamily="2" charset="0"/>
            <a:ea typeface="+mn-ea"/>
            <a:cs typeface="+mn-cs"/>
          </a:endParaRPr>
        </a:p>
        <a:p>
          <a:r>
            <a:rPr lang="en-GB" sz="1100">
              <a:solidFill>
                <a:schemeClr val="dk1"/>
              </a:solidFill>
              <a:effectLst/>
              <a:latin typeface="Montserrat" panose="00000500000000000000" pitchFamily="2" charset="0"/>
              <a:ea typeface="+mn-ea"/>
              <a:cs typeface="+mn-cs"/>
            </a:rPr>
            <a:t>D</a:t>
          </a:r>
          <a:r>
            <a:rPr lang="en-US" sz="1100">
              <a:solidFill>
                <a:schemeClr val="dk1"/>
              </a:solidFill>
              <a:effectLst/>
              <a:latin typeface="Montserrat" panose="00000500000000000000" pitchFamily="2" charset="0"/>
              <a:ea typeface="+mn-ea"/>
              <a:cs typeface="+mn-cs"/>
            </a:rPr>
            <a:t>ate the sampling occurred.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 this field can be left blank.</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year sampling occurred.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the full date is provided in the previous field, this field can be left blank.</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Week (ww)</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Provide the week sampling occurred. </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If the full date is provided in the previous field, this field can be left blank.</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from the dropdown </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the </a:t>
          </a:r>
          <a:r>
            <a:rPr lang="en-US" sz="1100" i="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is reported.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Select from the dropdown the life stage for which the </a:t>
          </a:r>
          <a:r>
            <a:rPr lang="en-US" sz="1100" i="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is reported.</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Calculate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NL"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sz="1100">
            <a:solidFill>
              <a:schemeClr val="dk1"/>
            </a:solidFill>
            <a:effectLst/>
            <a:latin typeface="Montserrat" panose="00000500000000000000" pitchFamily="2" charset="0"/>
            <a:ea typeface="+mn-ea"/>
            <a:cs typeface="+mn-cs"/>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sz="1100">
            <a:solidFill>
              <a:schemeClr val="dk1"/>
            </a:solidFill>
            <a:effectLst/>
            <a:latin typeface="Montserrat" panose="00000500000000000000" pitchFamily="2" charset="0"/>
            <a:ea typeface="+mn-ea"/>
            <a:cs typeface="+mn-cs"/>
          </a:endParaRPr>
        </a:p>
        <a:p>
          <a:pPr eaLnBrk="1" fontAlgn="auto" latinLnBrk="0" hangingPunct="1"/>
          <a:endParaRPr lang="en-US" sz="1100" b="1" i="0">
            <a:solidFill>
              <a:schemeClr val="dk1"/>
            </a:solidFill>
            <a:effectLst/>
            <a:latin typeface="Montserrat" panose="00000500000000000000" pitchFamily="2"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1004605</xdr:colOff>
      <xdr:row>17</xdr:row>
      <xdr:rowOff>171169</xdr:rowOff>
    </xdr:from>
    <xdr:to>
      <xdr:col>16</xdr:col>
      <xdr:colOff>1652026</xdr:colOff>
      <xdr:row>56</xdr:row>
      <xdr:rowOff>144705</xdr:rowOff>
    </xdr:to>
    <xdr:sp macro="" textlink="">
      <xdr:nvSpPr>
        <xdr:cNvPr id="3" name="TextBox 1">
          <a:extLst>
            <a:ext uri="{FF2B5EF4-FFF2-40B4-BE49-F238E27FC236}">
              <a16:creationId xmlns:a16="http://schemas.microsoft.com/office/drawing/2014/main" id="{00000000-0008-0000-2100-000002000000}"/>
            </a:ext>
          </a:extLst>
        </xdr:cNvPr>
        <xdr:cNvSpPr txBox="1"/>
      </xdr:nvSpPr>
      <xdr:spPr>
        <a:xfrm>
          <a:off x="19135723" y="3219169"/>
          <a:ext cx="7438185" cy="6966007"/>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P100" totalsRowShown="0" headerRowDxfId="172" dataDxfId="171">
  <tableColumns count="14">
    <tableColumn id="2" xr3:uid="{397697C0-F640-40FE-86E5-8CE54F041033}" name="Site name" dataDxfId="170"/>
    <tableColumn id="1" xr3:uid="{97E12BA7-5961-47AF-9064-E217F0E5948E}" name="ASC site ID" dataDxfId="169"/>
    <tableColumn id="3" xr3:uid="{0B070CB7-188D-4AF2-B80E-7B9575683689}" name="Species in production (Latin name)_x000a_(select)" dataDxfId="168"/>
    <tableColumn id="7" xr3:uid="{C33E4690-9FE1-43E9-A7B7-F8B4E6DC4BF1}" name="Cycle ID" dataDxfId="167"/>
    <tableColumn id="16" xr3:uid="{7FA2B8D4-7702-4056-B179-899B172741A0}" name="Production cycle start _x000a_(yyyy-mm-dd)" dataDxfId="166"/>
    <tableColumn id="15" xr3:uid="{F9F7B276-ADAE-4F72-868A-76FDF48C7EB1}" name="Production cycle end _x000a_(yyyy-mm-dd)" dataDxfId="165"/>
    <tableColumn id="9" xr3:uid="{27CB7F01-41F4-4F0D-B228-AC355621F989}" name="Fallowing from _x000a_(yyyy-mm-dd)" dataDxfId="164"/>
    <tableColumn id="8" xr3:uid="{635F520B-F57E-49A3-AEFE-E5969F26B66F}" name="Fallowing until _x000a_(yyyy-mm-dd)" dataDxfId="163"/>
    <tableColumn id="4" xr3:uid="{024F4006-50C5-4E3D-AA6F-536EC10C108D}" name="ASC certified stocked volume _x000a_(tonnes)" dataDxfId="162"/>
    <tableColumn id="5" xr3:uid="{62F6369A-80BA-4B50-AA50-1FEF5AE78F53}" name="ASC certified harvested production volume _x000a_(tonnes)" dataDxfId="161"/>
    <tableColumn id="12" xr3:uid="{B4DA9E9E-4A58-4642-B28E-916443C4B4F7}" name="Stocking count _x000a_(# of animals)" dataDxfId="160"/>
    <tableColumn id="11" xr3:uid="{974913BA-2A2C-4991-80F2-8D2BEE587E44}" name="Harvest count _x000a_(#of animals)" dataDxfId="159"/>
    <tableColumn id="10" xr3:uid="{7A350BFD-114F-4008-8EA1-6B910A417A05}" name="ASC certified net production volume _x000a_(tonnes)" dataDxfId="158">
      <calculatedColumnFormula>IF(Table126[[#This Row],[Site name]]= "", "", Table126[[#This Row],[ASC certified harvested production volume 
(tonnes)]]-Table126[[#This Row],[ASC certified stocked volume 
(tonnes)]])</calculatedColumnFormula>
    </tableColumn>
    <tableColumn id="13" xr3:uid="{6D7142D0-3EFB-4ACE-A038-37717262C85D}" name="Notes" dataDxfId="157"/>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8F096D-B680-4917-8CB1-903C95679993}" name="Table3" displayName="Table3" ref="C4:I100" totalsRowShown="0" headerRowDxfId="156" dataDxfId="155">
  <tableColumns count="7">
    <tableColumn id="1" xr3:uid="{A8F35865-875D-417D-BD6E-C28DC5D4886A}" name="Site name_x000a_(select)" dataDxfId="154"/>
    <tableColumn id="8" xr3:uid="{FF9704FF-E1AB-4E62-840E-8B9590739C43}" name="Species name (Latin name)_x000a_(select)" dataDxfId="153"/>
    <tableColumn id="2" xr3:uid="{A65EFBD0-EFBE-4DBE-A0F2-233681B86E90}" name="Date of event_x000a_(yyyy-mm-dd)" dataDxfId="152"/>
    <tableColumn id="4" xr3:uid="{16EF3E3A-BD11-4BFE-B21B-3908D5086516}" name="Number of escapees _x000a_(# of animals)" dataDxfId="151"/>
    <tableColumn id="5" xr3:uid="{B114B2FE-A68E-40B3-AE8F-BA41CF724046}" name="Cause of escape event _x000a_(select)" dataDxfId="150"/>
    <tableColumn id="7" xr3:uid="{6D390BC9-F97B-4F92-BB61-004CEF3F12E3}" name="Number of recaptured fish_x000a_(# of animals)" dataDxfId="149"/>
    <tableColumn id="6" xr3:uid="{FE8695B6-27A6-4F3B-874A-E46D602B0BC8}" name="Notes" dataDxfId="148"/>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100" totalsRowShown="0" headerRowDxfId="147" dataDxfId="146">
  <tableColumns count="5">
    <tableColumn id="1" xr3:uid="{861121DF-8EE4-4FCB-A604-C45B7A8C4D02}" name="Site name _x000a_(select)" dataDxfId="145"/>
    <tableColumn id="2" xr3:uid="{1C30C1F8-AE4F-41C5-993D-3AE1E772CD52}" name="Species name (Latin name)_x000a_(select)" dataDxfId="144"/>
    <tableColumn id="4" xr3:uid="{259305E3-CD1B-4B41-9220-A92936EF4236}" name="Mortality cause _x000a_(select)" dataDxfId="143"/>
    <tableColumn id="6" xr3:uid="{B3A4D7CD-AD2C-4F85-B1A0-140DD0A751AC}" name="Mortality count by cause _x000a_(# of animals)" dataDxfId="142"/>
    <tableColumn id="3" xr3:uid="{6D7499B2-8415-483A-9FA6-6AC4BFD27EE2}" name="Notes" dataDxfId="141"/>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M100" totalsRowShown="0" headerRowDxfId="140" dataDxfId="138" headerRowBorderDxfId="139">
  <tableColumns count="5">
    <tableColumn id="1" xr3:uid="{7EC98C47-31CE-4239-ABDA-5149420F5FCE}" name="Site name" dataDxfId="137">
      <calculatedColumnFormula>'Dropdown tables - Production'!E3</calculatedColumnFormula>
    </tableColumn>
    <tableColumn id="2" xr3:uid="{811DFCC5-B323-4334-89D2-FCA08E99CD76}" name="Species name (Latin name)" dataDxfId="136">
      <calculatedColumnFormula>'Dropdown tables - Production'!G3</calculatedColumnFormula>
    </tableColumn>
    <tableColumn id="3" xr3:uid="{A9C8C5D1-91C2-4CD5-981A-0F1036793673}" name="Stocking count _x000a_(# of animals)" dataDxfId="135">
      <calculatedColumnFormula>SUMIFS(Table126[Stocking count 
('# of animals)],Table126[Site name],I5,Table126[Species in production (Latin name)
(select)],J5)</calculatedColumnFormula>
    </tableColumn>
    <tableColumn id="6" xr3:uid="{FC51F047-4C87-4AFD-83E8-56F49BE4226B}" name="Total mortality count_x000a_(# of animals)" dataDxfId="134">
      <calculatedColumnFormula>IF(Table34[[#This Row],[Site name]]= 0, "", (SUMIFS(Table225[Mortality count by cause 
('# of animals)],Table225[Site name 
(select)],I5,Table225[Species name (Latin name)
(select)],J5)))</calculatedColumnFormula>
    </tableColumn>
    <tableColumn id="7" xr3:uid="{327FA8C2-E188-426E-BEBD-1FD9011CEFB3}" name="Total mortality rate _x000a_(as % of initially stocked animals)" dataDxfId="133">
      <calculatedColumnFormula>IFERROR(L5/K5*100, "")</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70803C-065F-4B1A-B54D-634753AF93D0}" name="Table342" displayName="Table342" ref="O4:T100" totalsRowShown="0" headerRowDxfId="132" dataDxfId="130" headerRowBorderDxfId="131">
  <tableColumns count="6">
    <tableColumn id="1" xr3:uid="{4EDBE602-E8A5-4DB3-966F-6EB51B45ED87}" name="Site name" dataDxfId="129">
      <calculatedColumnFormula>'Dropdown tables - Production'!K3</calculatedColumnFormula>
    </tableColumn>
    <tableColumn id="2" xr3:uid="{8505E79F-6B3F-4C2F-8ACF-562D3D5AA65A}" name="Species name (Latin name)" dataDxfId="128">
      <calculatedColumnFormula>'Dropdown tables - Production'!L3</calculatedColumnFormula>
    </tableColumn>
    <tableColumn id="4" xr3:uid="{37CDF3B3-863D-4BFF-9F29-FEEB96E27F19}" name="Mortality cause" dataDxfId="127">
      <calculatedColumnFormula>'Dropdown tables - Production'!M3</calculatedColumnFormula>
    </tableColumn>
    <tableColumn id="6" xr3:uid="{9EBB457F-292E-43D4-ACB7-B023AB26514A}" name="Total mortality count_x000a_(# of animals)" dataDxfId="126">
      <calculatedColumnFormula>IF(Table342[[#This Row],[Site name]]= 0, "", (SUMIFS(Table225[Mortality count by cause 
('# of animals)],Table225[Site name 
(select)],O5,Table225[Species name (Latin name)
(select)],P5)))</calculatedColumnFormula>
    </tableColumn>
    <tableColumn id="5" xr3:uid="{8BA72854-5445-4381-9E53-724D96EB173F}" name="Mortality count by cause_x000a_(# of animals)" dataDxfId="125">
      <calculatedColumnFormula>IF(Table342[[#This Row],[Site name]]= 0, "", (SUMIFS(Table225[Mortality count by cause 
('# of animals)],Table225[Site name 
(select)],O5,Table225[Species name (Latin name)
(select)],P5, Table225[Mortality cause 
(select)],Table342[[#This Row],[Mortality cause]])))</calculatedColumnFormula>
    </tableColumn>
    <tableColumn id="7" xr3:uid="{81CF7721-FD59-4A10-BA5B-B39E90F03943}" name="Mortality rate by cause _x000a_(as % of total mortality)" dataDxfId="124">
      <calculatedColumnFormula>IFERROR(S5/R5*100,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C4:K100" totalsRowShown="0" headerRowDxfId="123" dataDxfId="121" headerRowBorderDxfId="122">
  <tableColumns count="9">
    <tableColumn id="1" xr3:uid="{C7779C07-7EDA-461A-814A-1AAE969C2DF0}" name="Site name" dataDxfId="120">
      <calculatedColumnFormula>'Dropdown tables - Production'!E3</calculatedColumnFormula>
    </tableColumn>
    <tableColumn id="2" xr3:uid="{4C8EFCB1-E5E0-4292-8FFC-D70C0B05F30F}" name="Species name _x000a_(Latin name)" dataDxfId="119">
      <calculatedColumnFormula>'Dropdown tables - Production'!G3</calculatedColumnFormula>
    </tableColumn>
    <tableColumn id="3" xr3:uid="{6D1EFC39-2412-4CFA-AE1E-C8009D8FAFA3}" name="Stocking count _x000a_(# of animals)" dataDxfId="118">
      <calculatedColumnFormula>SUMIFS(Table126[Stocking count 
('# of animals)],Table126[Site name],Table36[[#This Row],[Site name]],Table126[Species in production (Latin name)
(select)],Table36[[#This Row],[Species name 
(Latin name)]])</calculatedColumnFormula>
    </tableColumn>
    <tableColumn id="4" xr3:uid="{1EC951E3-95BE-4860-BAA6-F4F54079B666}" name="Harvest count _x000a_(# of animals)" dataDxfId="117">
      <calculatedColumnFormula>SUMIFS(Table126[Harvest count 
('#of animals)],Table126[Site name],Table36[[#This Row],[Site name]],Table126[Species in production (Latin name)
(select)],Table36[[#This Row],[Species name 
(Latin name)]])</calculatedColumnFormula>
    </tableColumn>
    <tableColumn id="5" xr3:uid="{334721A3-25DE-4B13-B82E-EAA0617D08DD}" name="Mortality count _x000a_(# of animals)" dataDxfId="116">
      <calculatedColumnFormula>IF(Table34[[#This Row],[Total mortality count
('# of animals)]]= 0, "0",Table34[[#This Row],[Total mortality count
('# of animals)]])</calculatedColumnFormula>
    </tableColumn>
    <tableColumn id="6" xr3:uid="{D680DF21-15E3-4379-8EEF-F0D54B44A5A8}" name="Known escapes _x000a_(# of animals)" dataDxfId="115">
      <calculatedColumnFormula>IF(Table36[[#This Row],[Site name]]= 0, "", SUMIFS(Table3[Number of escapees 
('# of animals)],Table3[Site name
(select)],Table36[[#This Row],[Site name]],Table3[Species name (Latin name)
(select)],Table36[[#This Row],[Species name 
(Latin name)]]))</calculatedColumnFormula>
    </tableColumn>
    <tableColumn id="7" xr3:uid="{48BE7B32-4738-40FB-8F83-9A54B6730996}" name="EUL _x000a_(# of animals)" dataDxfId="114">
      <calculatedColumnFormula>IF(Table36[[#This Row],[Stocking count 
('# of animals)]],(Table36[[#This Row],[Stocking count 
('# of animals)]]-Table36[[#This Row],[Harvest count 
('# of animals)]]-Table36[[#This Row],[Mortality count 
('# of animals)]]-Table36[[#This Row],[Known escapes 
('# of animals)]]), "")</calculatedColumnFormula>
    </tableColumn>
    <tableColumn id="8" xr3:uid="{78A4D8FC-960D-4245-A5A6-A286CA3CFA8C}" name="EUL _x000a_(as % of initially stocked animals)" dataDxfId="113">
      <calculatedColumnFormula>IF(Table36[[#This Row],[Stocking count 
('# of animals)]], I5/E5, "")</calculatedColumnFormula>
    </tableColumn>
    <tableColumn id="9" xr3:uid="{B42CA076-32A9-4880-B996-B3AED109AA57}" name="Notes" dataDxfId="112"/>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AB9A83-C189-4612-A3B5-11915F1DC8D3}" name="Table918" displayName="Table918" ref="C4:I100" totalsRowShown="0" headerRowDxfId="111" dataDxfId="110">
  <tableColumns count="7">
    <tableColumn id="10" xr3:uid="{62E03B86-954D-4281-9747-CFF183AE36DC}" name="Site name_x000a_(select)" dataDxfId="109"/>
    <tableColumn id="2" xr3:uid="{EE8FA8F2-115E-49B4-9F3B-84D8F5A496CF}" name="Date of incident _x000a_(yyyy-mm-dd)" dataDxfId="108"/>
    <tableColumn id="4" xr3:uid="{AE60EA0A-B57B-4461-97BB-096557B8BBF1}" name="Common name" dataDxfId="107"/>
    <tableColumn id="5" xr3:uid="{777A991B-5451-4A52-AA6E-00AC2FDD5F9D}" name="Species name (Latin name)" dataDxfId="106"/>
    <tableColumn id="6" xr3:uid="{82D1DA25-BF01-496A-AAB6-D1D927069B02}" name="Number of mortalities _x000a_(# per species)" dataDxfId="105"/>
    <tableColumn id="8" xr3:uid="{17CC0C4F-7A27-46C8-BDAC-B3EF9671BE2D}" name="Cause of mortality_x000a_(select)" dataDxfId="104"/>
    <tableColumn id="9" xr3:uid="{E510EC71-0B7D-4091-951B-CC9B77DA90AF}" name="Notes" dataDxfId="103"/>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2BAECF-FFB9-4459-B43D-284E1B3857C1}" name="Table8" displayName="Table8" ref="C4:K200" totalsRowShown="0" headerRowDxfId="102" dataDxfId="101">
  <tableColumns count="9">
    <tableColumn id="1" xr3:uid="{5564FB75-373A-4055-8783-4740C1CDCAA8}" name="Site name (select)" dataDxfId="100"/>
    <tableColumn id="2" xr3:uid="{12B97A74-7F12-4EF7-AA24-2A6080A1B981}" name="Sampling date _x000a_(yyyy-mm-dd)" dataDxfId="99"/>
    <tableColumn id="7" xr3:uid="{ADF4C984-395D-4C18-87D1-060CBADCF7C1}" name="Sampling station" dataDxfId="98"/>
    <tableColumn id="10" xr3:uid="{2F732D7A-9719-4AEC-AF35-AFB6D092A274}" name="Sampling location (select)" dataDxfId="97"/>
    <tableColumn id="3" xr3:uid="{185E820E-2BCE-42A3-9C0D-74A7240406E2}" name="Distance from edge of cages _x000a_(m)" dataDxfId="96"/>
    <tableColumn id="4" xr3:uid="{5D85003D-C6F6-4C1A-AAC5-A9920BBC1D2E}" name="Direction compared to water flow _x000a_(select)" dataDxfId="95"/>
    <tableColumn id="9" xr3:uid="{AAA42846-EC61-4FE6-A5FE-71E8F600CCAE}" name="Measurement (select)" dataDxfId="94"/>
    <tableColumn id="5" xr3:uid="{857C6653-5124-40D2-82CB-EB4E68E011F6}" name="Average value" dataDxfId="93"/>
    <tableColumn id="6" xr3:uid="{AE231276-6F20-4E78-81D4-4680C1FA40F6}" name="Notes" dataDxfId="92"/>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18B28B1-0891-44A2-86DF-8F1E8933B5EA}" name="Table7" displayName="Table7" ref="C4:K200" totalsRowShown="0" headerRowDxfId="91" dataDxfId="89" headerRowBorderDxfId="90" tableBorderDxfId="88">
  <tableColumns count="9">
    <tableColumn id="1" xr3:uid="{DEB1A8E1-9ACA-479E-8FFD-621255EE5509}" name="Site name _x000a_(select)" dataDxfId="87"/>
    <tableColumn id="2" xr3:uid="{CB433848-0FC8-474E-BF95-99A125BCAE69}" name="Sampling date _x000a_(yyyy-mm-dd)" dataDxfId="86"/>
    <tableColumn id="9" xr3:uid="{00502AE7-D7F9-4AC4-AC20-5354C323AF34}" name="Sampling station" dataDxfId="85"/>
    <tableColumn id="3" xr3:uid="{16ED7B70-5385-464A-BBA9-BCAF29FAEC21}" name="Sampling location _x000a_(select)" dataDxfId="84"/>
    <tableColumn id="4" xr3:uid="{54D80FFE-26CD-4CCF-842F-595CE698AE31}" name="Distance from edge of cages _x000a_(m)" dataDxfId="83"/>
    <tableColumn id="5" xr3:uid="{7B187FF0-1136-4E8E-A01E-5E82AE2F0962}" name="Direction compared to water flow _x000a_(select)" dataDxfId="82"/>
    <tableColumn id="6" xr3:uid="{22FF75A2-0680-4E25-8163-66E48A442679}" name="Faunal index used _x000a_(select)" dataDxfId="81"/>
    <tableColumn id="7" xr3:uid="{5BC0C2B0-7933-4FB4-BA01-C91BFE9AC2B7}" name="Index value" dataDxfId="80"/>
    <tableColumn id="8" xr3:uid="{F1E419C6-BEE2-4F02-8A78-FDAD11615C40}" name="Notes" dataDxfId="79"/>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29D7651-CA26-4004-AA8E-5469B1F45989}" name="Table811" displayName="Table811" ref="C4:K1000" totalsRowShown="0" headerRowDxfId="78" dataDxfId="77">
  <tableColumns count="9">
    <tableColumn id="1" xr3:uid="{6C52EE02-CA7F-4933-AA6E-AFDAA81E9EAE}" name="Site name _x000a_(select)" dataDxfId="76"/>
    <tableColumn id="2" xr3:uid="{5614E644-A667-4409-8374-918EC7DB5F36}" name="Sampling date _x000a_(yyyy-mm-dd)" dataDxfId="75"/>
    <tableColumn id="5" xr3:uid="{9E31EB54-2454-4311-8D6D-FBCCA3DAF50E}" name="Sampling station" dataDxfId="74"/>
    <tableColumn id="10" xr3:uid="{EA6295EC-615E-43FA-97E4-F8A1B48985D6}" name="Sampling location _x000a_(select)" dataDxfId="73"/>
    <tableColumn id="3" xr3:uid="{8E09A623-32EA-4DB8-93F5-AC3A426995C2}" name="Distance from edge of cages _x000a_(m)" dataDxfId="72"/>
    <tableColumn id="4" xr3:uid="{B6B6BD1E-0D18-413F-B553-B5D11F090524}" name="Direction compared to water flow _x000a_(select)" dataDxfId="71"/>
    <tableColumn id="9" xr3:uid="{A7872A3A-7748-4C94-A5A7-0F62D6250D81}" name="Total N concentration _x000a_(mg/L)" dataDxfId="70"/>
    <tableColumn id="7" xr3:uid="{7E53D5DA-B334-47DB-8192-398EA271F6BE}" name="Total P concentration _x000a_(µg/L)" dataDxfId="69"/>
    <tableColumn id="6" xr3:uid="{ED43CE65-F190-4923-BCD2-4EEFF374992C}" name="Notes" dataDxfId="6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E4DB1E1-05C7-4120-821B-51E29CCE416D}" name="Table81113" displayName="Table81113" ref="C4:F100" totalsRowShown="0" headerRowDxfId="67" dataDxfId="66">
  <tableColumns count="4">
    <tableColumn id="1" xr3:uid="{0AAEEFA1-F6A8-4E6D-84C5-C86587F76204}" name="Site name _x000a_(select)" dataDxfId="65"/>
    <tableColumn id="2" xr3:uid="{4EB59B58-5F5B-437B-9F03-6230354F9CAB}" name="Species name (Latin name)_x000a_(select)" dataDxfId="64"/>
    <tableColumn id="3" xr3:uid="{0DE436F6-61AD-4CA9-9630-78B608AE674A}" name="BOD _x000a_(kg O2)" dataDxfId="63"/>
    <tableColumn id="6" xr3:uid="{BC4E706C-4461-4F9D-8F22-173C2FD23453}" name="Notes" dataDxfId="62"/>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C4:L100" totalsRowShown="0" headerRowDxfId="61" dataDxfId="60">
  <tableColumns count="10">
    <tableColumn id="2" xr3:uid="{3C38F93D-8B6F-491F-9104-F909C72504F8}" name="Site name_x000a_(select)" dataDxfId="59">
      <calculatedColumnFormula>'Dropdown tables - Production'!E3</calculatedColumnFormula>
    </tableColumn>
    <tableColumn id="3" xr3:uid="{5B9669D3-8B34-4E5B-81B2-690C60D13B52}" name="Species name (Latin name)_x000a_(select)" dataDxfId="58">
      <calculatedColumnFormula>'Dropdown tables - Production'!G3</calculatedColumnFormula>
    </tableColumn>
    <tableColumn id="1" xr3:uid="{A9B94522-0EB5-4A33-8870-AED85729650A}" name="Total feed use (tonnes)" dataDxfId="57"/>
    <tableColumn id="4" xr3:uid="{99480815-4FBD-4FC2-B70D-7E8AAC6DEFE4}" name="ASC certified net production volume (tonnes)" dataDxfId="56">
      <calculatedColumnFormula>IF(Table11[[#This Row],[Site name
(select)]]= 0, "", (SUMIFS(Table126[ASC certified net production volume 
(tonnes)],Table126[Site name],Feed!C5,Table126[Species in production (Latin name)
(select)],Feed!D5)))</calculatedColumnFormula>
    </tableColumn>
    <tableColumn id="5" xr3:uid="{6A64E3E7-D02A-4F48-8536-9B1AE4B07300}" name="eFCR (ratio)" dataDxfId="55">
      <calculatedColumnFormula>IFERROR(Table11[[#This Row],[Total feed use (tonnes)]]/Table11[[#This Row],[ASC certified net production volume (tonnes)]], "")</calculatedColumnFormula>
    </tableColumn>
    <tableColumn id="7" xr3:uid="{35AA3405-EE12-4447-BD9A-493E3956B4AE}" name="FFDRm (ratio)" dataDxfId="54"/>
    <tableColumn id="8" xr3:uid="{C2DD8C4E-D619-47C8-AE95-41562898DD6B}" name="FFDRo (ratio)" dataDxfId="53"/>
    <tableColumn id="9" xr3:uid="{0D6CCB3D-2528-4553-907B-3D1B55954658}" name="EPA + DHA in feed_x000a_(g/kg feed)" dataDxfId="52"/>
    <tableColumn id="6" xr3:uid="{3CF00523-41A6-4EB9-8A95-C87F2FFBA395}" name="Transgenic feed ingredients used _x000a_(Yes/No)" dataDxfId="51"/>
    <tableColumn id="10" xr3:uid="{66F73EEC-E497-4E94-9540-9A63A0CF9906}" name="Notes" dataDxfId="50"/>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D3F83F-2E52-48CE-8F2B-D8EDDC985FDA}" name="Table27" displayName="Table27" ref="C4:I100" totalsRowShown="0" headerRowDxfId="49" dataDxfId="48">
  <tableColumns count="7">
    <tableColumn id="1" xr3:uid="{703EDBFB-76CE-40EB-AA9B-9413EC8E4BCD}" name="Site name_x000a_(select)" dataDxfId="47"/>
    <tableColumn id="2" xr3:uid="{A2E26DE3-6D86-465E-A770-03225E07F95F}" name="Net production volume _x000a_(tonnes)" dataDxfId="46">
      <calculatedColumnFormula>IF(Table27[[#This Row],[Site name
(select)]]= 0, "", (SUMIF(Table126[Site name],Table27[[#This Row],[Site name
(select)]],Table126[ASC certified net production volume 
(tonnes)])))</calculatedColumnFormula>
    </tableColumn>
    <tableColumn id="5" xr3:uid="{5D98A69A-C807-4B26-896E-0332E54D21C9}" name=" GHG emission on farm _x000a_(kg CO2-eq.)" dataDxfId="45"/>
    <tableColumn id="6" xr3:uid="{72BE46E7-3E1C-4A23-9AC7-53C542D7CEEE}" name="GHG emission on farm _x000a_(kg CO2-eq./tonne fish produced per production cycle)" dataDxfId="44">
      <calculatedColumnFormula>IFERROR(Table27[[#This Row],[ GHG emission on farm 
(kg CO2-eq.)]]/Table27[[#This Row],[Net production volume 
(tonnes)]], "")</calculatedColumnFormula>
    </tableColumn>
    <tableColumn id="7" xr3:uid="{B12C93AD-3BF7-4E21-80B2-7F61ED42531C}" name="GHG emission feed _x000a_(kg CO2-eq.)" dataDxfId="43"/>
    <tableColumn id="8" xr3:uid="{DB561762-8C5C-4B9F-992D-E9725C6B8BB9}" name="GHG emisson feed _x000a_(kg CO2-eq./tonne fish produced per production cycle)" dataDxfId="42">
      <calculatedColumnFormula>IFERROR(Table27[[#This Row],[GHG emission feed 
(kg CO2-eq.)]]/Table27[[#This Row],[Net production volume 
(tonnes)]], "")</calculatedColumnFormula>
    </tableColumn>
    <tableColumn id="9" xr3:uid="{477C3038-36C2-4776-AE61-8109E36CE5F4}" name="Notes" dataDxfId="41"/>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DC8153-43B1-4652-9C07-22A2C181C52A}" name="Table2" displayName="Table2" ref="C4:G100" totalsRowShown="0" headerRowDxfId="40" dataDxfId="39">
  <tableColumns count="5">
    <tableColumn id="1" xr3:uid="{177FE64E-D591-4E9D-9AC3-E5E714DC835F}" name="Site name_x000a_(select)" dataDxfId="38"/>
    <tableColumn id="2" xr3:uid="{8C3D43EA-C5BE-4845-A8A7-D2A1693593B7}" name="Net production volume (tonnes)" dataDxfId="37">
      <calculatedColumnFormula>IF(Table2[[#This Row],[Site name
(select)]]= "", "", (SUMIF(Table126[Site name],Table2[[#This Row],[Site name
(select)]],Table126[ASC certified net production volume 
(tonnes)])))</calculatedColumnFormula>
    </tableColumn>
    <tableColumn id="6" xr3:uid="{1EFD5559-EAFD-45D3-A6B9-FC2BFF7CFD9B}" name="Energy use (kJ)" dataDxfId="36"/>
    <tableColumn id="5" xr3:uid="{FCBA223A-B2BD-4ACC-89BA-719199555546}" name="Energy use _x000a_(kJ/tonne fish produced per production cycle)" dataDxfId="35">
      <calculatedColumnFormula>IFERROR(Table2[[#This Row],[Energy use (kJ)]]/Table2[[#This Row],[Net production volume (tonnes)]],"")</calculatedColumnFormula>
    </tableColumn>
    <tableColumn id="3" xr3:uid="{34E12D5F-2965-4C5D-8057-881A912C80F5}" name="Notes" dataDxfId="34"/>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Q1000" totalsRowShown="0" headerRowDxfId="33" dataDxfId="32">
  <tableColumns count="15">
    <tableColumn id="1" xr3:uid="{8761E3EF-CFBD-4EBB-A7DE-A313CE2DB986}" name="Site name _x000a_(select)" dataDxfId="31"/>
    <tableColumn id="2" xr3:uid="{372033B1-ACE5-428B-B030-4A66D650FA70}" name="Species name (Latin name) _x000a_(select)" dataDxfId="30"/>
    <tableColumn id="14" xr3:uid="{01274E49-1EC3-4C45-8143-C2A31A28B895}" name="Start date of treatment _x000a_(yyyy-mm-dd)" dataDxfId="29"/>
    <tableColumn id="15" xr3:uid="{351868C6-82E0-4924-8E7A-87C4C1AA108E}" name="End date of treatment _x000a_(yyyy-mm-dd)" dataDxfId="28"/>
    <tableColumn id="16" xr3:uid="{F00A696B-80AC-4DC1-8226-DBCB16DCFFA3}" name="Reason for use" dataDxfId="27"/>
    <tableColumn id="3" xr3:uid="{467933BC-528F-42F2-8DE1-6344011494AA}" name="Type of treatment _x000a_(select)" dataDxfId="26"/>
    <tableColumn id="4" xr3:uid="{88039C9F-FE4B-4CAA-A9D2-0A55C5A27988}" name="Product trade name" dataDxfId="25"/>
    <tableColumn id="5" xr3:uid="{8FCB593B-18F5-41B4-A0E9-EFF42D2EC10B}" name="Active ingredient name" dataDxfId="24"/>
    <tableColumn id="18" xr3:uid="{6B778B37-FF4E-4776-9C97-2D8FCC32F89E}" name="WHO classification (for antimicrobials only) _x000a_(select)" dataDxfId="23"/>
    <tableColumn id="17" xr3:uid="{D9CD69AC-FB0F-4F68-8892-2AE980233E2D}" name="Amount of active component _x000a_(kg)" dataDxfId="22"/>
    <tableColumn id="9" xr3:uid="{93D29E19-7ABD-4734-91BE-0B826C45E42A}" name="Biomass treated _x000a_(tonnes)" dataDxfId="21"/>
    <tableColumn id="12" xr3:uid="{77126F05-BDB9-4BE2-A6A0-E6D86C7B2412}" name="kg of active ingredient/tonne of fish treated _x000a_(kg/tonne)" dataDxfId="20">
      <calculatedColumnFormula>IFERROR(IF(AND(Table4[[#This Row],[Amount of active component 
(kg)]]="", Table4[[#This Row],[Biomass treated 
(tonnes)]]=""),"", Table4[[#This Row],[Amount of active component 
(kg)]]/Table4[[#This Row],[Biomass treated 
(tonnes)]]),"")</calculatedColumnFormula>
    </tableColumn>
    <tableColumn id="7" xr3:uid="{E7F45B4D-D1EB-4450-8A36-FFD30FE100C0}" name="Total number of net pens (#)" dataDxfId="19"/>
    <tableColumn id="6" xr3:uid="{A9F1009C-916E-4099-8DA9-8D4DA9A39D66}" name="Number of net pens treated (#)" dataDxfId="18"/>
    <tableColumn id="13" xr3:uid="{FCB1F20E-31B7-41AA-A762-AE9C9EF6C7FA}" name="Notes" dataDxfId="17"/>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69B009-3903-42BC-9710-5F179FFF0D8B}" name="Table414" displayName="Table414" ref="C4:G100" totalsRowShown="0" headerRowDxfId="16" dataDxfId="15">
  <tableColumns count="5">
    <tableColumn id="1" xr3:uid="{F627ADF3-FF34-4AAF-B4FB-821856A25A9F}" name="Site name _x000a_(select)" dataDxfId="14">
      <calculatedColumnFormula>'Dropdown tables - Production'!E3</calculatedColumnFormula>
    </tableColumn>
    <tableColumn id="2" xr3:uid="{B0BCD429-9CFB-41D4-ACC8-223BFE00012F}" name="Species name (Latin name) _x000a_(select)" dataDxfId="13">
      <calculatedColumnFormula>'Dropdown tables - Production'!G3</calculatedColumnFormula>
    </tableColumn>
    <tableColumn id="3" xr3:uid="{2C456786-6BAE-440D-925C-5493D9C862B1}" name="Cycle ID" dataDxfId="12"/>
    <tableColumn id="5" xr3:uid="{25430C30-2546-4CD4-92F7-6CB2B129EED8}" name="WNMT" dataDxfId="11">
      <calculatedColumnFormula array="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calculatedColumnFormula>
    </tableColumn>
    <tableColumn id="13" xr3:uid="{57E714CE-9CC2-44E7-9D54-80BD2EEE2A5C}" name="Notes" dataDxfId="10">
      <calculatedColumnFormula>SUMIFS(Table4[Number of net pens treated ('#)],Table4[Site name 
(select)],Table414[[#This Row],[Site name 
(select)]],Table4[Species name (Latin name) 
(select)],Table414[[#This Row],[Species name (Latin name) 
(select)]])</calculatedColumnFormula>
    </tableColumn>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B5FF734-2F76-4ECA-8573-7F2E105E0268}" name="Table39" displayName="Table39" ref="C4:J1000" totalsRowShown="0" headerRowDxfId="9" dataDxfId="8">
  <tableColumns count="8">
    <tableColumn id="1" xr3:uid="{D86F2C83-3096-4E5F-B010-A89F7DF27731}" name="Site name _x000a_(select)" dataDxfId="7"/>
    <tableColumn id="8" xr3:uid="{49AB4AA9-FC63-43E7-8AFE-D3C21528773F}" name="Date_x000a_(yyyy-mm-dd)" dataDxfId="6"/>
    <tableColumn id="2" xr3:uid="{EF6435B8-DAA1-4432-96A4-EFC7AE1F8DAF}" name="Year _x000a_(yyyy)" dataDxfId="5"/>
    <tableColumn id="6" xr3:uid="{05F537B0-378C-4897-B7F1-8BCB94185317}" name="Week _x000a_(ww)" dataDxfId="4"/>
    <tableColumn id="3" xr3:uid="{912CA029-C575-411A-A583-0A98CBD1C724}" name="Sea lice species _x000a_(select)" dataDxfId="3"/>
    <tableColumn id="4" xr3:uid="{012BBFD9-4AB2-4157-9114-8BAA5A2F8878}" name="Life stage _x000a_(select)" dataDxfId="2"/>
    <tableColumn id="5" xr3:uid="{36B3E41F-8B63-43AF-AF25-67F24E2504F3}" name="Average sea lice count _x000a_(#/fish)" dataDxfId="1"/>
    <tableColumn id="7" xr3:uid="{49EE3D4E-C152-4E64-8B6F-DB3CD1923E02}"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groups/advisory-group-on-the-who-list-of-critically-important-antimicrobials" TargetMode="External"/><Relationship Id="rId2" Type="http://schemas.openxmlformats.org/officeDocument/2006/relationships/hyperlink" Target="https://asc-aqua.org/producers/asc-standards/salmon/" TargetMode="External"/><Relationship Id="rId1" Type="http://schemas.openxmlformats.org/officeDocument/2006/relationships/hyperlink" Target="https://www.abraxasenergy.com/energy-resources/toolbox/conversion-calculators/energy/" TargetMode="External"/><Relationship Id="rId6" Type="http://schemas.openxmlformats.org/officeDocument/2006/relationships/printerSettings" Target="../printerSettings/printerSettings1.bin"/><Relationship Id="rId5" Type="http://schemas.openxmlformats.org/officeDocument/2006/relationships/hyperlink" Target="https://myasc.asc-aqua.org/login/" TargetMode="External"/><Relationship Id="rId4" Type="http://schemas.openxmlformats.org/officeDocument/2006/relationships/hyperlink" Target="https://www.iucnredlis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tint="-0.249977111117893"/>
  </sheetPr>
  <dimension ref="B3:C22"/>
  <sheetViews>
    <sheetView tabSelected="1" zoomScale="75" zoomScaleNormal="75" workbookViewId="0"/>
  </sheetViews>
  <sheetFormatPr defaultColWidth="9" defaultRowHeight="16.5" x14ac:dyDescent="0.45"/>
  <cols>
    <col min="1" max="1" width="9" style="13"/>
    <col min="2" max="2" width="0" style="13" hidden="1" customWidth="1"/>
    <col min="3" max="3" width="145.54296875" style="13" customWidth="1"/>
    <col min="4" max="16384" width="9" style="13"/>
  </cols>
  <sheetData>
    <row r="3" spans="3:3" ht="130.5" customHeight="1" x14ac:dyDescent="0.45">
      <c r="C3" s="49" t="s">
        <v>0</v>
      </c>
    </row>
    <row r="4" spans="3:3" ht="77.5" customHeight="1" x14ac:dyDescent="0.45">
      <c r="C4" s="50" t="s">
        <v>1</v>
      </c>
    </row>
    <row r="5" spans="3:3" ht="77.25" customHeight="1" x14ac:dyDescent="0.45">
      <c r="C5" s="50" t="s">
        <v>420</v>
      </c>
    </row>
    <row r="6" spans="3:3" ht="77.25" customHeight="1" x14ac:dyDescent="0.45">
      <c r="C6" s="50" t="s">
        <v>2</v>
      </c>
    </row>
    <row r="7" spans="3:3" ht="178.5" customHeight="1" x14ac:dyDescent="0.45">
      <c r="C7" s="51" t="s">
        <v>3</v>
      </c>
    </row>
    <row r="9" spans="3:3" x14ac:dyDescent="0.45">
      <c r="C9" s="33" t="s">
        <v>4</v>
      </c>
    </row>
    <row r="10" spans="3:3" x14ac:dyDescent="0.45">
      <c r="C10" s="91" t="s">
        <v>5</v>
      </c>
    </row>
    <row r="11" spans="3:3" x14ac:dyDescent="0.45">
      <c r="C11" s="91" t="s">
        <v>6</v>
      </c>
    </row>
    <row r="12" spans="3:3" x14ac:dyDescent="0.45">
      <c r="C12" s="91" t="s">
        <v>7</v>
      </c>
    </row>
    <row r="13" spans="3:3" x14ac:dyDescent="0.45">
      <c r="C13" s="91" t="s">
        <v>8</v>
      </c>
    </row>
    <row r="14" spans="3:3" x14ac:dyDescent="0.45">
      <c r="C14" s="112" t="s">
        <v>9</v>
      </c>
    </row>
    <row r="16" spans="3:3" x14ac:dyDescent="0.45">
      <c r="C16" s="33" t="s">
        <v>10</v>
      </c>
    </row>
    <row r="17" spans="2:3" x14ac:dyDescent="0.45">
      <c r="B17" s="13">
        <v>1.1000000000000001</v>
      </c>
      <c r="C17" s="34" t="s">
        <v>456</v>
      </c>
    </row>
    <row r="19" spans="2:3" x14ac:dyDescent="0.45">
      <c r="C19" s="33" t="s">
        <v>419</v>
      </c>
    </row>
    <row r="20" spans="2:3" x14ac:dyDescent="0.45">
      <c r="C20" s="156" t="s">
        <v>459</v>
      </c>
    </row>
    <row r="21" spans="2:3" x14ac:dyDescent="0.45">
      <c r="C21" s="156" t="s">
        <v>458</v>
      </c>
    </row>
    <row r="22" spans="2:3" x14ac:dyDescent="0.45">
      <c r="C22" s="155" t="s">
        <v>460</v>
      </c>
    </row>
  </sheetData>
  <sheetProtection algorithmName="SHA-512" hashValue="b9DaS2Ak70OdqDqAekF5DJhIsHKG6ineix0l2AGBncE2oP0msSpeZzF+BAf86OJ4DEtY5t3NwVP/55Dj8scquw==" saltValue="qgWE+0w1w8QpllUQ1DH/PA==" spinCount="100000" sheet="1" objects="1" scenarios="1"/>
  <hyperlinks>
    <hyperlink ref="C14" r:id="rId1" xr:uid="{011A0B9C-72B0-48B6-8488-9CFD420097ED}"/>
    <hyperlink ref="C11" r:id="rId2" xr:uid="{CE37C114-CD87-4F98-AE06-42BA41F6C7EA}"/>
    <hyperlink ref="C12" r:id="rId3" xr:uid="{66DAA9EF-969F-40C5-8640-0ED5A2475380}"/>
    <hyperlink ref="C13" r:id="rId4" xr:uid="{70984840-5699-47EF-BC86-F13F37627D0D}"/>
    <hyperlink ref="C10" r:id="rId5" xr:uid="{AEF06631-3898-427B-BD9C-1EEDEDE66CE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tint="-0.249977111117893"/>
  </sheetPr>
  <dimension ref="A1:H202"/>
  <sheetViews>
    <sheetView zoomScale="75" zoomScaleNormal="75" workbookViewId="0"/>
  </sheetViews>
  <sheetFormatPr defaultColWidth="9" defaultRowHeight="16.5" x14ac:dyDescent="0.45"/>
  <cols>
    <col min="1" max="1" width="55.7265625" style="13" bestFit="1" customWidth="1"/>
    <col min="2" max="2" width="16.26953125" style="14" customWidth="1"/>
    <col min="3" max="3" width="58.81640625" style="14" customWidth="1"/>
    <col min="4" max="4" width="37.54296875" style="15" hidden="1" customWidth="1"/>
    <col min="5" max="5" width="28" style="13" hidden="1" customWidth="1"/>
    <col min="6" max="6" width="33.54296875" style="13" hidden="1" customWidth="1"/>
    <col min="7" max="7" width="31" style="13" bestFit="1" customWidth="1"/>
    <col min="8" max="8" width="9" style="13"/>
    <col min="9" max="9" width="26.26953125" style="13" customWidth="1"/>
    <col min="10" max="11" width="9" style="13" customWidth="1"/>
    <col min="12" max="16384" width="9" style="13"/>
  </cols>
  <sheetData>
    <row r="1" spans="1:8" ht="16.5" customHeight="1" x14ac:dyDescent="0.45"/>
    <row r="2" spans="1:8" ht="16.5" customHeight="1" x14ac:dyDescent="0.45"/>
    <row r="3" spans="1:8" ht="16.5" customHeight="1" x14ac:dyDescent="0.45">
      <c r="A3" s="16" t="s">
        <v>11</v>
      </c>
      <c r="B3" s="26" t="s">
        <v>12</v>
      </c>
      <c r="C3" s="26" t="s">
        <v>13</v>
      </c>
      <c r="D3" s="150" t="s">
        <v>14</v>
      </c>
      <c r="E3" s="89" t="s">
        <v>15</v>
      </c>
      <c r="F3" s="89" t="s">
        <v>16</v>
      </c>
      <c r="G3" s="16" t="s">
        <v>17</v>
      </c>
      <c r="H3" s="19"/>
    </row>
    <row r="4" spans="1:8" ht="16.5" customHeight="1" x14ac:dyDescent="0.45">
      <c r="A4" s="17" t="s">
        <v>18</v>
      </c>
      <c r="B4" s="17"/>
      <c r="C4" s="28" t="s">
        <v>19</v>
      </c>
      <c r="D4" s="11" t="s">
        <v>20</v>
      </c>
      <c r="E4" s="17" t="s">
        <v>21</v>
      </c>
      <c r="F4" s="18" t="s">
        <v>22</v>
      </c>
      <c r="G4" s="20" t="s">
        <v>23</v>
      </c>
      <c r="H4" s="19"/>
    </row>
    <row r="5" spans="1:8" ht="16.5" customHeight="1" x14ac:dyDescent="0.45">
      <c r="A5" s="17"/>
      <c r="B5" s="17"/>
      <c r="C5" s="28" t="s">
        <v>24</v>
      </c>
      <c r="D5" s="11"/>
      <c r="E5" s="17"/>
      <c r="F5" s="18"/>
      <c r="G5" s="20"/>
      <c r="H5" s="19"/>
    </row>
    <row r="6" spans="1:8" ht="16.5" customHeight="1" x14ac:dyDescent="0.45">
      <c r="A6" s="17"/>
      <c r="B6" s="17"/>
      <c r="C6" s="28" t="s">
        <v>25</v>
      </c>
      <c r="D6" s="11"/>
      <c r="E6" s="17"/>
      <c r="F6" s="18"/>
      <c r="G6" s="20"/>
      <c r="H6" s="19"/>
    </row>
    <row r="7" spans="1:8" ht="16.5" customHeight="1" x14ac:dyDescent="0.45">
      <c r="A7" s="17"/>
      <c r="B7" s="17"/>
      <c r="C7" s="28" t="s">
        <v>26</v>
      </c>
      <c r="D7" s="11"/>
      <c r="E7" s="17"/>
      <c r="F7" s="18"/>
      <c r="G7" s="20"/>
      <c r="H7" s="19"/>
    </row>
    <row r="8" spans="1:8" ht="16.5" customHeight="1" x14ac:dyDescent="0.45">
      <c r="A8" s="17"/>
      <c r="B8" s="17"/>
      <c r="C8" s="28" t="s">
        <v>27</v>
      </c>
      <c r="D8" s="11"/>
      <c r="E8" s="17"/>
      <c r="F8" s="18"/>
      <c r="G8" s="20"/>
      <c r="H8" s="19"/>
    </row>
    <row r="9" spans="1:8" ht="16.5" customHeight="1" x14ac:dyDescent="0.45">
      <c r="A9" s="17" t="s">
        <v>28</v>
      </c>
      <c r="B9" s="17" t="s">
        <v>29</v>
      </c>
      <c r="C9" s="28" t="s">
        <v>24</v>
      </c>
      <c r="D9" s="11" t="s">
        <v>30</v>
      </c>
      <c r="E9" s="17" t="s">
        <v>21</v>
      </c>
      <c r="F9" s="18" t="s">
        <v>22</v>
      </c>
      <c r="G9" s="20" t="s">
        <v>23</v>
      </c>
      <c r="H9" s="19"/>
    </row>
    <row r="10" spans="1:8" ht="16.5" customHeight="1" x14ac:dyDescent="0.45">
      <c r="A10" s="17"/>
      <c r="B10" s="17"/>
      <c r="C10" s="28" t="s">
        <v>25</v>
      </c>
      <c r="D10" s="11"/>
      <c r="E10" s="17"/>
      <c r="F10" s="18"/>
      <c r="G10" s="20"/>
      <c r="H10" s="19"/>
    </row>
    <row r="11" spans="1:8" ht="16.5" customHeight="1" x14ac:dyDescent="0.45">
      <c r="A11" s="17"/>
      <c r="B11" s="17"/>
      <c r="C11" s="28" t="s">
        <v>31</v>
      </c>
      <c r="D11" s="11"/>
      <c r="E11" s="17"/>
      <c r="F11" s="18"/>
      <c r="G11" s="20"/>
      <c r="H11" s="19"/>
    </row>
    <row r="12" spans="1:8" ht="16.5" customHeight="1" x14ac:dyDescent="0.45">
      <c r="A12" s="17"/>
      <c r="B12" s="17"/>
      <c r="C12" s="28" t="s">
        <v>32</v>
      </c>
      <c r="D12" s="11"/>
      <c r="E12" s="17"/>
      <c r="F12" s="18"/>
      <c r="G12" s="20"/>
      <c r="H12" s="19"/>
    </row>
    <row r="13" spans="1:8" ht="16.5" customHeight="1" x14ac:dyDescent="0.45">
      <c r="A13" s="17" t="s">
        <v>33</v>
      </c>
      <c r="B13" s="24" t="s">
        <v>34</v>
      </c>
      <c r="C13" s="28" t="s">
        <v>24</v>
      </c>
      <c r="D13" s="17" t="s">
        <v>35</v>
      </c>
      <c r="E13" s="17" t="s">
        <v>21</v>
      </c>
      <c r="F13" s="17" t="s">
        <v>36</v>
      </c>
      <c r="G13" s="20" t="s">
        <v>37</v>
      </c>
      <c r="H13" s="19"/>
    </row>
    <row r="14" spans="1:8" ht="16.5" customHeight="1" x14ac:dyDescent="0.45">
      <c r="A14" s="17"/>
      <c r="B14" s="24"/>
      <c r="C14" s="28" t="s">
        <v>38</v>
      </c>
      <c r="D14" s="17"/>
      <c r="E14" s="17"/>
      <c r="F14" s="17"/>
      <c r="G14" s="20"/>
      <c r="H14" s="19"/>
    </row>
    <row r="15" spans="1:8" ht="16.5" customHeight="1" x14ac:dyDescent="0.45">
      <c r="A15" s="17"/>
      <c r="B15" s="24"/>
      <c r="C15" s="28" t="s">
        <v>25</v>
      </c>
      <c r="D15" s="17"/>
      <c r="E15" s="17"/>
      <c r="F15" s="17"/>
      <c r="G15" s="20"/>
      <c r="H15" s="19"/>
    </row>
    <row r="16" spans="1:8" ht="16.5" customHeight="1" x14ac:dyDescent="0.45">
      <c r="A16" s="17"/>
      <c r="B16" s="24"/>
      <c r="C16" s="28" t="s">
        <v>39</v>
      </c>
      <c r="D16" s="17"/>
      <c r="E16" s="17"/>
      <c r="F16" s="17"/>
      <c r="G16" s="20"/>
      <c r="H16" s="19"/>
    </row>
    <row r="17" spans="1:8" ht="16.5" customHeight="1" x14ac:dyDescent="0.45">
      <c r="A17" s="17"/>
      <c r="B17" s="24"/>
      <c r="C17" s="28" t="s">
        <v>40</v>
      </c>
      <c r="D17" s="17"/>
      <c r="E17" s="17"/>
      <c r="F17" s="17"/>
      <c r="G17" s="20"/>
      <c r="H17" s="19"/>
    </row>
    <row r="18" spans="1:8" ht="16.5" customHeight="1" x14ac:dyDescent="0.45">
      <c r="A18" s="11" t="s">
        <v>41</v>
      </c>
      <c r="B18" s="12" t="s">
        <v>42</v>
      </c>
      <c r="C18" s="28" t="s">
        <v>24</v>
      </c>
      <c r="D18" s="151" t="s">
        <v>20</v>
      </c>
      <c r="E18" s="17" t="s">
        <v>21</v>
      </c>
      <c r="F18" s="17" t="s">
        <v>36</v>
      </c>
      <c r="G18" s="21" t="s">
        <v>43</v>
      </c>
      <c r="H18" s="19"/>
    </row>
    <row r="19" spans="1:8" ht="16.5" customHeight="1" x14ac:dyDescent="0.45">
      <c r="A19" s="11"/>
      <c r="B19" s="12"/>
      <c r="C19" s="28" t="s">
        <v>25</v>
      </c>
      <c r="D19" s="151"/>
      <c r="E19" s="17"/>
      <c r="F19" s="17"/>
      <c r="G19" s="21"/>
      <c r="H19" s="19"/>
    </row>
    <row r="20" spans="1:8" ht="16.5" customHeight="1" x14ac:dyDescent="0.45">
      <c r="A20" s="11"/>
      <c r="B20" s="12"/>
      <c r="C20" s="14" t="s">
        <v>44</v>
      </c>
      <c r="D20" s="151"/>
      <c r="E20" s="17"/>
      <c r="F20" s="17"/>
      <c r="G20" s="21"/>
      <c r="H20" s="19"/>
    </row>
    <row r="21" spans="1:8" ht="16.5" customHeight="1" x14ac:dyDescent="0.45">
      <c r="A21" s="11"/>
      <c r="B21" s="12"/>
      <c r="C21" s="28" t="s">
        <v>45</v>
      </c>
      <c r="D21" s="151"/>
      <c r="E21" s="17"/>
      <c r="F21" s="17"/>
      <c r="G21" s="21"/>
      <c r="H21" s="19"/>
    </row>
    <row r="22" spans="1:8" ht="16.5" customHeight="1" x14ac:dyDescent="0.45">
      <c r="A22" s="11"/>
      <c r="B22" s="12"/>
      <c r="C22" s="28" t="s">
        <v>46</v>
      </c>
      <c r="D22" s="151"/>
      <c r="E22" s="17"/>
      <c r="F22" s="17"/>
      <c r="G22" s="21"/>
      <c r="H22" s="19"/>
    </row>
    <row r="23" spans="1:8" ht="16.5" customHeight="1" x14ac:dyDescent="0.45">
      <c r="A23" s="11"/>
      <c r="B23" s="12"/>
      <c r="C23" s="28" t="s">
        <v>47</v>
      </c>
      <c r="D23" s="151"/>
      <c r="E23" s="17"/>
      <c r="F23" s="17"/>
      <c r="G23" s="21"/>
      <c r="H23" s="19"/>
    </row>
    <row r="24" spans="1:8" ht="16.5" customHeight="1" x14ac:dyDescent="0.45">
      <c r="A24" s="11"/>
      <c r="B24" s="12"/>
      <c r="C24" s="28" t="s">
        <v>48</v>
      </c>
      <c r="D24" s="151"/>
      <c r="E24" s="17"/>
      <c r="F24" s="17"/>
      <c r="G24" s="21"/>
      <c r="H24" s="19"/>
    </row>
    <row r="25" spans="1:8" ht="16.5" customHeight="1" x14ac:dyDescent="0.45">
      <c r="A25" s="11" t="s">
        <v>49</v>
      </c>
      <c r="B25" s="12" t="s">
        <v>50</v>
      </c>
      <c r="C25" s="28" t="s">
        <v>24</v>
      </c>
      <c r="D25" s="151" t="s">
        <v>20</v>
      </c>
      <c r="E25" s="17" t="s">
        <v>21</v>
      </c>
      <c r="F25" s="18" t="s">
        <v>22</v>
      </c>
      <c r="G25" s="21" t="s">
        <v>51</v>
      </c>
      <c r="H25" s="19"/>
    </row>
    <row r="26" spans="1:8" ht="16.5" customHeight="1" x14ac:dyDescent="0.45">
      <c r="A26" s="11"/>
      <c r="B26" s="12"/>
      <c r="C26" s="28" t="s">
        <v>25</v>
      </c>
      <c r="D26" s="151"/>
      <c r="E26" s="17"/>
      <c r="F26" s="17"/>
      <c r="G26" s="21"/>
      <c r="H26" s="19"/>
    </row>
    <row r="27" spans="1:8" ht="16.5" customHeight="1" x14ac:dyDescent="0.45">
      <c r="A27" s="11"/>
      <c r="B27" s="12"/>
      <c r="C27" s="28" t="s">
        <v>52</v>
      </c>
      <c r="D27" s="151"/>
      <c r="E27" s="17"/>
      <c r="F27" s="17"/>
      <c r="G27" s="21"/>
      <c r="H27" s="19"/>
    </row>
    <row r="28" spans="1:8" ht="16.5" customHeight="1" x14ac:dyDescent="0.45">
      <c r="A28" s="11"/>
      <c r="B28" s="12"/>
      <c r="C28" s="28" t="s">
        <v>53</v>
      </c>
      <c r="D28" s="151"/>
      <c r="E28" s="17"/>
      <c r="F28" s="17"/>
      <c r="G28" s="21"/>
      <c r="H28" s="19"/>
    </row>
    <row r="29" spans="1:8" ht="16.5" customHeight="1" x14ac:dyDescent="0.45">
      <c r="A29" s="11" t="s">
        <v>54</v>
      </c>
      <c r="B29" s="24" t="s">
        <v>55</v>
      </c>
      <c r="C29" s="28" t="s">
        <v>24</v>
      </c>
      <c r="D29" s="151" t="s">
        <v>20</v>
      </c>
      <c r="E29" s="11" t="s">
        <v>21</v>
      </c>
      <c r="F29" s="11" t="s">
        <v>56</v>
      </c>
      <c r="G29" s="20" t="s">
        <v>54</v>
      </c>
    </row>
    <row r="30" spans="1:8" ht="16.5" customHeight="1" x14ac:dyDescent="0.45">
      <c r="A30" s="11"/>
      <c r="B30" s="24"/>
      <c r="C30" s="24" t="s">
        <v>57</v>
      </c>
      <c r="D30" s="151"/>
      <c r="E30" s="17"/>
      <c r="F30" s="18"/>
      <c r="G30" s="20"/>
    </row>
    <row r="31" spans="1:8" ht="16.5" customHeight="1" x14ac:dyDescent="0.45">
      <c r="A31" s="11"/>
      <c r="B31" s="24"/>
      <c r="C31" s="24" t="s">
        <v>58</v>
      </c>
      <c r="D31" s="11"/>
      <c r="E31" s="17"/>
      <c r="F31" s="18"/>
      <c r="G31" s="20"/>
    </row>
    <row r="32" spans="1:8" ht="16.5" customHeight="1" x14ac:dyDescent="0.45">
      <c r="A32" s="11"/>
      <c r="B32" s="24"/>
      <c r="C32" s="24" t="s">
        <v>25</v>
      </c>
      <c r="D32" s="11"/>
      <c r="E32" s="17"/>
      <c r="F32" s="18"/>
      <c r="G32" s="20"/>
    </row>
    <row r="33" spans="1:7" ht="16.5" customHeight="1" x14ac:dyDescent="0.45">
      <c r="A33" s="11"/>
      <c r="B33" s="24"/>
      <c r="C33" s="24" t="s">
        <v>59</v>
      </c>
      <c r="D33" s="11"/>
      <c r="E33" s="17"/>
      <c r="F33" s="18"/>
      <c r="G33" s="20"/>
    </row>
    <row r="34" spans="1:7" ht="16.5" customHeight="1" x14ac:dyDescent="0.45">
      <c r="A34" s="11"/>
      <c r="B34" s="24"/>
      <c r="C34" s="24" t="s">
        <v>60</v>
      </c>
      <c r="D34" s="11"/>
      <c r="E34" s="17"/>
      <c r="F34" s="18"/>
      <c r="G34" s="20"/>
    </row>
    <row r="35" spans="1:7" ht="16.5" customHeight="1" x14ac:dyDescent="0.45">
      <c r="A35" s="11" t="s">
        <v>61</v>
      </c>
      <c r="B35" s="12" t="s">
        <v>62</v>
      </c>
      <c r="C35" s="28" t="s">
        <v>24</v>
      </c>
      <c r="D35" s="11" t="s">
        <v>63</v>
      </c>
      <c r="E35" s="17" t="s">
        <v>21</v>
      </c>
      <c r="F35" s="17" t="s">
        <v>56</v>
      </c>
      <c r="G35" s="20" t="s">
        <v>64</v>
      </c>
    </row>
    <row r="36" spans="1:7" ht="16.5" customHeight="1" x14ac:dyDescent="0.45">
      <c r="A36" s="11"/>
      <c r="B36" s="12"/>
      <c r="C36" s="28" t="s">
        <v>65</v>
      </c>
      <c r="D36" s="11"/>
      <c r="E36" s="17"/>
      <c r="F36" s="17"/>
      <c r="G36" s="20"/>
    </row>
    <row r="37" spans="1:7" ht="16.5" customHeight="1" x14ac:dyDescent="0.45">
      <c r="A37" s="11"/>
      <c r="B37" s="12"/>
      <c r="C37" s="28" t="s">
        <v>66</v>
      </c>
      <c r="D37" s="11"/>
      <c r="E37" s="17"/>
      <c r="F37" s="17"/>
      <c r="G37" s="20"/>
    </row>
    <row r="38" spans="1:7" ht="16.5" customHeight="1" x14ac:dyDescent="0.45">
      <c r="A38" s="11"/>
      <c r="B38" s="12"/>
      <c r="C38" s="28" t="s">
        <v>67</v>
      </c>
      <c r="D38" s="11"/>
      <c r="E38" s="17"/>
      <c r="F38" s="17"/>
      <c r="G38" s="20"/>
    </row>
    <row r="39" spans="1:7" ht="16.5" customHeight="1" x14ac:dyDescent="0.45">
      <c r="A39" s="11"/>
      <c r="B39" s="12"/>
      <c r="C39" s="28" t="s">
        <v>68</v>
      </c>
      <c r="D39" s="11"/>
      <c r="E39" s="17"/>
      <c r="F39" s="17"/>
      <c r="G39" s="20"/>
    </row>
    <row r="40" spans="1:7" ht="16.5" customHeight="1" x14ac:dyDescent="0.45">
      <c r="A40" s="11"/>
      <c r="B40" s="12"/>
      <c r="C40" s="28" t="s">
        <v>69</v>
      </c>
      <c r="D40" s="11"/>
      <c r="E40" s="17"/>
      <c r="F40" s="17"/>
      <c r="G40" s="20"/>
    </row>
    <row r="41" spans="1:7" ht="16.5" customHeight="1" x14ac:dyDescent="0.45">
      <c r="A41" s="11"/>
      <c r="B41" s="12"/>
      <c r="C41" s="28" t="s">
        <v>70</v>
      </c>
      <c r="D41" s="11"/>
      <c r="E41" s="17"/>
      <c r="F41" s="17"/>
      <c r="G41" s="20"/>
    </row>
    <row r="42" spans="1:7" ht="16.5" customHeight="1" x14ac:dyDescent="0.45">
      <c r="A42" s="11" t="s">
        <v>71</v>
      </c>
      <c r="B42" s="12" t="s">
        <v>72</v>
      </c>
      <c r="C42" s="28" t="s">
        <v>24</v>
      </c>
      <c r="D42" s="11" t="s">
        <v>63</v>
      </c>
      <c r="E42" s="17" t="s">
        <v>21</v>
      </c>
      <c r="F42" s="17" t="s">
        <v>56</v>
      </c>
      <c r="G42" s="20" t="s">
        <v>73</v>
      </c>
    </row>
    <row r="43" spans="1:7" ht="16.5" customHeight="1" x14ac:dyDescent="0.45">
      <c r="A43" s="11"/>
      <c r="B43" s="12"/>
      <c r="C43" s="28" t="s">
        <v>65</v>
      </c>
      <c r="E43" s="17"/>
      <c r="F43" s="17"/>
      <c r="G43" s="20"/>
    </row>
    <row r="44" spans="1:7" ht="16.5" customHeight="1" x14ac:dyDescent="0.45">
      <c r="A44" s="11"/>
      <c r="B44" s="12"/>
      <c r="C44" s="28" t="s">
        <v>66</v>
      </c>
      <c r="D44" s="11"/>
      <c r="E44" s="17"/>
      <c r="F44" s="17"/>
      <c r="G44" s="20"/>
    </row>
    <row r="45" spans="1:7" ht="16.5" customHeight="1" x14ac:dyDescent="0.45">
      <c r="A45" s="11"/>
      <c r="B45" s="12"/>
      <c r="C45" s="28" t="s">
        <v>67</v>
      </c>
      <c r="D45" s="11"/>
      <c r="E45" s="17"/>
      <c r="F45" s="17"/>
      <c r="G45" s="20"/>
    </row>
    <row r="46" spans="1:7" ht="16.5" customHeight="1" x14ac:dyDescent="0.45">
      <c r="A46" s="11"/>
      <c r="B46" s="12"/>
      <c r="C46" s="28" t="s">
        <v>68</v>
      </c>
      <c r="D46" s="11"/>
      <c r="E46" s="17"/>
      <c r="F46" s="17"/>
      <c r="G46" s="20"/>
    </row>
    <row r="47" spans="1:7" ht="16.5" customHeight="1" x14ac:dyDescent="0.45">
      <c r="A47" s="11"/>
      <c r="B47" s="12"/>
      <c r="C47" s="28" t="s">
        <v>74</v>
      </c>
      <c r="D47" s="11"/>
      <c r="E47" s="17"/>
      <c r="F47" s="17"/>
      <c r="G47" s="20"/>
    </row>
    <row r="48" spans="1:7" ht="16.5" customHeight="1" x14ac:dyDescent="0.45">
      <c r="A48" s="11"/>
      <c r="B48" s="12"/>
      <c r="C48" s="28" t="s">
        <v>75</v>
      </c>
      <c r="D48" s="11"/>
      <c r="E48" s="17"/>
      <c r="F48" s="17"/>
      <c r="G48" s="20"/>
    </row>
    <row r="49" spans="1:7" ht="16.5" customHeight="1" x14ac:dyDescent="0.45">
      <c r="A49" s="11" t="s">
        <v>76</v>
      </c>
      <c r="B49" s="25" t="s">
        <v>77</v>
      </c>
      <c r="C49" s="28" t="s">
        <v>24</v>
      </c>
      <c r="D49" s="11" t="s">
        <v>78</v>
      </c>
      <c r="E49" s="11" t="s">
        <v>21</v>
      </c>
      <c r="F49" s="11" t="s">
        <v>56</v>
      </c>
      <c r="G49" s="23" t="s">
        <v>79</v>
      </c>
    </row>
    <row r="50" spans="1:7" ht="16.5" customHeight="1" x14ac:dyDescent="0.45">
      <c r="A50" s="11"/>
      <c r="B50" s="25"/>
      <c r="C50" s="28" t="s">
        <v>65</v>
      </c>
      <c r="D50" s="152"/>
      <c r="E50" s="27"/>
      <c r="F50" s="27"/>
      <c r="G50" s="23"/>
    </row>
    <row r="51" spans="1:7" ht="16.5" customHeight="1" x14ac:dyDescent="0.45">
      <c r="A51" s="11"/>
      <c r="B51" s="25"/>
      <c r="C51" s="28" t="s">
        <v>66</v>
      </c>
      <c r="D51" s="152"/>
      <c r="E51" s="27"/>
      <c r="F51" s="27"/>
      <c r="G51" s="23"/>
    </row>
    <row r="52" spans="1:7" ht="16.5" customHeight="1" x14ac:dyDescent="0.45">
      <c r="A52" s="11"/>
      <c r="B52" s="25"/>
      <c r="C52" s="28" t="s">
        <v>67</v>
      </c>
      <c r="D52" s="152"/>
      <c r="E52" s="27"/>
      <c r="F52" s="27"/>
      <c r="G52" s="23"/>
    </row>
    <row r="53" spans="1:7" ht="16.5" customHeight="1" x14ac:dyDescent="0.45">
      <c r="A53" s="11"/>
      <c r="B53" s="25"/>
      <c r="C53" s="28" t="s">
        <v>68</v>
      </c>
      <c r="D53" s="152"/>
      <c r="E53" s="27"/>
      <c r="F53" s="27"/>
      <c r="G53" s="23"/>
    </row>
    <row r="54" spans="1:7" ht="16.5" customHeight="1" x14ac:dyDescent="0.45">
      <c r="A54" s="11"/>
      <c r="B54" s="25"/>
      <c r="C54" s="25" t="s">
        <v>80</v>
      </c>
      <c r="D54" s="152"/>
      <c r="E54" s="27"/>
      <c r="F54" s="27"/>
      <c r="G54" s="23"/>
    </row>
    <row r="55" spans="1:7" ht="16.5" customHeight="1" x14ac:dyDescent="0.45">
      <c r="A55" s="11"/>
      <c r="B55" s="24"/>
      <c r="C55" s="24" t="s">
        <v>81</v>
      </c>
      <c r="D55" s="17"/>
      <c r="E55" s="17"/>
      <c r="F55" s="17"/>
      <c r="G55" s="17"/>
    </row>
    <row r="56" spans="1:7" ht="16.5" customHeight="1" x14ac:dyDescent="0.45">
      <c r="A56" s="11" t="s">
        <v>82</v>
      </c>
      <c r="B56" s="25" t="s">
        <v>83</v>
      </c>
      <c r="C56" s="28" t="s">
        <v>24</v>
      </c>
      <c r="D56" s="152" t="s">
        <v>84</v>
      </c>
      <c r="E56" s="11" t="s">
        <v>21</v>
      </c>
      <c r="F56" s="11" t="s">
        <v>56</v>
      </c>
      <c r="G56" s="20" t="s">
        <v>85</v>
      </c>
    </row>
    <row r="57" spans="1:7" ht="16.5" customHeight="1" x14ac:dyDescent="0.45">
      <c r="A57" s="11"/>
      <c r="B57" s="25"/>
      <c r="C57" s="28" t="s">
        <v>65</v>
      </c>
      <c r="D57" s="152"/>
      <c r="E57" s="11"/>
      <c r="F57" s="11"/>
      <c r="G57" s="11"/>
    </row>
    <row r="58" spans="1:7" ht="16.5" customHeight="1" x14ac:dyDescent="0.45">
      <c r="A58" s="11"/>
      <c r="B58" s="25"/>
      <c r="C58" s="28" t="s">
        <v>66</v>
      </c>
      <c r="D58" s="152"/>
      <c r="E58" s="11"/>
      <c r="F58" s="11"/>
      <c r="G58" s="11"/>
    </row>
    <row r="59" spans="1:7" ht="16.5" customHeight="1" x14ac:dyDescent="0.45">
      <c r="A59" s="11"/>
      <c r="B59" s="25"/>
      <c r="C59" s="28" t="s">
        <v>86</v>
      </c>
      <c r="D59" s="152"/>
      <c r="E59" s="11"/>
      <c r="F59" s="11"/>
      <c r="G59" s="11"/>
    </row>
    <row r="60" spans="1:7" ht="16.5" customHeight="1" x14ac:dyDescent="0.45">
      <c r="A60" s="11"/>
      <c r="B60" s="25"/>
      <c r="C60" s="28" t="s">
        <v>68</v>
      </c>
      <c r="D60" s="152"/>
      <c r="E60" s="11"/>
      <c r="F60" s="11"/>
      <c r="G60" s="11"/>
    </row>
    <row r="61" spans="1:7" ht="16.5" customHeight="1" x14ac:dyDescent="0.45">
      <c r="A61" s="11"/>
      <c r="B61" s="25"/>
      <c r="C61" s="28" t="s">
        <v>87</v>
      </c>
      <c r="D61" s="152"/>
      <c r="E61" s="11"/>
      <c r="F61" s="11"/>
      <c r="G61" s="11"/>
    </row>
    <row r="62" spans="1:7" ht="16.5" customHeight="1" x14ac:dyDescent="0.45">
      <c r="A62" s="11" t="s">
        <v>88</v>
      </c>
      <c r="B62" s="24" t="s">
        <v>89</v>
      </c>
      <c r="C62" s="28" t="s">
        <v>24</v>
      </c>
      <c r="D62" s="11" t="s">
        <v>20</v>
      </c>
      <c r="E62" s="11" t="s">
        <v>21</v>
      </c>
      <c r="F62" s="18" t="s">
        <v>22</v>
      </c>
      <c r="G62" s="21" t="s">
        <v>90</v>
      </c>
    </row>
    <row r="63" spans="1:7" ht="16.5" customHeight="1" x14ac:dyDescent="0.45">
      <c r="A63" s="11"/>
      <c r="B63" s="24"/>
      <c r="C63" s="28" t="s">
        <v>25</v>
      </c>
      <c r="D63" s="11"/>
      <c r="E63" s="17"/>
      <c r="F63" s="18"/>
      <c r="G63" s="17"/>
    </row>
    <row r="64" spans="1:7" ht="16.5" customHeight="1" x14ac:dyDescent="0.45">
      <c r="A64" s="11"/>
      <c r="B64" s="24"/>
      <c r="C64" s="85" t="s">
        <v>418</v>
      </c>
      <c r="D64" s="11"/>
      <c r="E64" s="17"/>
      <c r="F64" s="18"/>
      <c r="G64" s="17"/>
    </row>
    <row r="65" spans="1:7" ht="16.5" customHeight="1" x14ac:dyDescent="0.45">
      <c r="A65" s="11" t="s">
        <v>91</v>
      </c>
      <c r="B65" s="12" t="s">
        <v>92</v>
      </c>
      <c r="C65" s="28" t="s">
        <v>24</v>
      </c>
      <c r="D65" s="11" t="s">
        <v>20</v>
      </c>
      <c r="E65" s="17" t="s">
        <v>21</v>
      </c>
      <c r="F65" s="18" t="s">
        <v>22</v>
      </c>
      <c r="G65" s="21" t="s">
        <v>93</v>
      </c>
    </row>
    <row r="66" spans="1:7" ht="16.5" customHeight="1" x14ac:dyDescent="0.45">
      <c r="A66" s="11"/>
      <c r="B66" s="12"/>
      <c r="C66" s="28" t="s">
        <v>25</v>
      </c>
      <c r="D66" s="11"/>
      <c r="E66" s="17"/>
      <c r="F66" s="17"/>
      <c r="G66" s="21"/>
    </row>
    <row r="67" spans="1:7" ht="16.5" customHeight="1" x14ac:dyDescent="0.45">
      <c r="A67" s="11"/>
      <c r="B67" s="12"/>
      <c r="C67" s="28" t="s">
        <v>94</v>
      </c>
      <c r="D67" s="11"/>
      <c r="E67" s="17"/>
      <c r="F67" s="17"/>
      <c r="G67" s="21"/>
    </row>
    <row r="68" spans="1:7" ht="16.5" customHeight="1" x14ac:dyDescent="0.45">
      <c r="A68" s="11"/>
      <c r="B68" s="12"/>
      <c r="C68" s="28" t="s">
        <v>95</v>
      </c>
      <c r="D68" s="11"/>
      <c r="E68" s="17"/>
      <c r="F68" s="17"/>
      <c r="G68" s="21"/>
    </row>
    <row r="69" spans="1:7" ht="16.5" customHeight="1" x14ac:dyDescent="0.45">
      <c r="A69" s="11"/>
      <c r="B69" s="12"/>
      <c r="C69" s="28" t="s">
        <v>96</v>
      </c>
      <c r="D69" s="11"/>
      <c r="E69" s="17"/>
      <c r="F69" s="17"/>
      <c r="G69" s="21"/>
    </row>
    <row r="70" spans="1:7" ht="16.5" customHeight="1" x14ac:dyDescent="0.45">
      <c r="A70" s="11" t="s">
        <v>97</v>
      </c>
      <c r="B70" s="12" t="s">
        <v>98</v>
      </c>
      <c r="C70" s="28" t="s">
        <v>24</v>
      </c>
      <c r="D70" s="11" t="s">
        <v>20</v>
      </c>
      <c r="E70" s="17" t="s">
        <v>21</v>
      </c>
      <c r="F70" s="18" t="s">
        <v>22</v>
      </c>
      <c r="G70" s="21" t="s">
        <v>93</v>
      </c>
    </row>
    <row r="71" spans="1:7" ht="16.5" customHeight="1" x14ac:dyDescent="0.45">
      <c r="A71" s="11"/>
      <c r="B71" s="12"/>
      <c r="C71" s="28" t="s">
        <v>25</v>
      </c>
      <c r="D71" s="11"/>
      <c r="E71" s="17"/>
      <c r="F71" s="17"/>
      <c r="G71" s="21"/>
    </row>
    <row r="72" spans="1:7" ht="16.5" customHeight="1" x14ac:dyDescent="0.45">
      <c r="A72" s="11"/>
      <c r="B72" s="12"/>
      <c r="C72" s="28" t="s">
        <v>99</v>
      </c>
      <c r="D72" s="11"/>
      <c r="E72" s="17"/>
      <c r="F72" s="17"/>
      <c r="G72" s="21"/>
    </row>
    <row r="73" spans="1:7" ht="16.5" customHeight="1" x14ac:dyDescent="0.45">
      <c r="A73" s="11" t="s">
        <v>100</v>
      </c>
      <c r="B73" s="17" t="s">
        <v>101</v>
      </c>
      <c r="C73" s="24" t="s">
        <v>102</v>
      </c>
      <c r="D73" s="11" t="s">
        <v>20</v>
      </c>
      <c r="E73" s="11" t="s">
        <v>21</v>
      </c>
      <c r="F73" s="18" t="s">
        <v>22</v>
      </c>
      <c r="G73" s="20" t="s">
        <v>103</v>
      </c>
    </row>
    <row r="74" spans="1:7" ht="16.5" customHeight="1" x14ac:dyDescent="0.45">
      <c r="A74" s="11"/>
      <c r="B74" s="17"/>
      <c r="C74" s="24" t="s">
        <v>104</v>
      </c>
      <c r="D74" s="11"/>
      <c r="E74" s="11"/>
      <c r="F74" s="18"/>
      <c r="G74" s="20"/>
    </row>
    <row r="75" spans="1:7" ht="16.5" customHeight="1" x14ac:dyDescent="0.45">
      <c r="A75" s="11"/>
      <c r="B75" s="17"/>
      <c r="C75" s="24" t="s">
        <v>105</v>
      </c>
      <c r="D75" s="11"/>
      <c r="E75" s="17"/>
      <c r="F75" s="18"/>
      <c r="G75" s="20"/>
    </row>
    <row r="76" spans="1:7" ht="16.5" customHeight="1" x14ac:dyDescent="0.45">
      <c r="A76" s="11" t="s">
        <v>106</v>
      </c>
      <c r="B76" s="17" t="s">
        <v>107</v>
      </c>
      <c r="C76" s="28" t="s">
        <v>24</v>
      </c>
      <c r="D76" s="11" t="s">
        <v>20</v>
      </c>
      <c r="E76" s="11" t="s">
        <v>21</v>
      </c>
      <c r="F76" s="11" t="s">
        <v>56</v>
      </c>
      <c r="G76" s="20" t="s">
        <v>108</v>
      </c>
    </row>
    <row r="77" spans="1:7" ht="16.5" customHeight="1" x14ac:dyDescent="0.45">
      <c r="A77" s="11"/>
      <c r="B77" s="17"/>
      <c r="C77" s="24" t="s">
        <v>104</v>
      </c>
      <c r="D77" s="11"/>
      <c r="E77" s="17"/>
      <c r="F77" s="18"/>
      <c r="G77" s="20"/>
    </row>
    <row r="78" spans="1:7" ht="16.5" customHeight="1" x14ac:dyDescent="0.45">
      <c r="A78" s="11"/>
      <c r="B78" s="17"/>
      <c r="C78" s="24" t="s">
        <v>109</v>
      </c>
      <c r="D78" s="11"/>
      <c r="E78" s="17"/>
      <c r="F78" s="18"/>
      <c r="G78" s="20"/>
    </row>
    <row r="79" spans="1:7" ht="16.5" customHeight="1" x14ac:dyDescent="0.45">
      <c r="A79" s="11"/>
      <c r="B79" s="17"/>
      <c r="C79" s="24" t="s">
        <v>110</v>
      </c>
      <c r="D79" s="11"/>
      <c r="E79" s="17"/>
      <c r="F79" s="18"/>
      <c r="G79" s="20"/>
    </row>
    <row r="80" spans="1:7" ht="16.5" customHeight="1" x14ac:dyDescent="0.45">
      <c r="A80" s="11" t="s">
        <v>111</v>
      </c>
      <c r="B80" s="17" t="s">
        <v>112</v>
      </c>
      <c r="C80" s="28" t="s">
        <v>24</v>
      </c>
      <c r="D80" s="11" t="s">
        <v>20</v>
      </c>
      <c r="E80" s="11" t="s">
        <v>21</v>
      </c>
      <c r="F80" s="11" t="s">
        <v>56</v>
      </c>
      <c r="G80" s="20" t="s">
        <v>108</v>
      </c>
    </row>
    <row r="81" spans="1:7" ht="16.5" customHeight="1" x14ac:dyDescent="0.45">
      <c r="A81" s="11"/>
      <c r="B81" s="17"/>
      <c r="C81" s="24" t="s">
        <v>104</v>
      </c>
      <c r="D81" s="11"/>
      <c r="E81" s="17"/>
      <c r="F81" s="18"/>
      <c r="G81" s="20"/>
    </row>
    <row r="82" spans="1:7" ht="16.5" customHeight="1" x14ac:dyDescent="0.45">
      <c r="A82" s="11"/>
      <c r="B82" s="17"/>
      <c r="C82" s="24" t="s">
        <v>113</v>
      </c>
      <c r="D82" s="11"/>
      <c r="E82" s="17"/>
      <c r="F82" s="18"/>
      <c r="G82" s="20"/>
    </row>
    <row r="83" spans="1:7" ht="16.5" customHeight="1" x14ac:dyDescent="0.45">
      <c r="A83" s="11"/>
      <c r="B83" s="17"/>
      <c r="C83" s="24" t="s">
        <v>114</v>
      </c>
      <c r="D83" s="11"/>
      <c r="E83" s="17"/>
      <c r="F83" s="18"/>
      <c r="G83" s="20"/>
    </row>
    <row r="84" spans="1:7" ht="16.5" customHeight="1" x14ac:dyDescent="0.45">
      <c r="A84" s="11" t="s">
        <v>115</v>
      </c>
      <c r="B84" s="12" t="s">
        <v>116</v>
      </c>
      <c r="C84" s="28" t="s">
        <v>24</v>
      </c>
      <c r="D84" s="11" t="s">
        <v>20</v>
      </c>
      <c r="E84" s="11" t="s">
        <v>21</v>
      </c>
      <c r="F84" s="18" t="s">
        <v>22</v>
      </c>
      <c r="G84" s="20" t="s">
        <v>117</v>
      </c>
    </row>
    <row r="85" spans="1:7" ht="16.5" customHeight="1" x14ac:dyDescent="0.45">
      <c r="A85" s="11"/>
      <c r="B85" s="12"/>
      <c r="C85" s="29" t="s">
        <v>25</v>
      </c>
      <c r="D85" s="11"/>
      <c r="E85" s="11"/>
      <c r="F85" s="11"/>
      <c r="G85" s="20"/>
    </row>
    <row r="86" spans="1:7" ht="16.5" customHeight="1" x14ac:dyDescent="0.45">
      <c r="A86" s="11"/>
      <c r="B86" s="12"/>
      <c r="C86" s="29" t="s">
        <v>118</v>
      </c>
      <c r="D86" s="11"/>
      <c r="E86" s="11"/>
      <c r="F86" s="11"/>
      <c r="G86" s="20"/>
    </row>
    <row r="87" spans="1:7" ht="16.5" customHeight="1" x14ac:dyDescent="0.45">
      <c r="A87" s="11"/>
      <c r="B87" s="12"/>
      <c r="C87" s="29" t="s">
        <v>119</v>
      </c>
      <c r="D87" s="11"/>
      <c r="E87" s="11"/>
      <c r="F87" s="11"/>
      <c r="G87" s="20"/>
    </row>
    <row r="88" spans="1:7" ht="16.5" customHeight="1" x14ac:dyDescent="0.45">
      <c r="A88" s="11"/>
      <c r="B88" s="12"/>
      <c r="C88" s="29" t="s">
        <v>120</v>
      </c>
      <c r="D88" s="11"/>
      <c r="E88" s="11"/>
      <c r="F88" s="11"/>
      <c r="G88" s="20"/>
    </row>
    <row r="89" spans="1:7" ht="16.5" customHeight="1" x14ac:dyDescent="0.45">
      <c r="A89" s="11"/>
      <c r="B89" s="12"/>
      <c r="C89" s="29" t="s">
        <v>121</v>
      </c>
      <c r="D89" s="11"/>
      <c r="E89" s="11"/>
      <c r="F89" s="11"/>
      <c r="G89" s="20"/>
    </row>
    <row r="90" spans="1:7" ht="16.5" customHeight="1" x14ac:dyDescent="0.45">
      <c r="A90" s="11"/>
      <c r="B90" s="12"/>
      <c r="C90" s="29" t="s">
        <v>122</v>
      </c>
      <c r="D90" s="11"/>
      <c r="E90" s="11"/>
      <c r="F90" s="11"/>
      <c r="G90" s="20"/>
    </row>
    <row r="91" spans="1:7" ht="16.5" customHeight="1" x14ac:dyDescent="0.45">
      <c r="A91" s="11"/>
      <c r="B91" s="12"/>
      <c r="C91" s="29" t="s">
        <v>123</v>
      </c>
      <c r="D91" s="11"/>
      <c r="E91" s="11"/>
      <c r="F91" s="11"/>
      <c r="G91" s="20"/>
    </row>
    <row r="92" spans="1:7" ht="16.5" customHeight="1" x14ac:dyDescent="0.45">
      <c r="A92" s="11"/>
      <c r="B92" s="12"/>
      <c r="C92" s="29" t="s">
        <v>124</v>
      </c>
      <c r="D92" s="11"/>
      <c r="E92" s="11"/>
      <c r="F92" s="11"/>
      <c r="G92" s="20"/>
    </row>
    <row r="93" spans="1:7" ht="16.5" customHeight="1" x14ac:dyDescent="0.45">
      <c r="A93" s="11"/>
      <c r="B93" s="12"/>
      <c r="C93" s="29" t="s">
        <v>125</v>
      </c>
      <c r="D93" s="11"/>
      <c r="E93" s="11"/>
      <c r="F93" s="11"/>
      <c r="G93" s="20"/>
    </row>
    <row r="94" spans="1:7" ht="16.5" customHeight="1" x14ac:dyDescent="0.45">
      <c r="A94" s="11"/>
      <c r="B94" s="12"/>
      <c r="C94" s="29" t="s">
        <v>126</v>
      </c>
      <c r="D94" s="11"/>
      <c r="E94" s="11"/>
      <c r="F94" s="11"/>
      <c r="G94" s="20"/>
    </row>
    <row r="95" spans="1:7" ht="16.5" customHeight="1" x14ac:dyDescent="0.45">
      <c r="A95" s="11"/>
      <c r="B95" s="12"/>
      <c r="C95" s="29" t="s">
        <v>127</v>
      </c>
      <c r="D95" s="11"/>
      <c r="E95" s="11"/>
      <c r="F95" s="11"/>
      <c r="G95" s="20"/>
    </row>
    <row r="96" spans="1:7" ht="16.5" customHeight="1" x14ac:dyDescent="0.45">
      <c r="A96" s="11"/>
      <c r="B96" s="12"/>
      <c r="C96" s="29" t="s">
        <v>443</v>
      </c>
      <c r="D96" s="11"/>
      <c r="E96" s="11"/>
      <c r="F96" s="11"/>
      <c r="G96" s="20"/>
    </row>
    <row r="97" spans="1:7" ht="16.5" customHeight="1" x14ac:dyDescent="0.45">
      <c r="A97" s="11"/>
      <c r="B97" s="12"/>
      <c r="C97" s="29" t="s">
        <v>444</v>
      </c>
      <c r="D97" s="11"/>
      <c r="E97" s="11"/>
      <c r="F97" s="11"/>
      <c r="G97" s="20"/>
    </row>
    <row r="98" spans="1:7" x14ac:dyDescent="0.45">
      <c r="A98" s="11" t="s">
        <v>128</v>
      </c>
      <c r="B98" s="12" t="s">
        <v>129</v>
      </c>
      <c r="C98" s="28" t="s">
        <v>24</v>
      </c>
      <c r="D98" s="11" t="s">
        <v>20</v>
      </c>
      <c r="E98" s="11" t="s">
        <v>21</v>
      </c>
      <c r="F98" s="18" t="s">
        <v>22</v>
      </c>
      <c r="G98" s="20" t="s">
        <v>130</v>
      </c>
    </row>
    <row r="99" spans="1:7" x14ac:dyDescent="0.45">
      <c r="A99" s="11"/>
      <c r="B99" s="12"/>
      <c r="C99" s="29" t="s">
        <v>25</v>
      </c>
      <c r="D99" s="11"/>
      <c r="E99" s="11"/>
      <c r="F99" s="11"/>
      <c r="G99" s="20"/>
    </row>
    <row r="100" spans="1:7" x14ac:dyDescent="0.45">
      <c r="A100" s="11"/>
      <c r="B100" s="12"/>
      <c r="C100" s="29" t="s">
        <v>131</v>
      </c>
      <c r="D100" s="11"/>
      <c r="E100" s="11"/>
      <c r="F100" s="11"/>
      <c r="G100" s="20"/>
    </row>
    <row r="101" spans="1:7" ht="16.5" customHeight="1" x14ac:dyDescent="0.45">
      <c r="A101" s="11" t="s">
        <v>132</v>
      </c>
      <c r="B101" s="12" t="s">
        <v>133</v>
      </c>
      <c r="C101" s="28" t="s">
        <v>24</v>
      </c>
      <c r="D101" s="17" t="s">
        <v>134</v>
      </c>
      <c r="E101" s="11" t="s">
        <v>21</v>
      </c>
      <c r="F101" s="18" t="s">
        <v>22</v>
      </c>
      <c r="G101" s="20" t="s">
        <v>132</v>
      </c>
    </row>
    <row r="102" spans="1:7" ht="16.5" customHeight="1" x14ac:dyDescent="0.45">
      <c r="A102" s="11"/>
      <c r="B102" s="12"/>
      <c r="C102" s="30" t="s">
        <v>135</v>
      </c>
      <c r="D102" s="11" t="s">
        <v>30</v>
      </c>
      <c r="E102" s="11"/>
      <c r="F102" s="17"/>
      <c r="G102" s="20"/>
    </row>
    <row r="103" spans="1:7" ht="16.5" customHeight="1" x14ac:dyDescent="0.45">
      <c r="A103" s="11"/>
      <c r="B103" s="12"/>
      <c r="C103" s="30" t="s">
        <v>136</v>
      </c>
      <c r="D103" s="11"/>
      <c r="E103" s="11"/>
      <c r="F103" s="17"/>
      <c r="G103" s="20"/>
    </row>
    <row r="104" spans="1:7" ht="16.5" customHeight="1" x14ac:dyDescent="0.45">
      <c r="A104" s="11"/>
      <c r="B104" s="12"/>
      <c r="C104" s="30" t="s">
        <v>137</v>
      </c>
      <c r="D104" s="11"/>
      <c r="E104" s="11"/>
      <c r="F104" s="17"/>
      <c r="G104" s="20"/>
    </row>
    <row r="105" spans="1:7" ht="16.5" customHeight="1" x14ac:dyDescent="0.45">
      <c r="A105" s="11"/>
      <c r="B105" s="12"/>
      <c r="C105" s="30" t="s">
        <v>138</v>
      </c>
      <c r="D105" s="11"/>
      <c r="E105" s="11"/>
      <c r="F105" s="17"/>
      <c r="G105" s="20"/>
    </row>
    <row r="106" spans="1:7" ht="16.5" customHeight="1" x14ac:dyDescent="0.45">
      <c r="A106" s="11"/>
      <c r="B106" s="12"/>
      <c r="C106" s="30" t="s">
        <v>139</v>
      </c>
      <c r="D106" s="11"/>
      <c r="E106" s="11"/>
      <c r="F106" s="17"/>
      <c r="G106" s="20"/>
    </row>
    <row r="107" spans="1:7" ht="16.5" customHeight="1" x14ac:dyDescent="0.45">
      <c r="A107" s="11"/>
      <c r="B107" s="12"/>
      <c r="C107" s="30" t="s">
        <v>140</v>
      </c>
      <c r="D107" s="11"/>
      <c r="E107" s="11"/>
      <c r="F107" s="17"/>
      <c r="G107" s="20"/>
    </row>
    <row r="108" spans="1:7" x14ac:dyDescent="0.45">
      <c r="B108" s="13"/>
      <c r="D108" s="14"/>
      <c r="E108" s="15"/>
    </row>
    <row r="109" spans="1:7" x14ac:dyDescent="0.45">
      <c r="A109" s="14"/>
    </row>
    <row r="110" spans="1:7" x14ac:dyDescent="0.45">
      <c r="A110" s="14"/>
    </row>
    <row r="111" spans="1:7" x14ac:dyDescent="0.45">
      <c r="A111" s="14"/>
    </row>
    <row r="112" spans="1:7" x14ac:dyDescent="0.45">
      <c r="A112" s="14"/>
    </row>
    <row r="113" spans="1:4" x14ac:dyDescent="0.45">
      <c r="A113" s="14"/>
    </row>
    <row r="114" spans="1:4" x14ac:dyDescent="0.45">
      <c r="A114" s="15"/>
      <c r="B114" s="15"/>
      <c r="C114" s="15"/>
      <c r="D114" s="13"/>
    </row>
    <row r="115" spans="1:4" x14ac:dyDescent="0.45">
      <c r="A115" s="15"/>
      <c r="B115" s="15"/>
      <c r="C115" s="15"/>
      <c r="D115" s="13"/>
    </row>
    <row r="116" spans="1:4" x14ac:dyDescent="0.45">
      <c r="A116" s="15"/>
      <c r="B116" s="15"/>
      <c r="C116" s="15"/>
      <c r="D116" s="13"/>
    </row>
    <row r="117" spans="1:4" x14ac:dyDescent="0.45">
      <c r="A117" s="15"/>
      <c r="B117" s="15"/>
      <c r="C117" s="15"/>
      <c r="D117" s="13"/>
    </row>
    <row r="118" spans="1:4" x14ac:dyDescent="0.45">
      <c r="A118" s="15"/>
      <c r="B118" s="15"/>
      <c r="C118" s="15"/>
      <c r="D118" s="13"/>
    </row>
    <row r="119" spans="1:4" x14ac:dyDescent="0.45">
      <c r="A119" s="15"/>
      <c r="B119" s="15"/>
      <c r="C119" s="15"/>
      <c r="D119" s="13"/>
    </row>
    <row r="120" spans="1:4" x14ac:dyDescent="0.45">
      <c r="A120" s="15"/>
      <c r="B120" s="15"/>
      <c r="C120" s="15"/>
      <c r="D120" s="13"/>
    </row>
    <row r="121" spans="1:4" x14ac:dyDescent="0.45">
      <c r="A121" s="15"/>
      <c r="B121" s="15"/>
      <c r="C121" s="15"/>
      <c r="D121" s="13"/>
    </row>
    <row r="122" spans="1:4" x14ac:dyDescent="0.45">
      <c r="A122" s="15"/>
      <c r="B122" s="15"/>
      <c r="C122" s="15"/>
      <c r="D122" s="13"/>
    </row>
    <row r="123" spans="1:4" x14ac:dyDescent="0.45">
      <c r="A123" s="15"/>
      <c r="B123" s="15"/>
      <c r="C123" s="15"/>
      <c r="D123" s="13"/>
    </row>
    <row r="124" spans="1:4" x14ac:dyDescent="0.45">
      <c r="A124" s="15"/>
      <c r="B124" s="15"/>
      <c r="C124" s="15"/>
      <c r="D124" s="13"/>
    </row>
    <row r="125" spans="1:4" x14ac:dyDescent="0.45">
      <c r="A125" s="15"/>
      <c r="B125" s="15"/>
      <c r="C125" s="15"/>
      <c r="D125" s="13"/>
    </row>
    <row r="126" spans="1:4" x14ac:dyDescent="0.45">
      <c r="A126" s="15"/>
      <c r="B126" s="15"/>
      <c r="C126" s="15"/>
      <c r="D126" s="13"/>
    </row>
    <row r="127" spans="1:4" x14ac:dyDescent="0.45">
      <c r="A127" s="15"/>
      <c r="B127" s="15"/>
      <c r="C127" s="15"/>
      <c r="D127" s="13"/>
    </row>
    <row r="128" spans="1:4" x14ac:dyDescent="0.45">
      <c r="A128" s="15"/>
      <c r="B128" s="15"/>
      <c r="C128" s="15"/>
      <c r="D128" s="13"/>
    </row>
    <row r="129" spans="1:4" x14ac:dyDescent="0.45">
      <c r="A129" s="15"/>
      <c r="B129" s="15"/>
      <c r="C129" s="15"/>
      <c r="D129" s="13"/>
    </row>
    <row r="130" spans="1:4" x14ac:dyDescent="0.45">
      <c r="A130" s="15"/>
      <c r="B130" s="15"/>
      <c r="C130" s="15"/>
      <c r="D130" s="13"/>
    </row>
    <row r="131" spans="1:4" x14ac:dyDescent="0.45">
      <c r="A131" s="15"/>
      <c r="B131" s="15"/>
      <c r="C131" s="15"/>
      <c r="D131" s="13"/>
    </row>
    <row r="132" spans="1:4" x14ac:dyDescent="0.45">
      <c r="A132" s="15"/>
      <c r="B132" s="15"/>
      <c r="C132" s="15"/>
      <c r="D132" s="13"/>
    </row>
    <row r="133" spans="1:4" x14ac:dyDescent="0.45">
      <c r="A133" s="15"/>
      <c r="B133" s="15"/>
      <c r="C133" s="15"/>
      <c r="D133" s="13"/>
    </row>
    <row r="134" spans="1:4" x14ac:dyDescent="0.45">
      <c r="A134" s="15"/>
      <c r="B134" s="15"/>
      <c r="C134" s="15"/>
      <c r="D134" s="13"/>
    </row>
    <row r="135" spans="1:4" x14ac:dyDescent="0.45">
      <c r="A135" s="15"/>
      <c r="B135" s="15"/>
      <c r="C135" s="15"/>
      <c r="D135" s="13"/>
    </row>
    <row r="136" spans="1:4" x14ac:dyDescent="0.45">
      <c r="A136" s="15"/>
      <c r="B136" s="15"/>
      <c r="C136" s="15"/>
      <c r="D136" s="13"/>
    </row>
    <row r="137" spans="1:4" x14ac:dyDescent="0.45">
      <c r="A137" s="15"/>
      <c r="B137" s="15"/>
      <c r="C137" s="15"/>
      <c r="D137" s="13"/>
    </row>
    <row r="138" spans="1:4" x14ac:dyDescent="0.45">
      <c r="A138" s="15"/>
      <c r="B138" s="15"/>
      <c r="C138" s="15"/>
      <c r="D138" s="13"/>
    </row>
    <row r="139" spans="1:4" x14ac:dyDescent="0.45">
      <c r="A139" s="15"/>
      <c r="B139" s="15"/>
      <c r="C139" s="15"/>
      <c r="D139" s="13"/>
    </row>
    <row r="140" spans="1:4" x14ac:dyDescent="0.45">
      <c r="A140" s="15"/>
      <c r="B140" s="15"/>
      <c r="C140" s="15"/>
      <c r="D140" s="13"/>
    </row>
    <row r="141" spans="1:4" x14ac:dyDescent="0.45">
      <c r="A141" s="15"/>
      <c r="B141" s="15"/>
      <c r="C141" s="15"/>
      <c r="D141" s="13"/>
    </row>
    <row r="142" spans="1:4" x14ac:dyDescent="0.45">
      <c r="A142" s="15"/>
      <c r="B142" s="15"/>
      <c r="C142" s="15"/>
      <c r="D142" s="13"/>
    </row>
    <row r="143" spans="1:4" x14ac:dyDescent="0.45">
      <c r="A143" s="15"/>
      <c r="B143" s="15"/>
      <c r="C143" s="15"/>
      <c r="D143" s="13"/>
    </row>
    <row r="144" spans="1:4" x14ac:dyDescent="0.45">
      <c r="A144" s="15"/>
      <c r="B144" s="15"/>
      <c r="C144" s="15"/>
      <c r="D144" s="13"/>
    </row>
    <row r="145" spans="1:4" x14ac:dyDescent="0.45">
      <c r="A145" s="15"/>
      <c r="B145" s="15"/>
      <c r="C145" s="15"/>
      <c r="D145" s="13"/>
    </row>
    <row r="146" spans="1:4" x14ac:dyDescent="0.45">
      <c r="A146" s="15"/>
      <c r="B146" s="15"/>
      <c r="C146" s="15"/>
      <c r="D146" s="13"/>
    </row>
    <row r="147" spans="1:4" x14ac:dyDescent="0.45">
      <c r="A147" s="15"/>
      <c r="B147" s="15"/>
      <c r="C147" s="15"/>
      <c r="D147" s="13"/>
    </row>
    <row r="148" spans="1:4" x14ac:dyDescent="0.45">
      <c r="A148" s="15"/>
      <c r="B148" s="15"/>
      <c r="C148" s="15"/>
      <c r="D148" s="13"/>
    </row>
    <row r="149" spans="1:4" x14ac:dyDescent="0.45">
      <c r="A149" s="15"/>
      <c r="B149" s="15"/>
      <c r="C149" s="15"/>
      <c r="D149" s="13"/>
    </row>
    <row r="150" spans="1:4" x14ac:dyDescent="0.45">
      <c r="A150" s="15"/>
      <c r="B150" s="15"/>
      <c r="C150" s="15"/>
      <c r="D150" s="13"/>
    </row>
    <row r="151" spans="1:4" x14ac:dyDescent="0.45">
      <c r="A151" s="15"/>
      <c r="B151" s="15"/>
      <c r="C151" s="15"/>
      <c r="D151" s="13"/>
    </row>
    <row r="152" spans="1:4" x14ac:dyDescent="0.45">
      <c r="A152" s="15"/>
      <c r="B152" s="15"/>
      <c r="C152" s="15"/>
      <c r="D152" s="13"/>
    </row>
    <row r="153" spans="1:4" x14ac:dyDescent="0.45">
      <c r="A153" s="15"/>
      <c r="B153" s="15"/>
      <c r="C153" s="15"/>
      <c r="D153" s="13"/>
    </row>
    <row r="154" spans="1:4" x14ac:dyDescent="0.45">
      <c r="A154" s="15"/>
      <c r="B154" s="15"/>
      <c r="C154" s="15"/>
      <c r="D154" s="13"/>
    </row>
    <row r="155" spans="1:4" x14ac:dyDescent="0.45">
      <c r="A155" s="15"/>
      <c r="B155" s="15"/>
      <c r="C155" s="15"/>
      <c r="D155" s="13"/>
    </row>
    <row r="156" spans="1:4" x14ac:dyDescent="0.45">
      <c r="A156" s="15"/>
      <c r="B156" s="15"/>
      <c r="C156" s="15"/>
      <c r="D156" s="13"/>
    </row>
    <row r="157" spans="1:4" x14ac:dyDescent="0.45">
      <c r="A157" s="15"/>
      <c r="B157" s="15"/>
      <c r="C157" s="15"/>
      <c r="D157" s="13"/>
    </row>
    <row r="158" spans="1:4" x14ac:dyDescent="0.45">
      <c r="A158" s="15"/>
      <c r="B158" s="15"/>
      <c r="C158" s="15"/>
      <c r="D158" s="13"/>
    </row>
    <row r="159" spans="1:4" x14ac:dyDescent="0.45">
      <c r="A159" s="15"/>
      <c r="B159" s="15"/>
      <c r="C159" s="15"/>
      <c r="D159" s="13"/>
    </row>
    <row r="160" spans="1:4" x14ac:dyDescent="0.45">
      <c r="A160" s="15"/>
      <c r="B160" s="15"/>
      <c r="C160" s="15"/>
      <c r="D160" s="13"/>
    </row>
    <row r="161" spans="1:4" x14ac:dyDescent="0.45">
      <c r="A161" s="15"/>
      <c r="B161" s="15"/>
      <c r="C161" s="15"/>
      <c r="D161" s="13"/>
    </row>
    <row r="162" spans="1:4" x14ac:dyDescent="0.45">
      <c r="A162" s="15"/>
      <c r="B162" s="15"/>
      <c r="C162" s="15"/>
      <c r="D162" s="13"/>
    </row>
    <row r="163" spans="1:4" x14ac:dyDescent="0.45">
      <c r="A163" s="15"/>
      <c r="B163" s="15"/>
      <c r="C163" s="15"/>
      <c r="D163" s="13"/>
    </row>
    <row r="164" spans="1:4" x14ac:dyDescent="0.45">
      <c r="A164" s="15"/>
      <c r="B164" s="15"/>
      <c r="C164" s="15"/>
      <c r="D164" s="13"/>
    </row>
    <row r="165" spans="1:4" x14ac:dyDescent="0.45">
      <c r="A165" s="15"/>
      <c r="B165" s="15"/>
      <c r="C165" s="15"/>
      <c r="D165" s="13"/>
    </row>
    <row r="166" spans="1:4" x14ac:dyDescent="0.45">
      <c r="A166" s="15"/>
      <c r="B166" s="15"/>
      <c r="C166" s="15"/>
      <c r="D166" s="13"/>
    </row>
    <row r="167" spans="1:4" x14ac:dyDescent="0.45">
      <c r="A167" s="15"/>
      <c r="B167" s="15"/>
      <c r="C167" s="15"/>
      <c r="D167" s="13"/>
    </row>
    <row r="168" spans="1:4" x14ac:dyDescent="0.45">
      <c r="A168" s="15"/>
      <c r="B168" s="15"/>
      <c r="C168" s="15"/>
      <c r="D168" s="13"/>
    </row>
    <row r="169" spans="1:4" x14ac:dyDescent="0.45">
      <c r="A169" s="15"/>
      <c r="B169" s="15"/>
      <c r="C169" s="15"/>
      <c r="D169" s="13"/>
    </row>
    <row r="170" spans="1:4" x14ac:dyDescent="0.45">
      <c r="A170" s="15"/>
      <c r="B170" s="15"/>
      <c r="C170" s="15"/>
      <c r="D170" s="13"/>
    </row>
    <row r="171" spans="1:4" x14ac:dyDescent="0.45">
      <c r="A171" s="15"/>
      <c r="B171" s="15"/>
      <c r="C171" s="15"/>
      <c r="D171" s="13"/>
    </row>
    <row r="172" spans="1:4" x14ac:dyDescent="0.45">
      <c r="A172" s="15"/>
      <c r="B172" s="15"/>
      <c r="C172" s="15"/>
      <c r="D172" s="13"/>
    </row>
    <row r="173" spans="1:4" x14ac:dyDescent="0.45">
      <c r="A173" s="15"/>
      <c r="B173" s="15"/>
      <c r="C173" s="15"/>
      <c r="D173" s="13"/>
    </row>
    <row r="174" spans="1:4" x14ac:dyDescent="0.45">
      <c r="A174" s="15"/>
      <c r="B174" s="15"/>
      <c r="C174" s="15"/>
      <c r="D174" s="13"/>
    </row>
    <row r="175" spans="1:4" x14ac:dyDescent="0.45">
      <c r="A175" s="15"/>
      <c r="B175" s="15"/>
      <c r="C175" s="15"/>
      <c r="D175" s="13"/>
    </row>
    <row r="176" spans="1:4" x14ac:dyDescent="0.45">
      <c r="A176" s="15"/>
      <c r="B176" s="15"/>
      <c r="C176" s="15"/>
      <c r="D176" s="13"/>
    </row>
    <row r="177" spans="1:4" x14ac:dyDescent="0.45">
      <c r="A177" s="15"/>
      <c r="B177" s="15"/>
      <c r="C177" s="15"/>
      <c r="D177" s="13"/>
    </row>
    <row r="178" spans="1:4" x14ac:dyDescent="0.45">
      <c r="A178" s="15"/>
      <c r="B178" s="15"/>
      <c r="C178" s="15"/>
      <c r="D178" s="13"/>
    </row>
    <row r="179" spans="1:4" x14ac:dyDescent="0.45">
      <c r="A179" s="15"/>
      <c r="B179" s="15"/>
      <c r="C179" s="15"/>
      <c r="D179" s="13"/>
    </row>
    <row r="180" spans="1:4" x14ac:dyDescent="0.45">
      <c r="A180" s="15"/>
      <c r="B180" s="15"/>
      <c r="C180" s="15"/>
      <c r="D180" s="13"/>
    </row>
    <row r="181" spans="1:4" x14ac:dyDescent="0.45">
      <c r="A181" s="15"/>
      <c r="B181" s="15"/>
      <c r="C181" s="15"/>
      <c r="D181" s="13"/>
    </row>
    <row r="182" spans="1:4" x14ac:dyDescent="0.45">
      <c r="A182" s="15"/>
      <c r="B182" s="15"/>
      <c r="C182" s="15"/>
      <c r="D182" s="13"/>
    </row>
    <row r="183" spans="1:4" x14ac:dyDescent="0.45">
      <c r="A183" s="15"/>
      <c r="B183" s="15"/>
      <c r="C183" s="15"/>
      <c r="D183" s="13"/>
    </row>
    <row r="184" spans="1:4" x14ac:dyDescent="0.45">
      <c r="A184" s="15"/>
      <c r="B184" s="15"/>
      <c r="C184" s="15"/>
      <c r="D184" s="13"/>
    </row>
    <row r="185" spans="1:4" x14ac:dyDescent="0.45">
      <c r="A185" s="15"/>
      <c r="B185" s="15"/>
      <c r="C185" s="15"/>
      <c r="D185" s="13"/>
    </row>
    <row r="186" spans="1:4" x14ac:dyDescent="0.45">
      <c r="A186" s="15"/>
      <c r="B186" s="15"/>
      <c r="C186" s="15"/>
      <c r="D186" s="13"/>
    </row>
    <row r="187" spans="1:4" x14ac:dyDescent="0.45">
      <c r="A187" s="15"/>
      <c r="B187" s="15"/>
      <c r="C187" s="15"/>
      <c r="D187" s="13"/>
    </row>
    <row r="188" spans="1:4" x14ac:dyDescent="0.45">
      <c r="A188" s="15"/>
      <c r="B188" s="15"/>
      <c r="C188" s="15"/>
      <c r="D188" s="13"/>
    </row>
    <row r="189" spans="1:4" x14ac:dyDescent="0.45">
      <c r="A189" s="15"/>
      <c r="B189" s="15"/>
      <c r="C189" s="15"/>
      <c r="D189" s="13"/>
    </row>
    <row r="190" spans="1:4" x14ac:dyDescent="0.45">
      <c r="A190" s="15"/>
      <c r="B190" s="15"/>
      <c r="C190" s="15"/>
      <c r="D190" s="13"/>
    </row>
    <row r="191" spans="1:4" x14ac:dyDescent="0.45">
      <c r="A191" s="15"/>
      <c r="B191" s="15"/>
      <c r="C191" s="15"/>
      <c r="D191" s="13"/>
    </row>
    <row r="192" spans="1:4" x14ac:dyDescent="0.45">
      <c r="A192" s="15"/>
      <c r="B192" s="15"/>
      <c r="C192" s="15"/>
      <c r="D192" s="13"/>
    </row>
    <row r="193" spans="1:4" x14ac:dyDescent="0.45">
      <c r="A193" s="15"/>
      <c r="B193" s="15"/>
      <c r="C193" s="15"/>
      <c r="D193" s="13"/>
    </row>
    <row r="194" spans="1:4" x14ac:dyDescent="0.45">
      <c r="A194" s="15"/>
      <c r="B194" s="15"/>
      <c r="C194" s="15"/>
      <c r="D194" s="13"/>
    </row>
    <row r="195" spans="1:4" x14ac:dyDescent="0.45">
      <c r="A195" s="15"/>
      <c r="B195" s="15"/>
      <c r="C195" s="15"/>
      <c r="D195" s="13"/>
    </row>
    <row r="196" spans="1:4" x14ac:dyDescent="0.45">
      <c r="A196" s="15"/>
      <c r="B196" s="15"/>
      <c r="C196" s="15"/>
      <c r="D196" s="13"/>
    </row>
    <row r="197" spans="1:4" x14ac:dyDescent="0.45">
      <c r="A197" s="15"/>
      <c r="B197" s="15"/>
      <c r="C197" s="15"/>
      <c r="D197" s="13"/>
    </row>
    <row r="198" spans="1:4" x14ac:dyDescent="0.45">
      <c r="A198" s="15"/>
      <c r="B198" s="15"/>
      <c r="C198" s="15"/>
      <c r="D198" s="13"/>
    </row>
    <row r="199" spans="1:4" x14ac:dyDescent="0.45">
      <c r="A199" s="15"/>
      <c r="B199" s="15"/>
      <c r="C199" s="15"/>
      <c r="D199" s="13"/>
    </row>
    <row r="200" spans="1:4" x14ac:dyDescent="0.45">
      <c r="A200" s="15"/>
      <c r="B200" s="15"/>
      <c r="C200" s="15"/>
      <c r="D200" s="13"/>
    </row>
    <row r="201" spans="1:4" x14ac:dyDescent="0.45">
      <c r="A201" s="15"/>
      <c r="B201" s="15"/>
      <c r="C201" s="15"/>
      <c r="D201" s="13"/>
    </row>
    <row r="202" spans="1:4" x14ac:dyDescent="0.45">
      <c r="A202" s="15"/>
      <c r="B202" s="15"/>
      <c r="C202" s="15"/>
      <c r="D202" s="13"/>
    </row>
  </sheetData>
  <sheetProtection algorithmName="SHA-512" hashValue="KR118qfYpLKSQElVZAN8M4aSbehDjapqIUI9GYYkoJ0+wpZjkZHN/OyISATbmIqsJ/GkaMvMuV62T6/qo90p/w==" saltValue="GAZS3/0bB+Q2lFnAKb2wfQ==" spinCount="100000" sheet="1" objects="1" scenarios="1"/>
  <autoFilter ref="A3:G3" xr:uid="{3531AC72-D982-4A4F-ABCB-6589D2F602C0}"/>
  <hyperlinks>
    <hyperlink ref="G4" location="'Species, fallowing, production'!A1" display="Species, fallowing, production" xr:uid="{0BC6734D-7D10-4331-B771-D92E56C7B0EE}"/>
    <hyperlink ref="G101" location="'Sea lice monitoring'!A1" display="Sea lice monitoring" xr:uid="{5A4BE56C-B592-4FB5-8629-FE9D6C929AEC}"/>
    <hyperlink ref="G84" location="'Therapeutants use'!A1" display="Therapeutants use" xr:uid="{889076E4-5910-420E-87B5-4ACA4B8C95DE}"/>
    <hyperlink ref="G49" location="'Nitrogen, phosphorous'!A1" display="Nitrogen, phosphorous" xr:uid="{9B9DA8E2-2C9B-4218-8D25-242933CC272F}"/>
    <hyperlink ref="G73" location="'Energy use'!A1" display="Energy use" xr:uid="{5457F789-C468-4E4D-B64D-47FCD56FD770}"/>
    <hyperlink ref="G18" location="'Fish mortality'!A1" display="Fish mortality" xr:uid="{0D346492-8F00-4428-B753-7B7BEC2629C7}"/>
    <hyperlink ref="G65" location="Feed!A1" display="Feed" xr:uid="{AB5B5884-0206-45A9-BEC5-555F3B0203DC}"/>
    <hyperlink ref="G29" location="'Wildlife mortality'!A1" display="Wildlife mortality" xr:uid="{88CF52CC-5685-470B-BEDF-6F18AED433BF}"/>
    <hyperlink ref="G9" location="'Species, fallowing, production'!A1" display="Species, fallowing, production" xr:uid="{A6C76DAC-D3A6-4599-B407-7338FE51CBE4}"/>
    <hyperlink ref="G13" location="Escapes!A1" display="Escapes" xr:uid="{D5E9E74E-15FC-49BB-9206-525DE246002C}"/>
    <hyperlink ref="G76" location="'Greenhouse gas emission'!A1" display="Greenhouse gas emission" xr:uid="{6EFAC037-82A8-4D94-9B57-DB65B09A954E}"/>
    <hyperlink ref="G35" location="'Redox, Sulphide'!A1" display="Redox, Sulphide" xr:uid="{81D6CD15-81FD-41B5-A8F3-96D5AC7FE839}"/>
    <hyperlink ref="G42" location="'Faunal index'!A1" display="Faunal index" xr:uid="{4F36DDA0-412F-4360-9BE3-75C44B03A085}"/>
    <hyperlink ref="G70" location="Feed!A1" display="Feed" xr:uid="{2817491E-A99D-4C18-BF19-1375542D6286}"/>
    <hyperlink ref="G56" location="Copper!A1" display="Copper" xr:uid="{6B578022-9E42-464E-AB13-FCA529C4287F}"/>
    <hyperlink ref="G62" location="BOD!A1" display="BOD" xr:uid="{5B1FAEF6-E084-4597-B993-4F08F4F46052}"/>
    <hyperlink ref="G25" location="EUL!A1" display="EUL" xr:uid="{AE689192-9F15-4AC9-B866-9FE7D4842483}"/>
    <hyperlink ref="G80" location="'Greenhouse gas emission'!A1" display="Greenhouse gas emission" xr:uid="{37200930-F86D-4E61-A22D-E67BAFBCB77A}"/>
    <hyperlink ref="G98" location="WNMT!A1" display="WNMT" xr:uid="{E6AD064A-1275-44A7-85D7-F9C4516F1E57}"/>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C2:P100"/>
  <sheetViews>
    <sheetView zoomScale="75" zoomScaleNormal="75" workbookViewId="0"/>
  </sheetViews>
  <sheetFormatPr defaultColWidth="9" defaultRowHeight="16.5" x14ac:dyDescent="0.45"/>
  <cols>
    <col min="1" max="1" width="9" style="13"/>
    <col min="2" max="2" width="9" style="13" customWidth="1"/>
    <col min="3" max="3" width="13.81640625" style="13" customWidth="1"/>
    <col min="4" max="4" width="15.7265625" style="13" customWidth="1"/>
    <col min="5" max="5" width="41.26953125" style="13" customWidth="1"/>
    <col min="6" max="6" width="10" style="13" bestFit="1" customWidth="1"/>
    <col min="7" max="7" width="24.81640625" style="13" bestFit="1" customWidth="1"/>
    <col min="8" max="8" width="23.7265625" style="13" bestFit="1" customWidth="1"/>
    <col min="9" max="9" width="17.54296875" style="13" bestFit="1" customWidth="1"/>
    <col min="10" max="10" width="17.453125" style="13" bestFit="1" customWidth="1"/>
    <col min="11" max="11" width="35" style="13" customWidth="1"/>
    <col min="12" max="12" width="50.453125" style="13" customWidth="1"/>
    <col min="13" max="13" width="17.7265625" style="13" bestFit="1" customWidth="1"/>
    <col min="14" max="14" width="16" style="13" bestFit="1" customWidth="1"/>
    <col min="15" max="15" width="40.26953125" style="13" bestFit="1" customWidth="1"/>
    <col min="16" max="16" width="17.81640625" style="13" customWidth="1"/>
    <col min="17" max="16384" width="9" style="13"/>
  </cols>
  <sheetData>
    <row r="2" spans="3:16" x14ac:dyDescent="0.45">
      <c r="C2" s="19" t="s">
        <v>141</v>
      </c>
    </row>
    <row r="3" spans="3:16" hidden="1" x14ac:dyDescent="0.45">
      <c r="C3" s="14" t="s">
        <v>142</v>
      </c>
      <c r="D3" s="14" t="s">
        <v>143</v>
      </c>
      <c r="E3" s="14" t="s">
        <v>144</v>
      </c>
      <c r="F3" s="14" t="s">
        <v>145</v>
      </c>
      <c r="G3" s="14" t="s">
        <v>146</v>
      </c>
      <c r="H3" s="14" t="s">
        <v>147</v>
      </c>
      <c r="I3" s="14" t="s">
        <v>148</v>
      </c>
      <c r="J3" s="14" t="s">
        <v>149</v>
      </c>
      <c r="K3" s="14" t="s">
        <v>150</v>
      </c>
      <c r="L3" s="14" t="s">
        <v>151</v>
      </c>
      <c r="M3" s="14" t="s">
        <v>152</v>
      </c>
      <c r="N3" s="14" t="s">
        <v>153</v>
      </c>
      <c r="O3" s="14" t="s">
        <v>154</v>
      </c>
      <c r="P3" s="14" t="s">
        <v>155</v>
      </c>
    </row>
    <row r="4" spans="3:16" ht="49.5" x14ac:dyDescent="0.45">
      <c r="C4" s="65" t="s">
        <v>156</v>
      </c>
      <c r="D4" s="65" t="s">
        <v>157</v>
      </c>
      <c r="E4" s="66" t="s">
        <v>158</v>
      </c>
      <c r="F4" s="67" t="s">
        <v>159</v>
      </c>
      <c r="G4" s="68" t="s">
        <v>160</v>
      </c>
      <c r="H4" s="68" t="s">
        <v>161</v>
      </c>
      <c r="I4" s="69" t="s">
        <v>162</v>
      </c>
      <c r="J4" s="69" t="s">
        <v>163</v>
      </c>
      <c r="K4" s="68" t="s">
        <v>164</v>
      </c>
      <c r="L4" s="68" t="s">
        <v>165</v>
      </c>
      <c r="M4" s="69" t="s">
        <v>166</v>
      </c>
      <c r="N4" s="69" t="s">
        <v>167</v>
      </c>
      <c r="O4" s="70" t="s">
        <v>168</v>
      </c>
      <c r="P4" s="68" t="s">
        <v>169</v>
      </c>
    </row>
    <row r="5" spans="3:16" x14ac:dyDescent="0.45">
      <c r="C5" s="63"/>
      <c r="D5" s="63"/>
      <c r="E5" s="142"/>
      <c r="F5" s="113"/>
      <c r="G5" s="114"/>
      <c r="H5" s="114"/>
      <c r="I5" s="115"/>
      <c r="J5" s="115"/>
      <c r="K5" s="143"/>
      <c r="L5" s="143"/>
      <c r="M5" s="117"/>
      <c r="N5" s="117"/>
      <c r="O5" s="162" t="str">
        <f>IF(COUNT(Table126[[#This Row],[ASC certified stocked volume 
(tonnes)]:[ASC certified harvested production volume 
(tonnes)]])=2,IF(Table126[[#This Row],[Site name]]= "", "", Table126[[#This Row],[ASC certified harvested production volume 
(tonnes)]]-Table126[[#This Row],[ASC certified stocked volume 
(tonnes)]]),"")</f>
        <v/>
      </c>
      <c r="P5" s="113"/>
    </row>
    <row r="6" spans="3:16" x14ac:dyDescent="0.45">
      <c r="C6" s="63"/>
      <c r="D6" s="63"/>
      <c r="E6" s="142"/>
      <c r="F6" s="113"/>
      <c r="G6" s="114"/>
      <c r="H6" s="114"/>
      <c r="I6" s="115"/>
      <c r="J6" s="115"/>
      <c r="K6" s="143"/>
      <c r="L6" s="143"/>
      <c r="M6" s="117"/>
      <c r="N6" s="117"/>
      <c r="O6" s="162" t="str">
        <f>IF(Table126[[#This Row],[Site name]]= "", "", Table126[[#This Row],[ASC certified harvested production volume 
(tonnes)]]-Table126[[#This Row],[ASC certified stocked volume 
(tonnes)]])</f>
        <v/>
      </c>
      <c r="P6" s="113"/>
    </row>
    <row r="7" spans="3:16" x14ac:dyDescent="0.45">
      <c r="C7" s="63"/>
      <c r="D7" s="63"/>
      <c r="E7" s="142"/>
      <c r="F7" s="113"/>
      <c r="G7" s="114"/>
      <c r="H7" s="114"/>
      <c r="I7" s="115"/>
      <c r="J7" s="115"/>
      <c r="K7" s="143"/>
      <c r="L7" s="143"/>
      <c r="M7" s="117"/>
      <c r="N7" s="117"/>
      <c r="O7" s="162" t="str">
        <f>IF(Table126[[#This Row],[Site name]]= "", "", Table126[[#This Row],[ASC certified harvested production volume 
(tonnes)]]-Table126[[#This Row],[ASC certified stocked volume 
(tonnes)]])</f>
        <v/>
      </c>
      <c r="P7" s="113"/>
    </row>
    <row r="8" spans="3:16" x14ac:dyDescent="0.45">
      <c r="C8" s="63"/>
      <c r="D8" s="63"/>
      <c r="E8" s="142"/>
      <c r="F8" s="113"/>
      <c r="G8" s="114"/>
      <c r="H8" s="114"/>
      <c r="I8" s="115"/>
      <c r="J8" s="115"/>
      <c r="K8" s="143"/>
      <c r="L8" s="143"/>
      <c r="M8" s="117"/>
      <c r="N8" s="117"/>
      <c r="O8" s="162" t="str">
        <f>IF(Table126[[#This Row],[Site name]]= "", "", Table126[[#This Row],[ASC certified harvested production volume 
(tonnes)]]-Table126[[#This Row],[ASC certified stocked volume 
(tonnes)]])</f>
        <v/>
      </c>
      <c r="P8" s="113"/>
    </row>
    <row r="9" spans="3:16" x14ac:dyDescent="0.45">
      <c r="C9" s="63"/>
      <c r="D9" s="63"/>
      <c r="E9" s="142"/>
      <c r="F9" s="113"/>
      <c r="G9" s="114"/>
      <c r="H9" s="114"/>
      <c r="I9" s="115"/>
      <c r="J9" s="115"/>
      <c r="K9" s="143"/>
      <c r="L9" s="143"/>
      <c r="M9" s="117"/>
      <c r="N9" s="117"/>
      <c r="O9" s="162" t="str">
        <f>IF(Table126[[#This Row],[Site name]]= "", "", Table126[[#This Row],[ASC certified harvested production volume 
(tonnes)]]-Table126[[#This Row],[ASC certified stocked volume 
(tonnes)]])</f>
        <v/>
      </c>
      <c r="P9" s="113"/>
    </row>
    <row r="10" spans="3:16" x14ac:dyDescent="0.45">
      <c r="C10" s="63"/>
      <c r="D10" s="63"/>
      <c r="E10" s="142"/>
      <c r="F10" s="113"/>
      <c r="G10" s="114"/>
      <c r="H10" s="114"/>
      <c r="I10" s="115"/>
      <c r="J10" s="115"/>
      <c r="K10" s="143"/>
      <c r="L10" s="143"/>
      <c r="M10" s="117"/>
      <c r="N10" s="117"/>
      <c r="O10" s="162" t="str">
        <f>IF(Table126[[#This Row],[Site name]]= "", "", Table126[[#This Row],[ASC certified harvested production volume 
(tonnes)]]-Table126[[#This Row],[ASC certified stocked volume 
(tonnes)]])</f>
        <v/>
      </c>
      <c r="P10" s="113"/>
    </row>
    <row r="11" spans="3:16" x14ac:dyDescent="0.45">
      <c r="C11" s="63"/>
      <c r="D11" s="63"/>
      <c r="E11" s="142"/>
      <c r="F11" s="113"/>
      <c r="G11" s="114"/>
      <c r="H11" s="114"/>
      <c r="I11" s="115"/>
      <c r="J11" s="115"/>
      <c r="K11" s="143"/>
      <c r="L11" s="143"/>
      <c r="M11" s="117"/>
      <c r="N11" s="117"/>
      <c r="O11" s="162" t="str">
        <f>IF(Table126[[#This Row],[Site name]]= "", "", Table126[[#This Row],[ASC certified harvested production volume 
(tonnes)]]-Table126[[#This Row],[ASC certified stocked volume 
(tonnes)]])</f>
        <v/>
      </c>
      <c r="P11" s="113"/>
    </row>
    <row r="12" spans="3:16" x14ac:dyDescent="0.45">
      <c r="C12" s="63"/>
      <c r="D12" s="63"/>
      <c r="E12" s="142"/>
      <c r="F12" s="113"/>
      <c r="G12" s="114"/>
      <c r="H12" s="114"/>
      <c r="I12" s="115"/>
      <c r="J12" s="115"/>
      <c r="K12" s="143"/>
      <c r="L12" s="143"/>
      <c r="M12" s="117"/>
      <c r="N12" s="117"/>
      <c r="O12" s="162" t="str">
        <f>IF(Table126[[#This Row],[Site name]]= "", "", Table126[[#This Row],[ASC certified harvested production volume 
(tonnes)]]-Table126[[#This Row],[ASC certified stocked volume 
(tonnes)]])</f>
        <v/>
      </c>
      <c r="P12" s="113"/>
    </row>
    <row r="13" spans="3:16" x14ac:dyDescent="0.45">
      <c r="C13" s="63"/>
      <c r="D13" s="63"/>
      <c r="E13" s="142"/>
      <c r="F13" s="113"/>
      <c r="G13" s="114"/>
      <c r="H13" s="114"/>
      <c r="I13" s="115"/>
      <c r="J13" s="115"/>
      <c r="K13" s="143"/>
      <c r="L13" s="143"/>
      <c r="M13" s="117"/>
      <c r="N13" s="117"/>
      <c r="O13" s="162" t="str">
        <f>IF(Table126[[#This Row],[Site name]]= "", "", Table126[[#This Row],[ASC certified harvested production volume 
(tonnes)]]-Table126[[#This Row],[ASC certified stocked volume 
(tonnes)]])</f>
        <v/>
      </c>
      <c r="P13" s="113"/>
    </row>
    <row r="14" spans="3:16" x14ac:dyDescent="0.45">
      <c r="C14" s="63"/>
      <c r="D14" s="63"/>
      <c r="E14" s="142"/>
      <c r="F14" s="113"/>
      <c r="G14" s="114"/>
      <c r="H14" s="114"/>
      <c r="I14" s="115"/>
      <c r="J14" s="115"/>
      <c r="K14" s="143"/>
      <c r="L14" s="143"/>
      <c r="M14" s="117"/>
      <c r="N14" s="117"/>
      <c r="O14" s="162" t="str">
        <f>IF(Table126[[#This Row],[Site name]]= "", "", Table126[[#This Row],[ASC certified harvested production volume 
(tonnes)]]-Table126[[#This Row],[ASC certified stocked volume 
(tonnes)]])</f>
        <v/>
      </c>
      <c r="P14" s="113"/>
    </row>
    <row r="15" spans="3:16" x14ac:dyDescent="0.45">
      <c r="C15" s="63"/>
      <c r="D15" s="63"/>
      <c r="E15" s="142"/>
      <c r="F15" s="113"/>
      <c r="G15" s="114"/>
      <c r="H15" s="114"/>
      <c r="I15" s="115"/>
      <c r="J15" s="115"/>
      <c r="K15" s="143"/>
      <c r="L15" s="143"/>
      <c r="M15" s="117"/>
      <c r="N15" s="117"/>
      <c r="O15" s="162" t="str">
        <f>IF(Table126[[#This Row],[Site name]]= "", "", Table126[[#This Row],[ASC certified harvested production volume 
(tonnes)]]-Table126[[#This Row],[ASC certified stocked volume 
(tonnes)]])</f>
        <v/>
      </c>
      <c r="P15" s="113"/>
    </row>
    <row r="16" spans="3:16" x14ac:dyDescent="0.45">
      <c r="C16" s="63"/>
      <c r="D16" s="63"/>
      <c r="E16" s="142"/>
      <c r="F16" s="113"/>
      <c r="G16" s="114"/>
      <c r="H16" s="114"/>
      <c r="I16" s="115"/>
      <c r="J16" s="115"/>
      <c r="K16" s="143"/>
      <c r="L16" s="143"/>
      <c r="M16" s="117"/>
      <c r="N16" s="117"/>
      <c r="O16" s="162" t="str">
        <f>IF(Table126[[#This Row],[Site name]]= "", "", Table126[[#This Row],[ASC certified harvested production volume 
(tonnes)]]-Table126[[#This Row],[ASC certified stocked volume 
(tonnes)]])</f>
        <v/>
      </c>
      <c r="P16" s="113"/>
    </row>
    <row r="17" spans="3:16" x14ac:dyDescent="0.45">
      <c r="C17" s="63"/>
      <c r="D17" s="63"/>
      <c r="E17" s="142"/>
      <c r="F17" s="113"/>
      <c r="G17" s="114"/>
      <c r="H17" s="114"/>
      <c r="I17" s="115"/>
      <c r="J17" s="115"/>
      <c r="K17" s="143"/>
      <c r="L17" s="143"/>
      <c r="M17" s="117"/>
      <c r="N17" s="117"/>
      <c r="O17" s="162" t="str">
        <f>IF(Table126[[#This Row],[Site name]]= "", "", Table126[[#This Row],[ASC certified harvested production volume 
(tonnes)]]-Table126[[#This Row],[ASC certified stocked volume 
(tonnes)]])</f>
        <v/>
      </c>
      <c r="P17" s="113"/>
    </row>
    <row r="18" spans="3:16" x14ac:dyDescent="0.45">
      <c r="C18" s="63"/>
      <c r="D18" s="63"/>
      <c r="E18" s="142"/>
      <c r="F18" s="113"/>
      <c r="G18" s="114"/>
      <c r="H18" s="114"/>
      <c r="I18" s="115"/>
      <c r="J18" s="115"/>
      <c r="K18" s="143"/>
      <c r="L18" s="143"/>
      <c r="M18" s="117"/>
      <c r="N18" s="117"/>
      <c r="O18" s="162" t="str">
        <f>IF(Table126[[#This Row],[Site name]]= "", "", Table126[[#This Row],[ASC certified harvested production volume 
(tonnes)]]-Table126[[#This Row],[ASC certified stocked volume 
(tonnes)]])</f>
        <v/>
      </c>
      <c r="P18" s="113"/>
    </row>
    <row r="19" spans="3:16" x14ac:dyDescent="0.45">
      <c r="C19" s="63"/>
      <c r="D19" s="63"/>
      <c r="E19" s="142"/>
      <c r="F19" s="113"/>
      <c r="G19" s="114"/>
      <c r="H19" s="114"/>
      <c r="I19" s="115"/>
      <c r="J19" s="115"/>
      <c r="K19" s="143"/>
      <c r="L19" s="143"/>
      <c r="M19" s="117"/>
      <c r="N19" s="117"/>
      <c r="O19" s="162" t="str">
        <f>IF(Table126[[#This Row],[Site name]]= "", "", Table126[[#This Row],[ASC certified harvested production volume 
(tonnes)]]-Table126[[#This Row],[ASC certified stocked volume 
(tonnes)]])</f>
        <v/>
      </c>
      <c r="P19" s="113"/>
    </row>
    <row r="20" spans="3:16" x14ac:dyDescent="0.45">
      <c r="C20" s="63"/>
      <c r="D20" s="63"/>
      <c r="E20" s="142"/>
      <c r="F20" s="113"/>
      <c r="G20" s="114"/>
      <c r="H20" s="114"/>
      <c r="I20" s="115"/>
      <c r="J20" s="115"/>
      <c r="K20" s="143"/>
      <c r="L20" s="143"/>
      <c r="M20" s="117"/>
      <c r="N20" s="117"/>
      <c r="O20" s="162" t="str">
        <f>IF(Table126[[#This Row],[Site name]]= "", "", Table126[[#This Row],[ASC certified harvested production volume 
(tonnes)]]-Table126[[#This Row],[ASC certified stocked volume 
(tonnes)]])</f>
        <v/>
      </c>
      <c r="P20" s="113"/>
    </row>
    <row r="21" spans="3:16" x14ac:dyDescent="0.45">
      <c r="C21" s="63"/>
      <c r="D21" s="63"/>
      <c r="E21" s="142"/>
      <c r="F21" s="113"/>
      <c r="G21" s="114"/>
      <c r="H21" s="114"/>
      <c r="I21" s="115"/>
      <c r="J21" s="115"/>
      <c r="K21" s="143"/>
      <c r="L21" s="143"/>
      <c r="M21" s="117"/>
      <c r="N21" s="117"/>
      <c r="O21" s="162" t="str">
        <f>IF(Table126[[#This Row],[Site name]]= "", "", Table126[[#This Row],[ASC certified harvested production volume 
(tonnes)]]-Table126[[#This Row],[ASC certified stocked volume 
(tonnes)]])</f>
        <v/>
      </c>
      <c r="P21" s="113"/>
    </row>
    <row r="22" spans="3:16" x14ac:dyDescent="0.45">
      <c r="C22" s="63"/>
      <c r="D22" s="63"/>
      <c r="E22" s="142"/>
      <c r="F22" s="113"/>
      <c r="G22" s="114"/>
      <c r="H22" s="114"/>
      <c r="I22" s="115"/>
      <c r="J22" s="115"/>
      <c r="K22" s="143"/>
      <c r="L22" s="143"/>
      <c r="M22" s="117"/>
      <c r="N22" s="117"/>
      <c r="O22" s="162" t="str">
        <f>IF(Table126[[#This Row],[Site name]]= "", "", Table126[[#This Row],[ASC certified harvested production volume 
(tonnes)]]-Table126[[#This Row],[ASC certified stocked volume 
(tonnes)]])</f>
        <v/>
      </c>
      <c r="P22" s="113"/>
    </row>
    <row r="23" spans="3:16" x14ac:dyDescent="0.45">
      <c r="C23" s="63"/>
      <c r="D23" s="63"/>
      <c r="E23" s="142"/>
      <c r="F23" s="113"/>
      <c r="G23" s="114"/>
      <c r="H23" s="114"/>
      <c r="I23" s="115"/>
      <c r="J23" s="115"/>
      <c r="K23" s="143"/>
      <c r="L23" s="143"/>
      <c r="M23" s="117"/>
      <c r="N23" s="117"/>
      <c r="O23" s="162" t="str">
        <f>IF(Table126[[#This Row],[Site name]]= "", "", Table126[[#This Row],[ASC certified harvested production volume 
(tonnes)]]-Table126[[#This Row],[ASC certified stocked volume 
(tonnes)]])</f>
        <v/>
      </c>
      <c r="P23" s="113"/>
    </row>
    <row r="24" spans="3:16" x14ac:dyDescent="0.45">
      <c r="C24" s="63"/>
      <c r="D24" s="63"/>
      <c r="E24" s="142"/>
      <c r="F24" s="113"/>
      <c r="G24" s="114"/>
      <c r="H24" s="114"/>
      <c r="I24" s="115"/>
      <c r="J24" s="115"/>
      <c r="K24" s="143"/>
      <c r="L24" s="143"/>
      <c r="M24" s="117"/>
      <c r="N24" s="117"/>
      <c r="O24" s="162" t="str">
        <f>IF(Table126[[#This Row],[Site name]]= "", "", Table126[[#This Row],[ASC certified harvested production volume 
(tonnes)]]-Table126[[#This Row],[ASC certified stocked volume 
(tonnes)]])</f>
        <v/>
      </c>
      <c r="P24" s="113"/>
    </row>
    <row r="25" spans="3:16" x14ac:dyDescent="0.45">
      <c r="C25" s="63"/>
      <c r="D25" s="63"/>
      <c r="E25" s="142"/>
      <c r="F25" s="113"/>
      <c r="G25" s="114"/>
      <c r="H25" s="114"/>
      <c r="I25" s="115"/>
      <c r="J25" s="115"/>
      <c r="K25" s="143"/>
      <c r="L25" s="143"/>
      <c r="M25" s="117"/>
      <c r="N25" s="117"/>
      <c r="O25" s="162" t="str">
        <f>IF(Table126[[#This Row],[Site name]]= "", "", Table126[[#This Row],[ASC certified harvested production volume 
(tonnes)]]-Table126[[#This Row],[ASC certified stocked volume 
(tonnes)]])</f>
        <v/>
      </c>
      <c r="P25" s="113"/>
    </row>
    <row r="26" spans="3:16" x14ac:dyDescent="0.45">
      <c r="C26" s="63"/>
      <c r="D26" s="63"/>
      <c r="E26" s="142"/>
      <c r="F26" s="113"/>
      <c r="G26" s="114"/>
      <c r="H26" s="114"/>
      <c r="I26" s="115"/>
      <c r="J26" s="115"/>
      <c r="K26" s="143"/>
      <c r="L26" s="143"/>
      <c r="M26" s="117"/>
      <c r="N26" s="117"/>
      <c r="O26" s="162" t="str">
        <f>IF(Table126[[#This Row],[Site name]]= "", "", Table126[[#This Row],[ASC certified harvested production volume 
(tonnes)]]-Table126[[#This Row],[ASC certified stocked volume 
(tonnes)]])</f>
        <v/>
      </c>
      <c r="P26" s="113"/>
    </row>
    <row r="27" spans="3:16" x14ac:dyDescent="0.45">
      <c r="C27" s="63"/>
      <c r="D27" s="63"/>
      <c r="E27" s="142"/>
      <c r="F27" s="113"/>
      <c r="G27" s="114"/>
      <c r="H27" s="114"/>
      <c r="I27" s="115"/>
      <c r="J27" s="115"/>
      <c r="K27" s="143"/>
      <c r="L27" s="143"/>
      <c r="M27" s="117"/>
      <c r="N27" s="117"/>
      <c r="O27" s="162" t="str">
        <f>IF(Table126[[#This Row],[Site name]]= "", "", Table126[[#This Row],[ASC certified harvested production volume 
(tonnes)]]-Table126[[#This Row],[ASC certified stocked volume 
(tonnes)]])</f>
        <v/>
      </c>
      <c r="P27" s="113"/>
    </row>
    <row r="28" spans="3:16" x14ac:dyDescent="0.45">
      <c r="C28" s="63"/>
      <c r="D28" s="63"/>
      <c r="E28" s="142"/>
      <c r="F28" s="113"/>
      <c r="G28" s="114"/>
      <c r="H28" s="114"/>
      <c r="I28" s="115"/>
      <c r="J28" s="115"/>
      <c r="K28" s="143"/>
      <c r="L28" s="143"/>
      <c r="M28" s="117"/>
      <c r="N28" s="117"/>
      <c r="O28" s="162" t="str">
        <f>IF(Table126[[#This Row],[Site name]]= "", "", Table126[[#This Row],[ASC certified harvested production volume 
(tonnes)]]-Table126[[#This Row],[ASC certified stocked volume 
(tonnes)]])</f>
        <v/>
      </c>
      <c r="P28" s="113"/>
    </row>
    <row r="29" spans="3:16" x14ac:dyDescent="0.45">
      <c r="C29" s="63"/>
      <c r="D29" s="63"/>
      <c r="E29" s="142"/>
      <c r="F29" s="113"/>
      <c r="G29" s="114"/>
      <c r="H29" s="114"/>
      <c r="I29" s="115"/>
      <c r="J29" s="115"/>
      <c r="K29" s="143"/>
      <c r="L29" s="143"/>
      <c r="M29" s="117"/>
      <c r="N29" s="117"/>
      <c r="O29" s="162" t="str">
        <f>IF(Table126[[#This Row],[Site name]]= "", "", Table126[[#This Row],[ASC certified harvested production volume 
(tonnes)]]-Table126[[#This Row],[ASC certified stocked volume 
(tonnes)]])</f>
        <v/>
      </c>
      <c r="P29" s="113"/>
    </row>
    <row r="30" spans="3:16" x14ac:dyDescent="0.45">
      <c r="C30" s="63"/>
      <c r="D30" s="63"/>
      <c r="E30" s="142"/>
      <c r="F30" s="113"/>
      <c r="G30" s="114"/>
      <c r="H30" s="114"/>
      <c r="I30" s="115"/>
      <c r="J30" s="115"/>
      <c r="K30" s="143"/>
      <c r="L30" s="143"/>
      <c r="M30" s="117"/>
      <c r="N30" s="117"/>
      <c r="O30" s="162" t="str">
        <f>IF(Table126[[#This Row],[Site name]]= "", "", Table126[[#This Row],[ASC certified harvested production volume 
(tonnes)]]-Table126[[#This Row],[ASC certified stocked volume 
(tonnes)]])</f>
        <v/>
      </c>
      <c r="P30" s="113"/>
    </row>
    <row r="31" spans="3:16" x14ac:dyDescent="0.45">
      <c r="C31" s="63"/>
      <c r="D31" s="63"/>
      <c r="E31" s="142"/>
      <c r="F31" s="113"/>
      <c r="G31" s="114"/>
      <c r="H31" s="114"/>
      <c r="I31" s="115"/>
      <c r="J31" s="115"/>
      <c r="K31" s="143"/>
      <c r="L31" s="143"/>
      <c r="M31" s="117"/>
      <c r="N31" s="117"/>
      <c r="O31" s="162" t="str">
        <f>IF(Table126[[#This Row],[Site name]]= "", "", Table126[[#This Row],[ASC certified harvested production volume 
(tonnes)]]-Table126[[#This Row],[ASC certified stocked volume 
(tonnes)]])</f>
        <v/>
      </c>
      <c r="P31" s="113"/>
    </row>
    <row r="32" spans="3:16" x14ac:dyDescent="0.45">
      <c r="C32" s="63"/>
      <c r="D32" s="63"/>
      <c r="E32" s="142"/>
      <c r="F32" s="113"/>
      <c r="G32" s="114"/>
      <c r="H32" s="114"/>
      <c r="I32" s="115"/>
      <c r="J32" s="115"/>
      <c r="K32" s="143"/>
      <c r="L32" s="143"/>
      <c r="M32" s="117"/>
      <c r="N32" s="117"/>
      <c r="O32" s="162" t="str">
        <f>IF(Table126[[#This Row],[Site name]]= "", "", Table126[[#This Row],[ASC certified harvested production volume 
(tonnes)]]-Table126[[#This Row],[ASC certified stocked volume 
(tonnes)]])</f>
        <v/>
      </c>
      <c r="P32" s="113"/>
    </row>
    <row r="33" spans="3:16" x14ac:dyDescent="0.45">
      <c r="C33" s="63"/>
      <c r="D33" s="63"/>
      <c r="E33" s="142"/>
      <c r="F33" s="113"/>
      <c r="G33" s="114"/>
      <c r="H33" s="114"/>
      <c r="I33" s="115"/>
      <c r="J33" s="115"/>
      <c r="K33" s="143"/>
      <c r="L33" s="143"/>
      <c r="M33" s="117"/>
      <c r="N33" s="117"/>
      <c r="O33" s="162" t="str">
        <f>IF(Table126[[#This Row],[Site name]]= "", "", Table126[[#This Row],[ASC certified harvested production volume 
(tonnes)]]-Table126[[#This Row],[ASC certified stocked volume 
(tonnes)]])</f>
        <v/>
      </c>
      <c r="P33" s="113"/>
    </row>
    <row r="34" spans="3:16" x14ac:dyDescent="0.45">
      <c r="C34" s="63"/>
      <c r="D34" s="63"/>
      <c r="E34" s="142"/>
      <c r="F34" s="113"/>
      <c r="G34" s="114"/>
      <c r="H34" s="114"/>
      <c r="I34" s="115"/>
      <c r="J34" s="115"/>
      <c r="K34" s="143"/>
      <c r="L34" s="143"/>
      <c r="M34" s="117"/>
      <c r="N34" s="117"/>
      <c r="O34" s="162" t="str">
        <f>IF(Table126[[#This Row],[Site name]]= "", "", Table126[[#This Row],[ASC certified harvested production volume 
(tonnes)]]-Table126[[#This Row],[ASC certified stocked volume 
(tonnes)]])</f>
        <v/>
      </c>
      <c r="P34" s="113"/>
    </row>
    <row r="35" spans="3:16" x14ac:dyDescent="0.45">
      <c r="C35" s="63"/>
      <c r="D35" s="63"/>
      <c r="E35" s="142"/>
      <c r="F35" s="113"/>
      <c r="G35" s="114"/>
      <c r="H35" s="114"/>
      <c r="I35" s="115"/>
      <c r="J35" s="115"/>
      <c r="K35" s="143"/>
      <c r="L35" s="143"/>
      <c r="M35" s="117"/>
      <c r="N35" s="117"/>
      <c r="O35" s="162" t="str">
        <f>IF(Table126[[#This Row],[Site name]]= "", "", Table126[[#This Row],[ASC certified harvested production volume 
(tonnes)]]-Table126[[#This Row],[ASC certified stocked volume 
(tonnes)]])</f>
        <v/>
      </c>
      <c r="P35" s="113"/>
    </row>
    <row r="36" spans="3:16" x14ac:dyDescent="0.45">
      <c r="C36" s="63"/>
      <c r="D36" s="63"/>
      <c r="E36" s="142"/>
      <c r="F36" s="113"/>
      <c r="G36" s="114"/>
      <c r="H36" s="114"/>
      <c r="I36" s="115"/>
      <c r="J36" s="115"/>
      <c r="K36" s="143"/>
      <c r="L36" s="143"/>
      <c r="M36" s="117"/>
      <c r="N36" s="117"/>
      <c r="O36" s="162" t="str">
        <f>IF(Table126[[#This Row],[Site name]]= "", "", Table126[[#This Row],[ASC certified harvested production volume 
(tonnes)]]-Table126[[#This Row],[ASC certified stocked volume 
(tonnes)]])</f>
        <v/>
      </c>
      <c r="P36" s="113"/>
    </row>
    <row r="37" spans="3:16" x14ac:dyDescent="0.45">
      <c r="C37" s="63"/>
      <c r="D37" s="63"/>
      <c r="E37" s="142"/>
      <c r="F37" s="113"/>
      <c r="G37" s="114"/>
      <c r="H37" s="114"/>
      <c r="I37" s="115"/>
      <c r="J37" s="115"/>
      <c r="K37" s="143"/>
      <c r="L37" s="143"/>
      <c r="M37" s="117"/>
      <c r="N37" s="117"/>
      <c r="O37" s="162" t="str">
        <f>IF(Table126[[#This Row],[Site name]]= "", "", Table126[[#This Row],[ASC certified harvested production volume 
(tonnes)]]-Table126[[#This Row],[ASC certified stocked volume 
(tonnes)]])</f>
        <v/>
      </c>
      <c r="P37" s="113"/>
    </row>
    <row r="38" spans="3:16" x14ac:dyDescent="0.45">
      <c r="C38" s="63"/>
      <c r="D38" s="63"/>
      <c r="E38" s="142"/>
      <c r="F38" s="113"/>
      <c r="G38" s="114"/>
      <c r="H38" s="114"/>
      <c r="I38" s="115"/>
      <c r="J38" s="115"/>
      <c r="K38" s="143"/>
      <c r="L38" s="143"/>
      <c r="M38" s="117"/>
      <c r="N38" s="117"/>
      <c r="O38" s="162" t="str">
        <f>IF(Table126[[#This Row],[Site name]]= "", "", Table126[[#This Row],[ASC certified harvested production volume 
(tonnes)]]-Table126[[#This Row],[ASC certified stocked volume 
(tonnes)]])</f>
        <v/>
      </c>
      <c r="P38" s="113"/>
    </row>
    <row r="39" spans="3:16" x14ac:dyDescent="0.45">
      <c r="C39" s="63"/>
      <c r="D39" s="63"/>
      <c r="E39" s="142"/>
      <c r="F39" s="113"/>
      <c r="G39" s="114"/>
      <c r="H39" s="114"/>
      <c r="I39" s="115"/>
      <c r="J39" s="115"/>
      <c r="K39" s="143"/>
      <c r="L39" s="143"/>
      <c r="M39" s="117"/>
      <c r="N39" s="117"/>
      <c r="O39" s="162" t="str">
        <f>IF(Table126[[#This Row],[Site name]]= "", "", Table126[[#This Row],[ASC certified harvested production volume 
(tonnes)]]-Table126[[#This Row],[ASC certified stocked volume 
(tonnes)]])</f>
        <v/>
      </c>
      <c r="P39" s="113"/>
    </row>
    <row r="40" spans="3:16" x14ac:dyDescent="0.45">
      <c r="C40" s="63"/>
      <c r="D40" s="63"/>
      <c r="E40" s="142"/>
      <c r="F40" s="113"/>
      <c r="G40" s="114"/>
      <c r="H40" s="114"/>
      <c r="I40" s="115"/>
      <c r="J40" s="115"/>
      <c r="K40" s="143"/>
      <c r="L40" s="143"/>
      <c r="M40" s="117"/>
      <c r="N40" s="117"/>
      <c r="O40" s="162" t="str">
        <f>IF(Table126[[#This Row],[Site name]]= "", "", Table126[[#This Row],[ASC certified harvested production volume 
(tonnes)]]-Table126[[#This Row],[ASC certified stocked volume 
(tonnes)]])</f>
        <v/>
      </c>
      <c r="P40" s="113"/>
    </row>
    <row r="41" spans="3:16" x14ac:dyDescent="0.45">
      <c r="C41" s="63"/>
      <c r="D41" s="63"/>
      <c r="E41" s="142"/>
      <c r="F41" s="113"/>
      <c r="G41" s="114"/>
      <c r="H41" s="114"/>
      <c r="I41" s="115"/>
      <c r="J41" s="115"/>
      <c r="K41" s="143"/>
      <c r="L41" s="143"/>
      <c r="M41" s="117"/>
      <c r="N41" s="117"/>
      <c r="O41" s="162" t="str">
        <f>IF(Table126[[#This Row],[Site name]]= "", "", Table126[[#This Row],[ASC certified harvested production volume 
(tonnes)]]-Table126[[#This Row],[ASC certified stocked volume 
(tonnes)]])</f>
        <v/>
      </c>
      <c r="P41" s="113"/>
    </row>
    <row r="42" spans="3:16" x14ac:dyDescent="0.45">
      <c r="C42" s="63"/>
      <c r="D42" s="63"/>
      <c r="E42" s="142"/>
      <c r="F42" s="113"/>
      <c r="G42" s="114"/>
      <c r="H42" s="114"/>
      <c r="I42" s="115"/>
      <c r="J42" s="115"/>
      <c r="K42" s="143"/>
      <c r="L42" s="143"/>
      <c r="M42" s="117"/>
      <c r="N42" s="117"/>
      <c r="O42" s="162" t="str">
        <f>IF(Table126[[#This Row],[Site name]]= "", "", Table126[[#This Row],[ASC certified harvested production volume 
(tonnes)]]-Table126[[#This Row],[ASC certified stocked volume 
(tonnes)]])</f>
        <v/>
      </c>
      <c r="P42" s="113"/>
    </row>
    <row r="43" spans="3:16" x14ac:dyDescent="0.45">
      <c r="C43" s="63"/>
      <c r="D43" s="63"/>
      <c r="E43" s="142"/>
      <c r="F43" s="113"/>
      <c r="G43" s="114"/>
      <c r="H43" s="114"/>
      <c r="I43" s="115"/>
      <c r="J43" s="115"/>
      <c r="K43" s="143"/>
      <c r="L43" s="143"/>
      <c r="M43" s="117"/>
      <c r="N43" s="117"/>
      <c r="O43" s="162" t="str">
        <f>IF(Table126[[#This Row],[Site name]]= "", "", Table126[[#This Row],[ASC certified harvested production volume 
(tonnes)]]-Table126[[#This Row],[ASC certified stocked volume 
(tonnes)]])</f>
        <v/>
      </c>
      <c r="P43" s="113"/>
    </row>
    <row r="44" spans="3:16" x14ac:dyDescent="0.45">
      <c r="C44" s="63"/>
      <c r="D44" s="63"/>
      <c r="E44" s="142"/>
      <c r="F44" s="113"/>
      <c r="G44" s="114"/>
      <c r="H44" s="114"/>
      <c r="I44" s="115"/>
      <c r="J44" s="115"/>
      <c r="K44" s="143"/>
      <c r="L44" s="143"/>
      <c r="M44" s="117"/>
      <c r="N44" s="117"/>
      <c r="O44" s="162" t="str">
        <f>IF(Table126[[#This Row],[Site name]]= "", "", Table126[[#This Row],[ASC certified harvested production volume 
(tonnes)]]-Table126[[#This Row],[ASC certified stocked volume 
(tonnes)]])</f>
        <v/>
      </c>
      <c r="P44" s="113"/>
    </row>
    <row r="45" spans="3:16" x14ac:dyDescent="0.45">
      <c r="C45" s="63"/>
      <c r="D45" s="63"/>
      <c r="E45" s="142"/>
      <c r="F45" s="113"/>
      <c r="G45" s="114"/>
      <c r="H45" s="114"/>
      <c r="I45" s="115"/>
      <c r="J45" s="115"/>
      <c r="K45" s="143"/>
      <c r="L45" s="143"/>
      <c r="M45" s="117"/>
      <c r="N45" s="117"/>
      <c r="O45" s="162" t="str">
        <f>IF(Table126[[#This Row],[Site name]]= "", "", Table126[[#This Row],[ASC certified harvested production volume 
(tonnes)]]-Table126[[#This Row],[ASC certified stocked volume 
(tonnes)]])</f>
        <v/>
      </c>
      <c r="P45" s="113"/>
    </row>
    <row r="46" spans="3:16" x14ac:dyDescent="0.45">
      <c r="C46" s="63"/>
      <c r="D46" s="63"/>
      <c r="E46" s="142"/>
      <c r="F46" s="113"/>
      <c r="G46" s="114"/>
      <c r="H46" s="114"/>
      <c r="I46" s="115"/>
      <c r="J46" s="115"/>
      <c r="K46" s="143"/>
      <c r="L46" s="143"/>
      <c r="M46" s="117"/>
      <c r="N46" s="117"/>
      <c r="O46" s="162" t="str">
        <f>IF(Table126[[#This Row],[Site name]]= "", "", Table126[[#This Row],[ASC certified harvested production volume 
(tonnes)]]-Table126[[#This Row],[ASC certified stocked volume 
(tonnes)]])</f>
        <v/>
      </c>
      <c r="P46" s="113"/>
    </row>
    <row r="47" spans="3:16" x14ac:dyDescent="0.45">
      <c r="C47" s="63"/>
      <c r="D47" s="63"/>
      <c r="E47" s="142"/>
      <c r="F47" s="113"/>
      <c r="G47" s="114"/>
      <c r="H47" s="114"/>
      <c r="I47" s="115"/>
      <c r="J47" s="115"/>
      <c r="K47" s="143"/>
      <c r="L47" s="143"/>
      <c r="M47" s="117"/>
      <c r="N47" s="117"/>
      <c r="O47" s="162" t="str">
        <f>IF(Table126[[#This Row],[Site name]]= "", "", Table126[[#This Row],[ASC certified harvested production volume 
(tonnes)]]-Table126[[#This Row],[ASC certified stocked volume 
(tonnes)]])</f>
        <v/>
      </c>
      <c r="P47" s="113"/>
    </row>
    <row r="48" spans="3:16" x14ac:dyDescent="0.45">
      <c r="C48" s="63"/>
      <c r="D48" s="63"/>
      <c r="E48" s="142"/>
      <c r="F48" s="113"/>
      <c r="G48" s="114"/>
      <c r="H48" s="114"/>
      <c r="I48" s="115"/>
      <c r="J48" s="115"/>
      <c r="K48" s="143"/>
      <c r="L48" s="143"/>
      <c r="M48" s="117"/>
      <c r="N48" s="117"/>
      <c r="O48" s="162" t="str">
        <f>IF(Table126[[#This Row],[Site name]]= "", "", Table126[[#This Row],[ASC certified harvested production volume 
(tonnes)]]-Table126[[#This Row],[ASC certified stocked volume 
(tonnes)]])</f>
        <v/>
      </c>
      <c r="P48" s="113"/>
    </row>
    <row r="49" spans="3:16" x14ac:dyDescent="0.45">
      <c r="C49" s="63"/>
      <c r="D49" s="63"/>
      <c r="E49" s="142"/>
      <c r="F49" s="113"/>
      <c r="G49" s="114"/>
      <c r="H49" s="114"/>
      <c r="I49" s="115"/>
      <c r="J49" s="115"/>
      <c r="K49" s="143"/>
      <c r="L49" s="143"/>
      <c r="M49" s="117"/>
      <c r="N49" s="117"/>
      <c r="O49" s="162" t="str">
        <f>IF(Table126[[#This Row],[Site name]]= "", "", Table126[[#This Row],[ASC certified harvested production volume 
(tonnes)]]-Table126[[#This Row],[ASC certified stocked volume 
(tonnes)]])</f>
        <v/>
      </c>
      <c r="P49" s="113"/>
    </row>
    <row r="50" spans="3:16" x14ac:dyDescent="0.45">
      <c r="C50" s="63"/>
      <c r="D50" s="63"/>
      <c r="E50" s="142"/>
      <c r="F50" s="113"/>
      <c r="G50" s="114"/>
      <c r="H50" s="114"/>
      <c r="I50" s="115"/>
      <c r="J50" s="115"/>
      <c r="K50" s="143"/>
      <c r="L50" s="143"/>
      <c r="M50" s="117"/>
      <c r="N50" s="117"/>
      <c r="O50" s="162" t="str">
        <f>IF(Table126[[#This Row],[Site name]]= "", "", Table126[[#This Row],[ASC certified harvested production volume 
(tonnes)]]-Table126[[#This Row],[ASC certified stocked volume 
(tonnes)]])</f>
        <v/>
      </c>
      <c r="P50" s="113"/>
    </row>
    <row r="51" spans="3:16" x14ac:dyDescent="0.45">
      <c r="C51" s="63"/>
      <c r="D51" s="63"/>
      <c r="E51" s="142"/>
      <c r="F51" s="113"/>
      <c r="G51" s="114"/>
      <c r="H51" s="114"/>
      <c r="I51" s="115"/>
      <c r="J51" s="115"/>
      <c r="K51" s="143"/>
      <c r="L51" s="143"/>
      <c r="M51" s="117"/>
      <c r="N51" s="117"/>
      <c r="O51" s="162" t="str">
        <f>IF(Table126[[#This Row],[Site name]]= "", "", Table126[[#This Row],[ASC certified harvested production volume 
(tonnes)]]-Table126[[#This Row],[ASC certified stocked volume 
(tonnes)]])</f>
        <v/>
      </c>
      <c r="P51" s="113"/>
    </row>
    <row r="52" spans="3:16" x14ac:dyDescent="0.45">
      <c r="C52" s="63"/>
      <c r="D52" s="63"/>
      <c r="E52" s="142"/>
      <c r="F52" s="113"/>
      <c r="G52" s="114"/>
      <c r="H52" s="114"/>
      <c r="I52" s="115"/>
      <c r="J52" s="115"/>
      <c r="K52" s="143"/>
      <c r="L52" s="143"/>
      <c r="M52" s="117"/>
      <c r="N52" s="117"/>
      <c r="O52" s="162" t="str">
        <f>IF(Table126[[#This Row],[Site name]]= "", "", Table126[[#This Row],[ASC certified harvested production volume 
(tonnes)]]-Table126[[#This Row],[ASC certified stocked volume 
(tonnes)]])</f>
        <v/>
      </c>
      <c r="P52" s="113"/>
    </row>
    <row r="53" spans="3:16" x14ac:dyDescent="0.45">
      <c r="C53" s="63"/>
      <c r="D53" s="63"/>
      <c r="E53" s="142"/>
      <c r="F53" s="113"/>
      <c r="G53" s="114"/>
      <c r="H53" s="114"/>
      <c r="I53" s="115"/>
      <c r="J53" s="115"/>
      <c r="K53" s="143"/>
      <c r="L53" s="143"/>
      <c r="M53" s="117"/>
      <c r="N53" s="117"/>
      <c r="O53" s="162" t="str">
        <f>IF(Table126[[#This Row],[Site name]]= "", "", Table126[[#This Row],[ASC certified harvested production volume 
(tonnes)]]-Table126[[#This Row],[ASC certified stocked volume 
(tonnes)]])</f>
        <v/>
      </c>
      <c r="P53" s="113"/>
    </row>
    <row r="54" spans="3:16" x14ac:dyDescent="0.45">
      <c r="C54" s="63"/>
      <c r="D54" s="63"/>
      <c r="E54" s="142"/>
      <c r="F54" s="113"/>
      <c r="G54" s="114"/>
      <c r="H54" s="114"/>
      <c r="I54" s="115"/>
      <c r="J54" s="115"/>
      <c r="K54" s="143"/>
      <c r="L54" s="143"/>
      <c r="M54" s="117"/>
      <c r="N54" s="117"/>
      <c r="O54" s="162" t="str">
        <f>IF(Table126[[#This Row],[Site name]]= "", "", Table126[[#This Row],[ASC certified harvested production volume 
(tonnes)]]-Table126[[#This Row],[ASC certified stocked volume 
(tonnes)]])</f>
        <v/>
      </c>
      <c r="P54" s="113"/>
    </row>
    <row r="55" spans="3:16" x14ac:dyDescent="0.45">
      <c r="C55" s="63"/>
      <c r="D55" s="63"/>
      <c r="E55" s="142"/>
      <c r="F55" s="113"/>
      <c r="G55" s="114"/>
      <c r="H55" s="114"/>
      <c r="I55" s="115"/>
      <c r="J55" s="115"/>
      <c r="K55" s="143"/>
      <c r="L55" s="143"/>
      <c r="M55" s="117"/>
      <c r="N55" s="117"/>
      <c r="O55" s="162" t="str">
        <f>IF(Table126[[#This Row],[Site name]]= "", "", Table126[[#This Row],[ASC certified harvested production volume 
(tonnes)]]-Table126[[#This Row],[ASC certified stocked volume 
(tonnes)]])</f>
        <v/>
      </c>
      <c r="P55" s="113"/>
    </row>
    <row r="56" spans="3:16" x14ac:dyDescent="0.45">
      <c r="C56" s="63"/>
      <c r="D56" s="63"/>
      <c r="E56" s="142"/>
      <c r="F56" s="113"/>
      <c r="G56" s="114"/>
      <c r="H56" s="114"/>
      <c r="I56" s="115"/>
      <c r="J56" s="115"/>
      <c r="K56" s="143"/>
      <c r="L56" s="143"/>
      <c r="M56" s="117"/>
      <c r="N56" s="117"/>
      <c r="O56" s="162" t="str">
        <f>IF(Table126[[#This Row],[Site name]]= "", "", Table126[[#This Row],[ASC certified harvested production volume 
(tonnes)]]-Table126[[#This Row],[ASC certified stocked volume 
(tonnes)]])</f>
        <v/>
      </c>
      <c r="P56" s="113"/>
    </row>
    <row r="57" spans="3:16" x14ac:dyDescent="0.45">
      <c r="C57" s="63"/>
      <c r="D57" s="63"/>
      <c r="E57" s="142"/>
      <c r="F57" s="113"/>
      <c r="G57" s="114"/>
      <c r="H57" s="114"/>
      <c r="I57" s="115"/>
      <c r="J57" s="115"/>
      <c r="K57" s="143"/>
      <c r="L57" s="143"/>
      <c r="M57" s="117"/>
      <c r="N57" s="117"/>
      <c r="O57" s="162" t="str">
        <f>IF(Table126[[#This Row],[Site name]]= "", "", Table126[[#This Row],[ASC certified harvested production volume 
(tonnes)]]-Table126[[#This Row],[ASC certified stocked volume 
(tonnes)]])</f>
        <v/>
      </c>
      <c r="P57" s="113"/>
    </row>
    <row r="58" spans="3:16" x14ac:dyDescent="0.45">
      <c r="C58" s="63"/>
      <c r="D58" s="63"/>
      <c r="E58" s="142"/>
      <c r="F58" s="113"/>
      <c r="G58" s="114"/>
      <c r="H58" s="114"/>
      <c r="I58" s="115"/>
      <c r="J58" s="115"/>
      <c r="K58" s="143"/>
      <c r="L58" s="143"/>
      <c r="M58" s="117"/>
      <c r="N58" s="117"/>
      <c r="O58" s="162" t="str">
        <f>IF(Table126[[#This Row],[Site name]]= "", "", Table126[[#This Row],[ASC certified harvested production volume 
(tonnes)]]-Table126[[#This Row],[ASC certified stocked volume 
(tonnes)]])</f>
        <v/>
      </c>
      <c r="P58" s="113"/>
    </row>
    <row r="59" spans="3:16" x14ac:dyDescent="0.45">
      <c r="C59" s="63"/>
      <c r="D59" s="63"/>
      <c r="E59" s="142"/>
      <c r="F59" s="113"/>
      <c r="G59" s="114"/>
      <c r="H59" s="114"/>
      <c r="I59" s="115"/>
      <c r="J59" s="115"/>
      <c r="K59" s="143"/>
      <c r="L59" s="143"/>
      <c r="M59" s="117"/>
      <c r="N59" s="117"/>
      <c r="O59" s="162" t="str">
        <f>IF(Table126[[#This Row],[Site name]]= "", "", Table126[[#This Row],[ASC certified harvested production volume 
(tonnes)]]-Table126[[#This Row],[ASC certified stocked volume 
(tonnes)]])</f>
        <v/>
      </c>
      <c r="P59" s="113"/>
    </row>
    <row r="60" spans="3:16" x14ac:dyDescent="0.45">
      <c r="C60" s="63"/>
      <c r="D60" s="63"/>
      <c r="E60" s="142"/>
      <c r="F60" s="113"/>
      <c r="G60" s="114"/>
      <c r="H60" s="114"/>
      <c r="I60" s="115"/>
      <c r="J60" s="115"/>
      <c r="K60" s="143"/>
      <c r="L60" s="143"/>
      <c r="M60" s="117"/>
      <c r="N60" s="117"/>
      <c r="O60" s="162" t="str">
        <f>IF(Table126[[#This Row],[Site name]]= "", "", Table126[[#This Row],[ASC certified harvested production volume 
(tonnes)]]-Table126[[#This Row],[ASC certified stocked volume 
(tonnes)]])</f>
        <v/>
      </c>
      <c r="P60" s="113"/>
    </row>
    <row r="61" spans="3:16" x14ac:dyDescent="0.45">
      <c r="C61" s="63"/>
      <c r="D61" s="63"/>
      <c r="E61" s="142"/>
      <c r="F61" s="113"/>
      <c r="G61" s="114"/>
      <c r="H61" s="114"/>
      <c r="I61" s="115"/>
      <c r="J61" s="115"/>
      <c r="K61" s="143"/>
      <c r="L61" s="143"/>
      <c r="M61" s="117"/>
      <c r="N61" s="117"/>
      <c r="O61" s="162" t="str">
        <f>IF(Table126[[#This Row],[Site name]]= "", "", Table126[[#This Row],[ASC certified harvested production volume 
(tonnes)]]-Table126[[#This Row],[ASC certified stocked volume 
(tonnes)]])</f>
        <v/>
      </c>
      <c r="P61" s="113"/>
    </row>
    <row r="62" spans="3:16" x14ac:dyDescent="0.45">
      <c r="C62" s="63"/>
      <c r="D62" s="63"/>
      <c r="E62" s="142"/>
      <c r="F62" s="113"/>
      <c r="G62" s="114"/>
      <c r="H62" s="114"/>
      <c r="I62" s="115"/>
      <c r="J62" s="115"/>
      <c r="K62" s="143"/>
      <c r="L62" s="143"/>
      <c r="M62" s="117"/>
      <c r="N62" s="117"/>
      <c r="O62" s="162" t="str">
        <f>IF(Table126[[#This Row],[Site name]]= "", "", Table126[[#This Row],[ASC certified harvested production volume 
(tonnes)]]-Table126[[#This Row],[ASC certified stocked volume 
(tonnes)]])</f>
        <v/>
      </c>
      <c r="P62" s="113"/>
    </row>
    <row r="63" spans="3:16" x14ac:dyDescent="0.45">
      <c r="C63" s="63"/>
      <c r="D63" s="63"/>
      <c r="E63" s="142"/>
      <c r="F63" s="113"/>
      <c r="G63" s="114"/>
      <c r="H63" s="114"/>
      <c r="I63" s="115"/>
      <c r="J63" s="115"/>
      <c r="K63" s="143"/>
      <c r="L63" s="143"/>
      <c r="M63" s="117"/>
      <c r="N63" s="117"/>
      <c r="O63" s="162" t="str">
        <f>IF(Table126[[#This Row],[Site name]]= "", "", Table126[[#This Row],[ASC certified harvested production volume 
(tonnes)]]-Table126[[#This Row],[ASC certified stocked volume 
(tonnes)]])</f>
        <v/>
      </c>
      <c r="P63" s="113"/>
    </row>
    <row r="64" spans="3:16" x14ac:dyDescent="0.45">
      <c r="C64" s="63"/>
      <c r="D64" s="63"/>
      <c r="E64" s="142"/>
      <c r="F64" s="113"/>
      <c r="G64" s="114"/>
      <c r="H64" s="114"/>
      <c r="I64" s="115"/>
      <c r="J64" s="115"/>
      <c r="K64" s="143"/>
      <c r="L64" s="143"/>
      <c r="M64" s="117"/>
      <c r="N64" s="117"/>
      <c r="O64" s="162" t="str">
        <f>IF(Table126[[#This Row],[Site name]]= "", "", Table126[[#This Row],[ASC certified harvested production volume 
(tonnes)]]-Table126[[#This Row],[ASC certified stocked volume 
(tonnes)]])</f>
        <v/>
      </c>
      <c r="P64" s="113"/>
    </row>
    <row r="65" spans="3:16" x14ac:dyDescent="0.45">
      <c r="C65" s="63"/>
      <c r="D65" s="63"/>
      <c r="E65" s="142"/>
      <c r="F65" s="113"/>
      <c r="G65" s="114"/>
      <c r="H65" s="114"/>
      <c r="I65" s="115"/>
      <c r="J65" s="115"/>
      <c r="K65" s="143"/>
      <c r="L65" s="143"/>
      <c r="M65" s="117"/>
      <c r="N65" s="117"/>
      <c r="O65" s="162" t="str">
        <f>IF(Table126[[#This Row],[Site name]]= "", "", Table126[[#This Row],[ASC certified harvested production volume 
(tonnes)]]-Table126[[#This Row],[ASC certified stocked volume 
(tonnes)]])</f>
        <v/>
      </c>
      <c r="P65" s="113"/>
    </row>
    <row r="66" spans="3:16" x14ac:dyDescent="0.45">
      <c r="C66" s="63"/>
      <c r="D66" s="63"/>
      <c r="E66" s="142"/>
      <c r="F66" s="113"/>
      <c r="G66" s="114"/>
      <c r="H66" s="114"/>
      <c r="I66" s="115"/>
      <c r="J66" s="115"/>
      <c r="K66" s="143"/>
      <c r="L66" s="143"/>
      <c r="M66" s="117"/>
      <c r="N66" s="117"/>
      <c r="O66" s="162" t="str">
        <f>IF(Table126[[#This Row],[Site name]]= "", "", Table126[[#This Row],[ASC certified harvested production volume 
(tonnes)]]-Table126[[#This Row],[ASC certified stocked volume 
(tonnes)]])</f>
        <v/>
      </c>
      <c r="P66" s="113"/>
    </row>
    <row r="67" spans="3:16" x14ac:dyDescent="0.45">
      <c r="C67" s="63"/>
      <c r="D67" s="63"/>
      <c r="E67" s="142"/>
      <c r="F67" s="113"/>
      <c r="G67" s="114"/>
      <c r="H67" s="114"/>
      <c r="I67" s="115"/>
      <c r="J67" s="115"/>
      <c r="K67" s="143"/>
      <c r="L67" s="143"/>
      <c r="M67" s="117"/>
      <c r="N67" s="117"/>
      <c r="O67" s="162" t="str">
        <f>IF(Table126[[#This Row],[Site name]]= "", "", Table126[[#This Row],[ASC certified harvested production volume 
(tonnes)]]-Table126[[#This Row],[ASC certified stocked volume 
(tonnes)]])</f>
        <v/>
      </c>
      <c r="P67" s="113"/>
    </row>
    <row r="68" spans="3:16" x14ac:dyDescent="0.45">
      <c r="C68" s="63"/>
      <c r="D68" s="63"/>
      <c r="E68" s="142"/>
      <c r="F68" s="113"/>
      <c r="G68" s="114"/>
      <c r="H68" s="114"/>
      <c r="I68" s="115"/>
      <c r="J68" s="115"/>
      <c r="K68" s="143"/>
      <c r="L68" s="143"/>
      <c r="M68" s="117"/>
      <c r="N68" s="117"/>
      <c r="O68" s="162" t="str">
        <f>IF(Table126[[#This Row],[Site name]]= "", "", Table126[[#This Row],[ASC certified harvested production volume 
(tonnes)]]-Table126[[#This Row],[ASC certified stocked volume 
(tonnes)]])</f>
        <v/>
      </c>
      <c r="P68" s="113"/>
    </row>
    <row r="69" spans="3:16" x14ac:dyDescent="0.45">
      <c r="C69" s="63"/>
      <c r="D69" s="63"/>
      <c r="E69" s="142"/>
      <c r="F69" s="113"/>
      <c r="G69" s="114"/>
      <c r="H69" s="114"/>
      <c r="I69" s="115"/>
      <c r="J69" s="115"/>
      <c r="K69" s="143"/>
      <c r="L69" s="143"/>
      <c r="M69" s="117"/>
      <c r="N69" s="117"/>
      <c r="O69" s="162" t="str">
        <f>IF(Table126[[#This Row],[Site name]]= "", "", Table126[[#This Row],[ASC certified harvested production volume 
(tonnes)]]-Table126[[#This Row],[ASC certified stocked volume 
(tonnes)]])</f>
        <v/>
      </c>
      <c r="P69" s="113"/>
    </row>
    <row r="70" spans="3:16" x14ac:dyDescent="0.45">
      <c r="C70" s="63"/>
      <c r="D70" s="63"/>
      <c r="E70" s="142"/>
      <c r="F70" s="113"/>
      <c r="G70" s="114"/>
      <c r="H70" s="114"/>
      <c r="I70" s="115"/>
      <c r="J70" s="115"/>
      <c r="K70" s="143"/>
      <c r="L70" s="143"/>
      <c r="M70" s="117"/>
      <c r="N70" s="117"/>
      <c r="O70" s="162" t="str">
        <f>IF(Table126[[#This Row],[Site name]]= "", "", Table126[[#This Row],[ASC certified harvested production volume 
(tonnes)]]-Table126[[#This Row],[ASC certified stocked volume 
(tonnes)]])</f>
        <v/>
      </c>
      <c r="P70" s="113"/>
    </row>
    <row r="71" spans="3:16" x14ac:dyDescent="0.45">
      <c r="C71" s="63"/>
      <c r="D71" s="63"/>
      <c r="E71" s="142"/>
      <c r="F71" s="113"/>
      <c r="G71" s="114"/>
      <c r="H71" s="114"/>
      <c r="I71" s="115"/>
      <c r="J71" s="115"/>
      <c r="K71" s="143"/>
      <c r="L71" s="143"/>
      <c r="M71" s="117"/>
      <c r="N71" s="117"/>
      <c r="O71" s="162" t="str">
        <f>IF(Table126[[#This Row],[Site name]]= "", "", Table126[[#This Row],[ASC certified harvested production volume 
(tonnes)]]-Table126[[#This Row],[ASC certified stocked volume 
(tonnes)]])</f>
        <v/>
      </c>
      <c r="P71" s="113"/>
    </row>
    <row r="72" spans="3:16" x14ac:dyDescent="0.45">
      <c r="C72" s="63"/>
      <c r="D72" s="63"/>
      <c r="E72" s="142"/>
      <c r="F72" s="113"/>
      <c r="G72" s="114"/>
      <c r="H72" s="114"/>
      <c r="I72" s="115"/>
      <c r="J72" s="115"/>
      <c r="K72" s="143"/>
      <c r="L72" s="143"/>
      <c r="M72" s="117"/>
      <c r="N72" s="117"/>
      <c r="O72" s="162" t="str">
        <f>IF(Table126[[#This Row],[Site name]]= "", "", Table126[[#This Row],[ASC certified harvested production volume 
(tonnes)]]-Table126[[#This Row],[ASC certified stocked volume 
(tonnes)]])</f>
        <v/>
      </c>
      <c r="P72" s="113"/>
    </row>
    <row r="73" spans="3:16" x14ac:dyDescent="0.45">
      <c r="C73" s="63"/>
      <c r="D73" s="63"/>
      <c r="E73" s="142"/>
      <c r="F73" s="113"/>
      <c r="G73" s="114"/>
      <c r="H73" s="114"/>
      <c r="I73" s="115"/>
      <c r="J73" s="115"/>
      <c r="K73" s="143"/>
      <c r="L73" s="143"/>
      <c r="M73" s="117"/>
      <c r="N73" s="117"/>
      <c r="O73" s="162" t="str">
        <f>IF(Table126[[#This Row],[Site name]]= "", "", Table126[[#This Row],[ASC certified harvested production volume 
(tonnes)]]-Table126[[#This Row],[ASC certified stocked volume 
(tonnes)]])</f>
        <v/>
      </c>
      <c r="P73" s="113"/>
    </row>
    <row r="74" spans="3:16" x14ac:dyDescent="0.45">
      <c r="C74" s="63"/>
      <c r="D74" s="63"/>
      <c r="E74" s="142"/>
      <c r="F74" s="113"/>
      <c r="G74" s="114"/>
      <c r="H74" s="114"/>
      <c r="I74" s="115"/>
      <c r="J74" s="115"/>
      <c r="K74" s="143"/>
      <c r="L74" s="143"/>
      <c r="M74" s="117"/>
      <c r="N74" s="117"/>
      <c r="O74" s="162" t="str">
        <f>IF(Table126[[#This Row],[Site name]]= "", "", Table126[[#This Row],[ASC certified harvested production volume 
(tonnes)]]-Table126[[#This Row],[ASC certified stocked volume 
(tonnes)]])</f>
        <v/>
      </c>
      <c r="P74" s="113"/>
    </row>
    <row r="75" spans="3:16" x14ac:dyDescent="0.45">
      <c r="C75" s="63"/>
      <c r="D75" s="63"/>
      <c r="E75" s="142"/>
      <c r="F75" s="113"/>
      <c r="G75" s="114"/>
      <c r="H75" s="114"/>
      <c r="I75" s="115"/>
      <c r="J75" s="115"/>
      <c r="K75" s="143"/>
      <c r="L75" s="143"/>
      <c r="M75" s="117"/>
      <c r="N75" s="117"/>
      <c r="O75" s="162" t="str">
        <f>IF(Table126[[#This Row],[Site name]]= "", "", Table126[[#This Row],[ASC certified harvested production volume 
(tonnes)]]-Table126[[#This Row],[ASC certified stocked volume 
(tonnes)]])</f>
        <v/>
      </c>
      <c r="P75" s="113"/>
    </row>
    <row r="76" spans="3:16" x14ac:dyDescent="0.45">
      <c r="C76" s="63"/>
      <c r="D76" s="63"/>
      <c r="E76" s="142"/>
      <c r="F76" s="113"/>
      <c r="G76" s="114"/>
      <c r="H76" s="114"/>
      <c r="I76" s="115"/>
      <c r="J76" s="115"/>
      <c r="K76" s="143"/>
      <c r="L76" s="143"/>
      <c r="M76" s="117"/>
      <c r="N76" s="117"/>
      <c r="O76" s="162" t="str">
        <f>IF(Table126[[#This Row],[Site name]]= "", "", Table126[[#This Row],[ASC certified harvested production volume 
(tonnes)]]-Table126[[#This Row],[ASC certified stocked volume 
(tonnes)]])</f>
        <v/>
      </c>
      <c r="P76" s="113"/>
    </row>
    <row r="77" spans="3:16" x14ac:dyDescent="0.45">
      <c r="C77" s="63"/>
      <c r="D77" s="63"/>
      <c r="E77" s="142"/>
      <c r="F77" s="113"/>
      <c r="G77" s="114"/>
      <c r="H77" s="114"/>
      <c r="I77" s="115"/>
      <c r="J77" s="115"/>
      <c r="K77" s="143"/>
      <c r="L77" s="143"/>
      <c r="M77" s="117"/>
      <c r="N77" s="117"/>
      <c r="O77" s="162" t="str">
        <f>IF(Table126[[#This Row],[Site name]]= "", "", Table126[[#This Row],[ASC certified harvested production volume 
(tonnes)]]-Table126[[#This Row],[ASC certified stocked volume 
(tonnes)]])</f>
        <v/>
      </c>
      <c r="P77" s="113"/>
    </row>
    <row r="78" spans="3:16" x14ac:dyDescent="0.45">
      <c r="C78" s="63"/>
      <c r="D78" s="63"/>
      <c r="E78" s="142"/>
      <c r="F78" s="113"/>
      <c r="G78" s="114"/>
      <c r="H78" s="114"/>
      <c r="I78" s="115"/>
      <c r="J78" s="115"/>
      <c r="K78" s="143"/>
      <c r="L78" s="143"/>
      <c r="M78" s="117"/>
      <c r="N78" s="117"/>
      <c r="O78" s="162" t="str">
        <f>IF(Table126[[#This Row],[Site name]]= "", "", Table126[[#This Row],[ASC certified harvested production volume 
(tonnes)]]-Table126[[#This Row],[ASC certified stocked volume 
(tonnes)]])</f>
        <v/>
      </c>
      <c r="P78" s="113"/>
    </row>
    <row r="79" spans="3:16" x14ac:dyDescent="0.45">
      <c r="C79" s="63"/>
      <c r="D79" s="63"/>
      <c r="E79" s="142"/>
      <c r="F79" s="113"/>
      <c r="G79" s="114"/>
      <c r="H79" s="114"/>
      <c r="I79" s="115"/>
      <c r="J79" s="115"/>
      <c r="K79" s="143"/>
      <c r="L79" s="143"/>
      <c r="M79" s="117"/>
      <c r="N79" s="117"/>
      <c r="O79" s="162" t="str">
        <f>IF(Table126[[#This Row],[Site name]]= "", "", Table126[[#This Row],[ASC certified harvested production volume 
(tonnes)]]-Table126[[#This Row],[ASC certified stocked volume 
(tonnes)]])</f>
        <v/>
      </c>
      <c r="P79" s="113"/>
    </row>
    <row r="80" spans="3:16" x14ac:dyDescent="0.45">
      <c r="C80" s="63"/>
      <c r="D80" s="63"/>
      <c r="E80" s="142"/>
      <c r="F80" s="113"/>
      <c r="G80" s="114"/>
      <c r="H80" s="114"/>
      <c r="I80" s="115"/>
      <c r="J80" s="115"/>
      <c r="K80" s="143"/>
      <c r="L80" s="143"/>
      <c r="M80" s="117"/>
      <c r="N80" s="117"/>
      <c r="O80" s="162" t="str">
        <f>IF(Table126[[#This Row],[Site name]]= "", "", Table126[[#This Row],[ASC certified harvested production volume 
(tonnes)]]-Table126[[#This Row],[ASC certified stocked volume 
(tonnes)]])</f>
        <v/>
      </c>
      <c r="P80" s="113"/>
    </row>
    <row r="81" spans="3:16" x14ac:dyDescent="0.45">
      <c r="C81" s="63"/>
      <c r="D81" s="63"/>
      <c r="E81" s="142"/>
      <c r="F81" s="113"/>
      <c r="G81" s="114"/>
      <c r="H81" s="114"/>
      <c r="I81" s="115"/>
      <c r="J81" s="115"/>
      <c r="K81" s="143"/>
      <c r="L81" s="143"/>
      <c r="M81" s="117"/>
      <c r="N81" s="117"/>
      <c r="O81" s="162" t="str">
        <f>IF(Table126[[#This Row],[Site name]]= "", "", Table126[[#This Row],[ASC certified harvested production volume 
(tonnes)]]-Table126[[#This Row],[ASC certified stocked volume 
(tonnes)]])</f>
        <v/>
      </c>
      <c r="P81" s="113"/>
    </row>
    <row r="82" spans="3:16" x14ac:dyDescent="0.45">
      <c r="C82" s="63"/>
      <c r="D82" s="63"/>
      <c r="E82" s="142"/>
      <c r="F82" s="113"/>
      <c r="G82" s="114"/>
      <c r="H82" s="114"/>
      <c r="I82" s="115"/>
      <c r="J82" s="115"/>
      <c r="K82" s="143"/>
      <c r="L82" s="143"/>
      <c r="M82" s="117"/>
      <c r="N82" s="117"/>
      <c r="O82" s="162" t="str">
        <f>IF(Table126[[#This Row],[Site name]]= "", "", Table126[[#This Row],[ASC certified harvested production volume 
(tonnes)]]-Table126[[#This Row],[ASC certified stocked volume 
(tonnes)]])</f>
        <v/>
      </c>
      <c r="P82" s="113"/>
    </row>
    <row r="83" spans="3:16" x14ac:dyDescent="0.45">
      <c r="C83" s="63"/>
      <c r="D83" s="63"/>
      <c r="E83" s="142"/>
      <c r="F83" s="113"/>
      <c r="G83" s="114"/>
      <c r="H83" s="114"/>
      <c r="I83" s="115"/>
      <c r="J83" s="115"/>
      <c r="K83" s="143"/>
      <c r="L83" s="143"/>
      <c r="M83" s="117"/>
      <c r="N83" s="117"/>
      <c r="O83" s="162" t="str">
        <f>IF(Table126[[#This Row],[Site name]]= "", "", Table126[[#This Row],[ASC certified harvested production volume 
(tonnes)]]-Table126[[#This Row],[ASC certified stocked volume 
(tonnes)]])</f>
        <v/>
      </c>
      <c r="P83" s="113"/>
    </row>
    <row r="84" spans="3:16" x14ac:dyDescent="0.45">
      <c r="C84" s="63"/>
      <c r="D84" s="63"/>
      <c r="E84" s="142"/>
      <c r="F84" s="113"/>
      <c r="G84" s="114"/>
      <c r="H84" s="114"/>
      <c r="I84" s="115"/>
      <c r="J84" s="115"/>
      <c r="K84" s="143"/>
      <c r="L84" s="143"/>
      <c r="M84" s="117"/>
      <c r="N84" s="117"/>
      <c r="O84" s="162" t="str">
        <f>IF(Table126[[#This Row],[Site name]]= "", "", Table126[[#This Row],[ASC certified harvested production volume 
(tonnes)]]-Table126[[#This Row],[ASC certified stocked volume 
(tonnes)]])</f>
        <v/>
      </c>
      <c r="P84" s="113"/>
    </row>
    <row r="85" spans="3:16" x14ac:dyDescent="0.45">
      <c r="C85" s="63"/>
      <c r="D85" s="63"/>
      <c r="E85" s="142"/>
      <c r="F85" s="113"/>
      <c r="G85" s="114"/>
      <c r="H85" s="114"/>
      <c r="I85" s="115"/>
      <c r="J85" s="115"/>
      <c r="K85" s="143"/>
      <c r="L85" s="143"/>
      <c r="M85" s="117"/>
      <c r="N85" s="117"/>
      <c r="O85" s="162" t="str">
        <f>IF(Table126[[#This Row],[Site name]]= "", "", Table126[[#This Row],[ASC certified harvested production volume 
(tonnes)]]-Table126[[#This Row],[ASC certified stocked volume 
(tonnes)]])</f>
        <v/>
      </c>
      <c r="P85" s="113"/>
    </row>
    <row r="86" spans="3:16" x14ac:dyDescent="0.45">
      <c r="C86" s="63"/>
      <c r="D86" s="63"/>
      <c r="E86" s="142"/>
      <c r="F86" s="113"/>
      <c r="G86" s="114"/>
      <c r="H86" s="114"/>
      <c r="I86" s="115"/>
      <c r="J86" s="115"/>
      <c r="K86" s="143"/>
      <c r="L86" s="143"/>
      <c r="M86" s="117"/>
      <c r="N86" s="117"/>
      <c r="O86" s="162" t="str">
        <f>IF(Table126[[#This Row],[Site name]]= "", "", Table126[[#This Row],[ASC certified harvested production volume 
(tonnes)]]-Table126[[#This Row],[ASC certified stocked volume 
(tonnes)]])</f>
        <v/>
      </c>
      <c r="P86" s="113"/>
    </row>
    <row r="87" spans="3:16" x14ac:dyDescent="0.45">
      <c r="C87" s="63"/>
      <c r="D87" s="63"/>
      <c r="E87" s="142"/>
      <c r="F87" s="113"/>
      <c r="G87" s="114"/>
      <c r="H87" s="114"/>
      <c r="I87" s="115"/>
      <c r="J87" s="115"/>
      <c r="K87" s="143"/>
      <c r="L87" s="143"/>
      <c r="M87" s="117"/>
      <c r="N87" s="117"/>
      <c r="O87" s="162" t="str">
        <f>IF(Table126[[#This Row],[Site name]]= "", "", Table126[[#This Row],[ASC certified harvested production volume 
(tonnes)]]-Table126[[#This Row],[ASC certified stocked volume 
(tonnes)]])</f>
        <v/>
      </c>
      <c r="P87" s="113"/>
    </row>
    <row r="88" spans="3:16" x14ac:dyDescent="0.45">
      <c r="C88" s="63"/>
      <c r="D88" s="63"/>
      <c r="E88" s="142"/>
      <c r="F88" s="113"/>
      <c r="G88" s="114"/>
      <c r="H88" s="114"/>
      <c r="I88" s="115"/>
      <c r="J88" s="115"/>
      <c r="K88" s="143"/>
      <c r="L88" s="143"/>
      <c r="M88" s="117"/>
      <c r="N88" s="117"/>
      <c r="O88" s="162" t="str">
        <f>IF(Table126[[#This Row],[Site name]]= "", "", Table126[[#This Row],[ASC certified harvested production volume 
(tonnes)]]-Table126[[#This Row],[ASC certified stocked volume 
(tonnes)]])</f>
        <v/>
      </c>
      <c r="P88" s="113"/>
    </row>
    <row r="89" spans="3:16" x14ac:dyDescent="0.45">
      <c r="C89" s="63"/>
      <c r="D89" s="63"/>
      <c r="E89" s="142"/>
      <c r="F89" s="113"/>
      <c r="G89" s="114"/>
      <c r="H89" s="114"/>
      <c r="I89" s="115"/>
      <c r="J89" s="115"/>
      <c r="K89" s="143"/>
      <c r="L89" s="143"/>
      <c r="M89" s="117"/>
      <c r="N89" s="117"/>
      <c r="O89" s="162" t="str">
        <f>IF(Table126[[#This Row],[Site name]]= "", "", Table126[[#This Row],[ASC certified harvested production volume 
(tonnes)]]-Table126[[#This Row],[ASC certified stocked volume 
(tonnes)]])</f>
        <v/>
      </c>
      <c r="P89" s="113"/>
    </row>
    <row r="90" spans="3:16" x14ac:dyDescent="0.45">
      <c r="C90" s="63"/>
      <c r="D90" s="63"/>
      <c r="E90" s="142"/>
      <c r="F90" s="113"/>
      <c r="G90" s="114"/>
      <c r="H90" s="114"/>
      <c r="I90" s="115"/>
      <c r="J90" s="115"/>
      <c r="K90" s="143"/>
      <c r="L90" s="143"/>
      <c r="M90" s="117"/>
      <c r="N90" s="117"/>
      <c r="O90" s="162" t="str">
        <f>IF(Table126[[#This Row],[Site name]]= "", "", Table126[[#This Row],[ASC certified harvested production volume 
(tonnes)]]-Table126[[#This Row],[ASC certified stocked volume 
(tonnes)]])</f>
        <v/>
      </c>
      <c r="P90" s="113"/>
    </row>
    <row r="91" spans="3:16" x14ac:dyDescent="0.45">
      <c r="C91" s="63"/>
      <c r="D91" s="63"/>
      <c r="E91" s="142"/>
      <c r="F91" s="113"/>
      <c r="G91" s="114"/>
      <c r="H91" s="114"/>
      <c r="I91" s="115"/>
      <c r="J91" s="115"/>
      <c r="K91" s="143"/>
      <c r="L91" s="143"/>
      <c r="M91" s="117"/>
      <c r="N91" s="117"/>
      <c r="O91" s="162" t="str">
        <f>IF(Table126[[#This Row],[Site name]]= "", "", Table126[[#This Row],[ASC certified harvested production volume 
(tonnes)]]-Table126[[#This Row],[ASC certified stocked volume 
(tonnes)]])</f>
        <v/>
      </c>
      <c r="P91" s="113"/>
    </row>
    <row r="92" spans="3:16" x14ac:dyDescent="0.45">
      <c r="C92" s="63"/>
      <c r="D92" s="63"/>
      <c r="E92" s="142"/>
      <c r="F92" s="113"/>
      <c r="G92" s="114"/>
      <c r="H92" s="114"/>
      <c r="I92" s="115"/>
      <c r="J92" s="115"/>
      <c r="K92" s="143"/>
      <c r="L92" s="143"/>
      <c r="M92" s="117"/>
      <c r="N92" s="117"/>
      <c r="O92" s="162" t="str">
        <f>IF(Table126[[#This Row],[Site name]]= "", "", Table126[[#This Row],[ASC certified harvested production volume 
(tonnes)]]-Table126[[#This Row],[ASC certified stocked volume 
(tonnes)]])</f>
        <v/>
      </c>
      <c r="P92" s="113"/>
    </row>
    <row r="93" spans="3:16" x14ac:dyDescent="0.45">
      <c r="C93" s="63"/>
      <c r="D93" s="63"/>
      <c r="E93" s="142"/>
      <c r="F93" s="113"/>
      <c r="G93" s="114"/>
      <c r="H93" s="114"/>
      <c r="I93" s="115"/>
      <c r="J93" s="115"/>
      <c r="K93" s="143"/>
      <c r="L93" s="143"/>
      <c r="M93" s="117"/>
      <c r="N93" s="117"/>
      <c r="O93" s="162" t="str">
        <f>IF(Table126[[#This Row],[Site name]]= "", "", Table126[[#This Row],[ASC certified harvested production volume 
(tonnes)]]-Table126[[#This Row],[ASC certified stocked volume 
(tonnes)]])</f>
        <v/>
      </c>
      <c r="P93" s="113"/>
    </row>
    <row r="94" spans="3:16" x14ac:dyDescent="0.45">
      <c r="C94" s="63"/>
      <c r="D94" s="63"/>
      <c r="E94" s="142"/>
      <c r="F94" s="113"/>
      <c r="G94" s="114"/>
      <c r="H94" s="114"/>
      <c r="I94" s="115"/>
      <c r="J94" s="115"/>
      <c r="K94" s="143"/>
      <c r="L94" s="143"/>
      <c r="M94" s="117"/>
      <c r="N94" s="117"/>
      <c r="O94" s="162" t="str">
        <f>IF(Table126[[#This Row],[Site name]]= "", "", Table126[[#This Row],[ASC certified harvested production volume 
(tonnes)]]-Table126[[#This Row],[ASC certified stocked volume 
(tonnes)]])</f>
        <v/>
      </c>
      <c r="P94" s="113"/>
    </row>
    <row r="95" spans="3:16" x14ac:dyDescent="0.45">
      <c r="C95" s="63"/>
      <c r="D95" s="63"/>
      <c r="E95" s="142"/>
      <c r="F95" s="113"/>
      <c r="G95" s="114"/>
      <c r="H95" s="114"/>
      <c r="I95" s="115"/>
      <c r="J95" s="115"/>
      <c r="K95" s="143"/>
      <c r="L95" s="143"/>
      <c r="M95" s="117"/>
      <c r="N95" s="117"/>
      <c r="O95" s="162" t="str">
        <f>IF(Table126[[#This Row],[Site name]]= "", "", Table126[[#This Row],[ASC certified harvested production volume 
(tonnes)]]-Table126[[#This Row],[ASC certified stocked volume 
(tonnes)]])</f>
        <v/>
      </c>
      <c r="P95" s="113"/>
    </row>
    <row r="96" spans="3:16" x14ac:dyDescent="0.45">
      <c r="C96" s="63"/>
      <c r="D96" s="63"/>
      <c r="E96" s="142"/>
      <c r="F96" s="113"/>
      <c r="G96" s="114"/>
      <c r="H96" s="114"/>
      <c r="I96" s="115"/>
      <c r="J96" s="115"/>
      <c r="K96" s="143"/>
      <c r="L96" s="143"/>
      <c r="M96" s="117"/>
      <c r="N96" s="117"/>
      <c r="O96" s="162" t="str">
        <f>IF(Table126[[#This Row],[Site name]]= "", "", Table126[[#This Row],[ASC certified harvested production volume 
(tonnes)]]-Table126[[#This Row],[ASC certified stocked volume 
(tonnes)]])</f>
        <v/>
      </c>
      <c r="P96" s="113"/>
    </row>
    <row r="97" spans="3:16" x14ac:dyDescent="0.45">
      <c r="C97" s="63"/>
      <c r="D97" s="63"/>
      <c r="E97" s="142"/>
      <c r="F97" s="113"/>
      <c r="G97" s="114"/>
      <c r="H97" s="114"/>
      <c r="I97" s="115"/>
      <c r="J97" s="115"/>
      <c r="K97" s="143"/>
      <c r="L97" s="143"/>
      <c r="M97" s="117"/>
      <c r="N97" s="117"/>
      <c r="O97" s="162" t="str">
        <f>IF(Table126[[#This Row],[Site name]]= "", "", Table126[[#This Row],[ASC certified harvested production volume 
(tonnes)]]-Table126[[#This Row],[ASC certified stocked volume 
(tonnes)]])</f>
        <v/>
      </c>
      <c r="P97" s="113"/>
    </row>
    <row r="98" spans="3:16" x14ac:dyDescent="0.45">
      <c r="C98" s="63"/>
      <c r="D98" s="63"/>
      <c r="E98" s="142"/>
      <c r="F98" s="113"/>
      <c r="G98" s="114"/>
      <c r="H98" s="114"/>
      <c r="I98" s="115"/>
      <c r="J98" s="115"/>
      <c r="K98" s="143"/>
      <c r="L98" s="143"/>
      <c r="M98" s="117"/>
      <c r="N98" s="117"/>
      <c r="O98" s="162" t="str">
        <f>IF(Table126[[#This Row],[Site name]]= "", "", Table126[[#This Row],[ASC certified harvested production volume 
(tonnes)]]-Table126[[#This Row],[ASC certified stocked volume 
(tonnes)]])</f>
        <v/>
      </c>
      <c r="P98" s="113"/>
    </row>
    <row r="99" spans="3:16" x14ac:dyDescent="0.45">
      <c r="C99" s="63"/>
      <c r="D99" s="63"/>
      <c r="E99" s="142"/>
      <c r="F99" s="113"/>
      <c r="G99" s="114"/>
      <c r="H99" s="114"/>
      <c r="I99" s="115"/>
      <c r="J99" s="115"/>
      <c r="K99" s="143"/>
      <c r="L99" s="143"/>
      <c r="M99" s="117"/>
      <c r="N99" s="117"/>
      <c r="O99" s="162" t="str">
        <f>IF(Table126[[#This Row],[Site name]]= "", "", Table126[[#This Row],[ASC certified harvested production volume 
(tonnes)]]-Table126[[#This Row],[ASC certified stocked volume 
(tonnes)]])</f>
        <v/>
      </c>
      <c r="P99" s="113"/>
    </row>
    <row r="100" spans="3:16" x14ac:dyDescent="0.45">
      <c r="C100" s="63"/>
      <c r="D100" s="63"/>
      <c r="E100" s="142"/>
      <c r="F100" s="113"/>
      <c r="G100" s="114"/>
      <c r="H100" s="114"/>
      <c r="I100" s="115"/>
      <c r="J100" s="115"/>
      <c r="K100" s="143"/>
      <c r="L100" s="143"/>
      <c r="M100" s="117"/>
      <c r="N100" s="117"/>
      <c r="O100" s="162" t="str">
        <f>IF(Table126[[#This Row],[Site name]]= "", "", Table126[[#This Row],[ASC certified harvested production volume 
(tonnes)]]-Table126[[#This Row],[ASC certified stocked volume 
(tonnes)]])</f>
        <v/>
      </c>
      <c r="P100" s="113"/>
    </row>
  </sheetData>
  <sheetProtection algorithmName="SHA-512" hashValue="KLMbCnVBDi5BPY7IKXxaD1TFTZGK1ha6FZd82a4EfJ7hAwhkVu+5c+eScNt0ibHeHpvaIgf0GTeOCRYAA5d0FQ==" saltValue="VRYTnBrVYD19qhQiBsNc+g==" spinCount="100000" sheet="1" objects="1" scenarios="1"/>
  <phoneticPr fontId="6" type="noConversion"/>
  <dataValidations count="7">
    <dataValidation type="date" allowBlank="1" showInputMessage="1" showErrorMessage="1" sqref="G5:G100 I5:I100" xr:uid="{DA84C48C-BDEA-47BA-96A1-3D9C8DA63C41}">
      <formula1>1</formula1>
      <formula2>73051</formula2>
    </dataValidation>
    <dataValidation allowBlank="1" showInputMessage="1" sqref="O5:O100" xr:uid="{FBEEFCB2-F512-4C90-ACAC-67B7A85AC45F}"/>
    <dataValidation type="custom" operator="equal" allowBlank="1" showInputMessage="1" showErrorMessage="1" error="Please indicate for each farm site the ASC site ID as indicated in MyASC. The ASC site ID consists of one character (S), followed by seven numbers, for example S0001234_x000a_" sqref="D5:D100" xr:uid="{1BD28735-2449-4D34-BCA2-01B0920FE46E}">
      <formula1>AND(LEFT(D5)="s", LEN(D5)=8)</formula1>
    </dataValidation>
    <dataValidation type="whole" operator="greaterThanOrEqual" allowBlank="1" showInputMessage="1" showErrorMessage="1" sqref="M5:N100" xr:uid="{7C921407-3332-4F02-BC9D-4B37A3ED35CD}">
      <formula1>0</formula1>
    </dataValidation>
    <dataValidation type="textLength" operator="lessThanOrEqual" allowBlank="1" showInputMessage="1" sqref="P5:P100" xr:uid="{D5F93929-854C-4257-8F75-E1B4E1CF07A6}">
      <formula1>3000</formula1>
    </dataValidation>
    <dataValidation type="decimal" operator="greaterThanOrEqual" allowBlank="1" showInputMessage="1" showErrorMessage="1" sqref="K5:L100" xr:uid="{BB0DD2E4-6F58-4C26-9D52-656EFAF143C1}">
      <formula1>0</formula1>
    </dataValidation>
    <dataValidation type="date" allowBlank="1" showInputMessage="1" showErrorMessage="1" sqref="H5:H100 J5:J100" xr:uid="{FD9ACF42-3A57-440F-AF08-A7A8D69CD3AD}">
      <formula1>G5</formula1>
      <formula2>73051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02EB1FCB-9C86-4EC6-B76E-E5077D5084E0}">
          <x14:formula1>
            <xm:f>'Dropdown tables - Production'!$W$2:$W$78</xm:f>
          </x14:formula1>
          <xm:sqref>E5:E100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C891-9B2A-4E0E-A12B-E1E9622F579E}">
  <sheetPr codeName="Sheet34">
    <tabColor theme="9" tint="0.59999389629810485"/>
  </sheetPr>
  <dimension ref="C2:I100"/>
  <sheetViews>
    <sheetView zoomScale="75" zoomScaleNormal="75" workbookViewId="0"/>
  </sheetViews>
  <sheetFormatPr defaultColWidth="9" defaultRowHeight="16.5" x14ac:dyDescent="0.45"/>
  <cols>
    <col min="1" max="2" width="9" style="13"/>
    <col min="3" max="3" width="15.7265625" style="13" customWidth="1"/>
    <col min="4" max="4" width="31" style="13" customWidth="1"/>
    <col min="5" max="5" width="23.26953125" style="13" customWidth="1"/>
    <col min="6" max="6" width="28.81640625" style="13" customWidth="1"/>
    <col min="7" max="7" width="32.7265625" style="13" customWidth="1"/>
    <col min="8" max="8" width="30.26953125" style="13" customWidth="1"/>
    <col min="9" max="16384" width="9" style="13"/>
  </cols>
  <sheetData>
    <row r="2" spans="3:9" x14ac:dyDescent="0.45">
      <c r="C2" s="19" t="s">
        <v>170</v>
      </c>
    </row>
    <row r="3" spans="3:9" s="14" customFormat="1" ht="27" hidden="1" customHeight="1" x14ac:dyDescent="0.45">
      <c r="C3" s="14">
        <v>3.1</v>
      </c>
      <c r="D3" s="14">
        <v>3.2</v>
      </c>
      <c r="E3" s="14" t="s">
        <v>438</v>
      </c>
      <c r="F3" s="14">
        <v>3.4</v>
      </c>
      <c r="G3" s="14">
        <v>3.5</v>
      </c>
      <c r="H3" s="14">
        <v>3.6</v>
      </c>
      <c r="I3" s="14" t="s">
        <v>171</v>
      </c>
    </row>
    <row r="4" spans="3:9" ht="33" x14ac:dyDescent="0.45">
      <c r="C4" s="66" t="s">
        <v>172</v>
      </c>
      <c r="D4" s="66" t="s">
        <v>174</v>
      </c>
      <c r="E4" s="66" t="s">
        <v>173</v>
      </c>
      <c r="F4" s="66" t="s">
        <v>175</v>
      </c>
      <c r="G4" s="66" t="s">
        <v>176</v>
      </c>
      <c r="H4" s="68" t="s">
        <v>177</v>
      </c>
      <c r="I4" s="68" t="s">
        <v>169</v>
      </c>
    </row>
    <row r="5" spans="3:9" x14ac:dyDescent="0.45">
      <c r="C5" s="119"/>
      <c r="D5" s="142"/>
      <c r="E5" s="115"/>
      <c r="F5" s="117"/>
      <c r="G5" s="117"/>
      <c r="H5" s="116"/>
      <c r="I5" s="113"/>
    </row>
    <row r="6" spans="3:9" x14ac:dyDescent="0.45">
      <c r="C6" s="119"/>
      <c r="D6" s="142"/>
      <c r="E6" s="115"/>
      <c r="F6" s="117"/>
      <c r="G6" s="117"/>
      <c r="H6" s="116"/>
      <c r="I6" s="113"/>
    </row>
    <row r="7" spans="3:9" x14ac:dyDescent="0.45">
      <c r="C7" s="119"/>
      <c r="D7" s="142"/>
      <c r="E7" s="115"/>
      <c r="F7" s="117"/>
      <c r="G7" s="117"/>
      <c r="H7" s="116"/>
      <c r="I7" s="113"/>
    </row>
    <row r="8" spans="3:9" x14ac:dyDescent="0.45">
      <c r="C8" s="119"/>
      <c r="D8" s="142"/>
      <c r="E8" s="115"/>
      <c r="F8" s="117"/>
      <c r="G8" s="117"/>
      <c r="H8" s="116"/>
      <c r="I8" s="113"/>
    </row>
    <row r="9" spans="3:9" x14ac:dyDescent="0.45">
      <c r="C9" s="119"/>
      <c r="D9" s="142"/>
      <c r="E9" s="115"/>
      <c r="F9" s="117"/>
      <c r="G9" s="117"/>
      <c r="H9" s="116"/>
      <c r="I9" s="113"/>
    </row>
    <row r="10" spans="3:9" x14ac:dyDescent="0.45">
      <c r="C10" s="119"/>
      <c r="D10" s="142"/>
      <c r="E10" s="115"/>
      <c r="F10" s="117"/>
      <c r="G10" s="117"/>
      <c r="H10" s="116"/>
      <c r="I10" s="113"/>
    </row>
    <row r="11" spans="3:9" x14ac:dyDescent="0.45">
      <c r="C11" s="119"/>
      <c r="D11" s="142"/>
      <c r="E11" s="115"/>
      <c r="F11" s="117"/>
      <c r="G11" s="117"/>
      <c r="H11" s="116"/>
      <c r="I11" s="113"/>
    </row>
    <row r="12" spans="3:9" x14ac:dyDescent="0.45">
      <c r="C12" s="119"/>
      <c r="D12" s="142"/>
      <c r="E12" s="115"/>
      <c r="F12" s="117"/>
      <c r="G12" s="117"/>
      <c r="H12" s="116"/>
      <c r="I12" s="113"/>
    </row>
    <row r="13" spans="3:9" x14ac:dyDescent="0.45">
      <c r="C13" s="119"/>
      <c r="D13" s="142"/>
      <c r="E13" s="115"/>
      <c r="F13" s="117"/>
      <c r="G13" s="117"/>
      <c r="H13" s="116"/>
      <c r="I13" s="113"/>
    </row>
    <row r="14" spans="3:9" x14ac:dyDescent="0.45">
      <c r="C14" s="119"/>
      <c r="D14" s="142"/>
      <c r="E14" s="115"/>
      <c r="F14" s="117"/>
      <c r="G14" s="117"/>
      <c r="H14" s="116"/>
      <c r="I14" s="113"/>
    </row>
    <row r="15" spans="3:9" x14ac:dyDescent="0.45">
      <c r="C15" s="119"/>
      <c r="D15" s="142"/>
      <c r="E15" s="115"/>
      <c r="F15" s="117"/>
      <c r="G15" s="117"/>
      <c r="H15" s="116"/>
      <c r="I15" s="113"/>
    </row>
    <row r="16" spans="3:9" x14ac:dyDescent="0.45">
      <c r="C16" s="119"/>
      <c r="D16" s="142"/>
      <c r="E16" s="115"/>
      <c r="F16" s="117"/>
      <c r="G16" s="117"/>
      <c r="H16" s="116"/>
      <c r="I16" s="113"/>
    </row>
    <row r="17" spans="3:9" x14ac:dyDescent="0.45">
      <c r="C17" s="119"/>
      <c r="D17" s="142"/>
      <c r="E17" s="115"/>
      <c r="F17" s="117"/>
      <c r="G17" s="117"/>
      <c r="H17" s="116"/>
      <c r="I17" s="113"/>
    </row>
    <row r="18" spans="3:9" x14ac:dyDescent="0.45">
      <c r="C18" s="119"/>
      <c r="D18" s="142"/>
      <c r="E18" s="115"/>
      <c r="F18" s="117"/>
      <c r="G18" s="117"/>
      <c r="H18" s="116"/>
      <c r="I18" s="113"/>
    </row>
    <row r="19" spans="3:9" x14ac:dyDescent="0.45">
      <c r="C19" s="119"/>
      <c r="D19" s="142"/>
      <c r="E19" s="115"/>
      <c r="F19" s="117"/>
      <c r="G19" s="117"/>
      <c r="H19" s="116"/>
      <c r="I19" s="113"/>
    </row>
    <row r="20" spans="3:9" x14ac:dyDescent="0.45">
      <c r="C20" s="119"/>
      <c r="D20" s="142"/>
      <c r="E20" s="115"/>
      <c r="F20" s="117"/>
      <c r="G20" s="117"/>
      <c r="H20" s="116"/>
      <c r="I20" s="113"/>
    </row>
    <row r="21" spans="3:9" x14ac:dyDescent="0.45">
      <c r="C21" s="119"/>
      <c r="D21" s="142"/>
      <c r="E21" s="115"/>
      <c r="F21" s="117"/>
      <c r="G21" s="117"/>
      <c r="H21" s="116"/>
      <c r="I21" s="113"/>
    </row>
    <row r="22" spans="3:9" x14ac:dyDescent="0.45">
      <c r="C22" s="119"/>
      <c r="D22" s="142"/>
      <c r="E22" s="115"/>
      <c r="F22" s="117"/>
      <c r="G22" s="117"/>
      <c r="H22" s="116"/>
      <c r="I22" s="113"/>
    </row>
    <row r="23" spans="3:9" x14ac:dyDescent="0.45">
      <c r="C23" s="119"/>
      <c r="D23" s="142"/>
      <c r="E23" s="115"/>
      <c r="F23" s="117"/>
      <c r="G23" s="117"/>
      <c r="H23" s="116"/>
      <c r="I23" s="113"/>
    </row>
    <row r="24" spans="3:9" x14ac:dyDescent="0.45">
      <c r="C24" s="119"/>
      <c r="D24" s="142"/>
      <c r="E24" s="115"/>
      <c r="F24" s="117"/>
      <c r="G24" s="117"/>
      <c r="H24" s="116"/>
      <c r="I24" s="113"/>
    </row>
    <row r="25" spans="3:9" x14ac:dyDescent="0.45">
      <c r="C25" s="119"/>
      <c r="D25" s="142"/>
      <c r="E25" s="115"/>
      <c r="F25" s="117"/>
      <c r="G25" s="117"/>
      <c r="H25" s="116"/>
      <c r="I25" s="113"/>
    </row>
    <row r="26" spans="3:9" x14ac:dyDescent="0.45">
      <c r="C26" s="119"/>
      <c r="D26" s="142"/>
      <c r="E26" s="115"/>
      <c r="F26" s="117"/>
      <c r="G26" s="117"/>
      <c r="H26" s="116"/>
      <c r="I26" s="113"/>
    </row>
    <row r="27" spans="3:9" x14ac:dyDescent="0.45">
      <c r="C27" s="119"/>
      <c r="D27" s="142"/>
      <c r="E27" s="115"/>
      <c r="F27" s="117"/>
      <c r="G27" s="117"/>
      <c r="H27" s="116"/>
      <c r="I27" s="113"/>
    </row>
    <row r="28" spans="3:9" x14ac:dyDescent="0.45">
      <c r="C28" s="119"/>
      <c r="D28" s="142"/>
      <c r="E28" s="115"/>
      <c r="F28" s="117"/>
      <c r="G28" s="117"/>
      <c r="H28" s="116"/>
      <c r="I28" s="113"/>
    </row>
    <row r="29" spans="3:9" x14ac:dyDescent="0.45">
      <c r="C29" s="119"/>
      <c r="D29" s="142"/>
      <c r="E29" s="115"/>
      <c r="F29" s="117"/>
      <c r="G29" s="117"/>
      <c r="H29" s="116"/>
      <c r="I29" s="113"/>
    </row>
    <row r="30" spans="3:9" x14ac:dyDescent="0.45">
      <c r="C30" s="119"/>
      <c r="D30" s="142"/>
      <c r="E30" s="115"/>
      <c r="F30" s="117"/>
      <c r="G30" s="117"/>
      <c r="H30" s="116"/>
      <c r="I30" s="113"/>
    </row>
    <row r="31" spans="3:9" x14ac:dyDescent="0.45">
      <c r="C31" s="119"/>
      <c r="D31" s="142"/>
      <c r="E31" s="115"/>
      <c r="F31" s="117"/>
      <c r="G31" s="117"/>
      <c r="H31" s="116"/>
      <c r="I31" s="113"/>
    </row>
    <row r="32" spans="3:9" x14ac:dyDescent="0.45">
      <c r="C32" s="119"/>
      <c r="D32" s="142"/>
      <c r="E32" s="115"/>
      <c r="F32" s="117"/>
      <c r="G32" s="117"/>
      <c r="H32" s="116"/>
      <c r="I32" s="113"/>
    </row>
    <row r="33" spans="3:9" x14ac:dyDescent="0.45">
      <c r="C33" s="119"/>
      <c r="D33" s="142"/>
      <c r="E33" s="115"/>
      <c r="F33" s="117"/>
      <c r="G33" s="117"/>
      <c r="H33" s="116"/>
      <c r="I33" s="113"/>
    </row>
    <row r="34" spans="3:9" x14ac:dyDescent="0.45">
      <c r="C34" s="119"/>
      <c r="D34" s="142"/>
      <c r="E34" s="115"/>
      <c r="F34" s="117"/>
      <c r="G34" s="117"/>
      <c r="H34" s="116"/>
      <c r="I34" s="113"/>
    </row>
    <row r="35" spans="3:9" x14ac:dyDescent="0.45">
      <c r="C35" s="119"/>
      <c r="D35" s="142"/>
      <c r="E35" s="115"/>
      <c r="F35" s="117"/>
      <c r="G35" s="117"/>
      <c r="H35" s="116"/>
      <c r="I35" s="113"/>
    </row>
    <row r="36" spans="3:9" x14ac:dyDescent="0.45">
      <c r="C36" s="119"/>
      <c r="D36" s="142"/>
      <c r="E36" s="115"/>
      <c r="F36" s="117"/>
      <c r="G36" s="117"/>
      <c r="H36" s="116"/>
      <c r="I36" s="113"/>
    </row>
    <row r="37" spans="3:9" x14ac:dyDescent="0.45">
      <c r="C37" s="119"/>
      <c r="D37" s="142"/>
      <c r="E37" s="115"/>
      <c r="F37" s="117"/>
      <c r="G37" s="117"/>
      <c r="H37" s="116"/>
      <c r="I37" s="113"/>
    </row>
    <row r="38" spans="3:9" x14ac:dyDescent="0.45">
      <c r="C38" s="119"/>
      <c r="D38" s="142"/>
      <c r="E38" s="115"/>
      <c r="F38" s="117"/>
      <c r="G38" s="117"/>
      <c r="H38" s="116"/>
      <c r="I38" s="113"/>
    </row>
    <row r="39" spans="3:9" x14ac:dyDescent="0.45">
      <c r="C39" s="119"/>
      <c r="D39" s="142"/>
      <c r="E39" s="115"/>
      <c r="F39" s="117"/>
      <c r="G39" s="117"/>
      <c r="H39" s="116"/>
      <c r="I39" s="113"/>
    </row>
    <row r="40" spans="3:9" x14ac:dyDescent="0.45">
      <c r="C40" s="119"/>
      <c r="D40" s="142"/>
      <c r="E40" s="115"/>
      <c r="F40" s="117"/>
      <c r="G40" s="117"/>
      <c r="H40" s="116"/>
      <c r="I40" s="113"/>
    </row>
    <row r="41" spans="3:9" x14ac:dyDescent="0.45">
      <c r="C41" s="119"/>
      <c r="D41" s="142"/>
      <c r="E41" s="115"/>
      <c r="F41" s="117"/>
      <c r="G41" s="117"/>
      <c r="H41" s="116"/>
      <c r="I41" s="113"/>
    </row>
    <row r="42" spans="3:9" x14ac:dyDescent="0.45">
      <c r="C42" s="119"/>
      <c r="D42" s="142"/>
      <c r="E42" s="115"/>
      <c r="F42" s="117"/>
      <c r="G42" s="117"/>
      <c r="H42" s="116"/>
      <c r="I42" s="113"/>
    </row>
    <row r="43" spans="3:9" x14ac:dyDescent="0.45">
      <c r="C43" s="119"/>
      <c r="D43" s="142"/>
      <c r="E43" s="115"/>
      <c r="F43" s="117"/>
      <c r="G43" s="117"/>
      <c r="H43" s="116"/>
      <c r="I43" s="113"/>
    </row>
    <row r="44" spans="3:9" x14ac:dyDescent="0.45">
      <c r="C44" s="119"/>
      <c r="D44" s="142"/>
      <c r="E44" s="115"/>
      <c r="F44" s="117"/>
      <c r="G44" s="117"/>
      <c r="H44" s="116"/>
      <c r="I44" s="113"/>
    </row>
    <row r="45" spans="3:9" x14ac:dyDescent="0.45">
      <c r="C45" s="119"/>
      <c r="D45" s="142"/>
      <c r="E45" s="115"/>
      <c r="F45" s="117"/>
      <c r="G45" s="117"/>
      <c r="H45" s="116"/>
      <c r="I45" s="113"/>
    </row>
    <row r="46" spans="3:9" x14ac:dyDescent="0.45">
      <c r="C46" s="119"/>
      <c r="D46" s="142"/>
      <c r="E46" s="115"/>
      <c r="F46" s="117"/>
      <c r="G46" s="117"/>
      <c r="H46" s="116"/>
      <c r="I46" s="113"/>
    </row>
    <row r="47" spans="3:9" x14ac:dyDescent="0.45">
      <c r="C47" s="119"/>
      <c r="D47" s="142"/>
      <c r="E47" s="115"/>
      <c r="F47" s="117"/>
      <c r="G47" s="117"/>
      <c r="H47" s="116"/>
      <c r="I47" s="113"/>
    </row>
    <row r="48" spans="3:9" x14ac:dyDescent="0.45">
      <c r="C48" s="119"/>
      <c r="D48" s="142"/>
      <c r="E48" s="115"/>
      <c r="F48" s="117"/>
      <c r="G48" s="117"/>
      <c r="H48" s="116"/>
      <c r="I48" s="113"/>
    </row>
    <row r="49" spans="3:9" x14ac:dyDescent="0.45">
      <c r="C49" s="119"/>
      <c r="D49" s="142"/>
      <c r="E49" s="115"/>
      <c r="F49" s="117"/>
      <c r="G49" s="117"/>
      <c r="H49" s="116"/>
      <c r="I49" s="113"/>
    </row>
    <row r="50" spans="3:9" x14ac:dyDescent="0.45">
      <c r="C50" s="119"/>
      <c r="D50" s="142"/>
      <c r="E50" s="115"/>
      <c r="F50" s="117"/>
      <c r="G50" s="117"/>
      <c r="H50" s="116"/>
      <c r="I50" s="113"/>
    </row>
    <row r="51" spans="3:9" x14ac:dyDescent="0.45">
      <c r="C51" s="119"/>
      <c r="D51" s="142"/>
      <c r="E51" s="115"/>
      <c r="F51" s="117"/>
      <c r="G51" s="117"/>
      <c r="H51" s="116"/>
      <c r="I51" s="113"/>
    </row>
    <row r="52" spans="3:9" x14ac:dyDescent="0.45">
      <c r="C52" s="119"/>
      <c r="D52" s="142"/>
      <c r="E52" s="115"/>
      <c r="F52" s="117"/>
      <c r="G52" s="117"/>
      <c r="H52" s="116"/>
      <c r="I52" s="113"/>
    </row>
    <row r="53" spans="3:9" x14ac:dyDescent="0.45">
      <c r="C53" s="119"/>
      <c r="D53" s="142"/>
      <c r="E53" s="115"/>
      <c r="F53" s="117"/>
      <c r="G53" s="117"/>
      <c r="H53" s="116"/>
      <c r="I53" s="113"/>
    </row>
    <row r="54" spans="3:9" x14ac:dyDescent="0.45">
      <c r="C54" s="119"/>
      <c r="D54" s="142"/>
      <c r="E54" s="115"/>
      <c r="F54" s="117"/>
      <c r="G54" s="117"/>
      <c r="H54" s="116"/>
      <c r="I54" s="113"/>
    </row>
    <row r="55" spans="3:9" x14ac:dyDescent="0.45">
      <c r="C55" s="119"/>
      <c r="D55" s="142"/>
      <c r="E55" s="115"/>
      <c r="F55" s="117"/>
      <c r="G55" s="117"/>
      <c r="H55" s="116"/>
      <c r="I55" s="113"/>
    </row>
    <row r="56" spans="3:9" x14ac:dyDescent="0.45">
      <c r="C56" s="119"/>
      <c r="D56" s="142"/>
      <c r="E56" s="115"/>
      <c r="F56" s="117"/>
      <c r="G56" s="117"/>
      <c r="H56" s="116"/>
      <c r="I56" s="113"/>
    </row>
    <row r="57" spans="3:9" x14ac:dyDescent="0.45">
      <c r="C57" s="119"/>
      <c r="D57" s="142"/>
      <c r="E57" s="115"/>
      <c r="F57" s="117"/>
      <c r="G57" s="117"/>
      <c r="H57" s="116"/>
      <c r="I57" s="113"/>
    </row>
    <row r="58" spans="3:9" x14ac:dyDescent="0.45">
      <c r="C58" s="119"/>
      <c r="D58" s="142"/>
      <c r="E58" s="115"/>
      <c r="F58" s="117"/>
      <c r="G58" s="117"/>
      <c r="H58" s="116"/>
      <c r="I58" s="113"/>
    </row>
    <row r="59" spans="3:9" x14ac:dyDescent="0.45">
      <c r="C59" s="119"/>
      <c r="D59" s="142"/>
      <c r="E59" s="115"/>
      <c r="F59" s="117"/>
      <c r="G59" s="117"/>
      <c r="H59" s="116"/>
      <c r="I59" s="113"/>
    </row>
    <row r="60" spans="3:9" x14ac:dyDescent="0.45">
      <c r="C60" s="119"/>
      <c r="D60" s="142"/>
      <c r="E60" s="115"/>
      <c r="F60" s="117"/>
      <c r="G60" s="117"/>
      <c r="H60" s="116"/>
      <c r="I60" s="113"/>
    </row>
    <row r="61" spans="3:9" x14ac:dyDescent="0.45">
      <c r="C61" s="119"/>
      <c r="D61" s="142"/>
      <c r="E61" s="115"/>
      <c r="F61" s="117"/>
      <c r="G61" s="117"/>
      <c r="H61" s="116"/>
      <c r="I61" s="113"/>
    </row>
    <row r="62" spans="3:9" x14ac:dyDescent="0.45">
      <c r="C62" s="119"/>
      <c r="D62" s="142"/>
      <c r="E62" s="115"/>
      <c r="F62" s="117"/>
      <c r="G62" s="117"/>
      <c r="H62" s="116"/>
      <c r="I62" s="113"/>
    </row>
    <row r="63" spans="3:9" x14ac:dyDescent="0.45">
      <c r="C63" s="119"/>
      <c r="D63" s="142"/>
      <c r="E63" s="115"/>
      <c r="F63" s="117"/>
      <c r="G63" s="117"/>
      <c r="H63" s="116"/>
      <c r="I63" s="113"/>
    </row>
    <row r="64" spans="3:9" x14ac:dyDescent="0.45">
      <c r="C64" s="119"/>
      <c r="D64" s="142"/>
      <c r="E64" s="115"/>
      <c r="F64" s="117"/>
      <c r="G64" s="117"/>
      <c r="H64" s="116"/>
      <c r="I64" s="113"/>
    </row>
    <row r="65" spans="3:9" x14ac:dyDescent="0.45">
      <c r="C65" s="119"/>
      <c r="D65" s="142"/>
      <c r="E65" s="115"/>
      <c r="F65" s="117"/>
      <c r="G65" s="117"/>
      <c r="H65" s="116"/>
      <c r="I65" s="113"/>
    </row>
    <row r="66" spans="3:9" x14ac:dyDescent="0.45">
      <c r="C66" s="119"/>
      <c r="D66" s="142"/>
      <c r="E66" s="115"/>
      <c r="F66" s="117"/>
      <c r="G66" s="117"/>
      <c r="H66" s="116"/>
      <c r="I66" s="113"/>
    </row>
    <row r="67" spans="3:9" x14ac:dyDescent="0.45">
      <c r="C67" s="119"/>
      <c r="D67" s="142"/>
      <c r="E67" s="115"/>
      <c r="F67" s="117"/>
      <c r="G67" s="117"/>
      <c r="H67" s="116"/>
      <c r="I67" s="113"/>
    </row>
    <row r="68" spans="3:9" x14ac:dyDescent="0.45">
      <c r="C68" s="119"/>
      <c r="D68" s="142"/>
      <c r="E68" s="115"/>
      <c r="F68" s="117"/>
      <c r="G68" s="117"/>
      <c r="H68" s="116"/>
      <c r="I68" s="113"/>
    </row>
    <row r="69" spans="3:9" x14ac:dyDescent="0.45">
      <c r="C69" s="119"/>
      <c r="D69" s="142"/>
      <c r="E69" s="115"/>
      <c r="F69" s="117"/>
      <c r="G69" s="117"/>
      <c r="H69" s="116"/>
      <c r="I69" s="113"/>
    </row>
    <row r="70" spans="3:9" x14ac:dyDescent="0.45">
      <c r="C70" s="119"/>
      <c r="D70" s="142"/>
      <c r="E70" s="115"/>
      <c r="F70" s="117"/>
      <c r="G70" s="117"/>
      <c r="H70" s="116"/>
      <c r="I70" s="113"/>
    </row>
    <row r="71" spans="3:9" x14ac:dyDescent="0.45">
      <c r="C71" s="119"/>
      <c r="D71" s="142"/>
      <c r="E71" s="115"/>
      <c r="F71" s="117"/>
      <c r="G71" s="117"/>
      <c r="H71" s="116"/>
      <c r="I71" s="113"/>
    </row>
    <row r="72" spans="3:9" x14ac:dyDescent="0.45">
      <c r="C72" s="119"/>
      <c r="D72" s="142"/>
      <c r="E72" s="115"/>
      <c r="F72" s="117"/>
      <c r="G72" s="117"/>
      <c r="H72" s="116"/>
      <c r="I72" s="113"/>
    </row>
    <row r="73" spans="3:9" x14ac:dyDescent="0.45">
      <c r="C73" s="119"/>
      <c r="D73" s="142"/>
      <c r="E73" s="115"/>
      <c r="F73" s="117"/>
      <c r="G73" s="117"/>
      <c r="H73" s="116"/>
      <c r="I73" s="113"/>
    </row>
    <row r="74" spans="3:9" x14ac:dyDescent="0.45">
      <c r="C74" s="119"/>
      <c r="D74" s="142"/>
      <c r="E74" s="115"/>
      <c r="F74" s="117"/>
      <c r="G74" s="117"/>
      <c r="H74" s="116"/>
      <c r="I74" s="113"/>
    </row>
    <row r="75" spans="3:9" x14ac:dyDescent="0.45">
      <c r="C75" s="119"/>
      <c r="D75" s="142"/>
      <c r="E75" s="115"/>
      <c r="F75" s="117"/>
      <c r="G75" s="117"/>
      <c r="H75" s="116"/>
      <c r="I75" s="113"/>
    </row>
    <row r="76" spans="3:9" x14ac:dyDescent="0.45">
      <c r="C76" s="119"/>
      <c r="D76" s="142"/>
      <c r="E76" s="115"/>
      <c r="F76" s="117"/>
      <c r="G76" s="117"/>
      <c r="H76" s="116"/>
      <c r="I76" s="113"/>
    </row>
    <row r="77" spans="3:9" x14ac:dyDescent="0.45">
      <c r="C77" s="119"/>
      <c r="D77" s="142"/>
      <c r="E77" s="115"/>
      <c r="F77" s="117"/>
      <c r="G77" s="117"/>
      <c r="H77" s="116"/>
      <c r="I77" s="113"/>
    </row>
    <row r="78" spans="3:9" x14ac:dyDescent="0.45">
      <c r="C78" s="119"/>
      <c r="D78" s="142"/>
      <c r="E78" s="115"/>
      <c r="F78" s="117"/>
      <c r="G78" s="117"/>
      <c r="H78" s="116"/>
      <c r="I78" s="113"/>
    </row>
    <row r="79" spans="3:9" x14ac:dyDescent="0.45">
      <c r="C79" s="119"/>
      <c r="D79" s="142"/>
      <c r="E79" s="115"/>
      <c r="F79" s="117"/>
      <c r="G79" s="117"/>
      <c r="H79" s="116"/>
      <c r="I79" s="113"/>
    </row>
    <row r="80" spans="3:9" x14ac:dyDescent="0.45">
      <c r="C80" s="119"/>
      <c r="D80" s="142"/>
      <c r="E80" s="115"/>
      <c r="F80" s="117"/>
      <c r="G80" s="117"/>
      <c r="H80" s="116"/>
      <c r="I80" s="113"/>
    </row>
    <row r="81" spans="3:9" x14ac:dyDescent="0.45">
      <c r="C81" s="119"/>
      <c r="D81" s="142"/>
      <c r="E81" s="115"/>
      <c r="F81" s="117"/>
      <c r="G81" s="117"/>
      <c r="H81" s="116"/>
      <c r="I81" s="113"/>
    </row>
    <row r="82" spans="3:9" x14ac:dyDescent="0.45">
      <c r="C82" s="119"/>
      <c r="D82" s="142"/>
      <c r="E82" s="115"/>
      <c r="F82" s="117"/>
      <c r="G82" s="117"/>
      <c r="H82" s="116"/>
      <c r="I82" s="113"/>
    </row>
    <row r="83" spans="3:9" x14ac:dyDescent="0.45">
      <c r="C83" s="119"/>
      <c r="D83" s="142"/>
      <c r="E83" s="115"/>
      <c r="F83" s="117"/>
      <c r="G83" s="117"/>
      <c r="H83" s="116"/>
      <c r="I83" s="113"/>
    </row>
    <row r="84" spans="3:9" x14ac:dyDescent="0.45">
      <c r="C84" s="119"/>
      <c r="D84" s="142"/>
      <c r="E84" s="115"/>
      <c r="F84" s="117"/>
      <c r="G84" s="117"/>
      <c r="H84" s="116"/>
      <c r="I84" s="113"/>
    </row>
    <row r="85" spans="3:9" x14ac:dyDescent="0.45">
      <c r="C85" s="119"/>
      <c r="D85" s="142"/>
      <c r="E85" s="115"/>
      <c r="F85" s="117"/>
      <c r="G85" s="117"/>
      <c r="H85" s="116"/>
      <c r="I85" s="113"/>
    </row>
    <row r="86" spans="3:9" x14ac:dyDescent="0.45">
      <c r="C86" s="119"/>
      <c r="D86" s="142"/>
      <c r="E86" s="115"/>
      <c r="F86" s="117"/>
      <c r="G86" s="117"/>
      <c r="H86" s="116"/>
      <c r="I86" s="113"/>
    </row>
    <row r="87" spans="3:9" x14ac:dyDescent="0.45">
      <c r="C87" s="119"/>
      <c r="D87" s="142"/>
      <c r="E87" s="115"/>
      <c r="F87" s="117"/>
      <c r="G87" s="117"/>
      <c r="H87" s="116"/>
      <c r="I87" s="113"/>
    </row>
    <row r="88" spans="3:9" x14ac:dyDescent="0.45">
      <c r="C88" s="119"/>
      <c r="D88" s="142"/>
      <c r="E88" s="115"/>
      <c r="F88" s="117"/>
      <c r="G88" s="117"/>
      <c r="H88" s="116"/>
      <c r="I88" s="113"/>
    </row>
    <row r="89" spans="3:9" x14ac:dyDescent="0.45">
      <c r="C89" s="119"/>
      <c r="D89" s="142"/>
      <c r="E89" s="115"/>
      <c r="F89" s="117"/>
      <c r="G89" s="117"/>
      <c r="H89" s="116"/>
      <c r="I89" s="113"/>
    </row>
    <row r="90" spans="3:9" x14ac:dyDescent="0.45">
      <c r="C90" s="119"/>
      <c r="D90" s="142"/>
      <c r="E90" s="115"/>
      <c r="F90" s="117"/>
      <c r="G90" s="117"/>
      <c r="H90" s="116"/>
      <c r="I90" s="113"/>
    </row>
    <row r="91" spans="3:9" x14ac:dyDescent="0.45">
      <c r="C91" s="119"/>
      <c r="D91" s="142"/>
      <c r="E91" s="115"/>
      <c r="F91" s="117"/>
      <c r="G91" s="117"/>
      <c r="H91" s="116"/>
      <c r="I91" s="113"/>
    </row>
    <row r="92" spans="3:9" x14ac:dyDescent="0.45">
      <c r="C92" s="119"/>
      <c r="D92" s="142"/>
      <c r="E92" s="115"/>
      <c r="F92" s="117"/>
      <c r="G92" s="117"/>
      <c r="H92" s="116"/>
      <c r="I92" s="113"/>
    </row>
    <row r="93" spans="3:9" x14ac:dyDescent="0.45">
      <c r="C93" s="119"/>
      <c r="D93" s="142"/>
      <c r="E93" s="115"/>
      <c r="F93" s="117"/>
      <c r="G93" s="117"/>
      <c r="H93" s="116"/>
      <c r="I93" s="113"/>
    </row>
    <row r="94" spans="3:9" x14ac:dyDescent="0.45">
      <c r="C94" s="119"/>
      <c r="D94" s="142"/>
      <c r="E94" s="115"/>
      <c r="F94" s="117"/>
      <c r="G94" s="117"/>
      <c r="H94" s="116"/>
      <c r="I94" s="113"/>
    </row>
    <row r="95" spans="3:9" x14ac:dyDescent="0.45">
      <c r="C95" s="119"/>
      <c r="D95" s="142"/>
      <c r="E95" s="115"/>
      <c r="F95" s="117"/>
      <c r="G95" s="117"/>
      <c r="H95" s="116"/>
      <c r="I95" s="113"/>
    </row>
    <row r="96" spans="3:9" x14ac:dyDescent="0.45">
      <c r="C96" s="119"/>
      <c r="D96" s="142"/>
      <c r="E96" s="115"/>
      <c r="F96" s="117"/>
      <c r="G96" s="117"/>
      <c r="H96" s="116"/>
      <c r="I96" s="113"/>
    </row>
    <row r="97" spans="3:9" x14ac:dyDescent="0.45">
      <c r="C97" s="119"/>
      <c r="D97" s="142"/>
      <c r="E97" s="115"/>
      <c r="F97" s="117"/>
      <c r="G97" s="117"/>
      <c r="H97" s="116"/>
      <c r="I97" s="113"/>
    </row>
    <row r="98" spans="3:9" x14ac:dyDescent="0.45">
      <c r="C98" s="119"/>
      <c r="D98" s="142"/>
      <c r="E98" s="115"/>
      <c r="F98" s="117"/>
      <c r="G98" s="117"/>
      <c r="H98" s="116"/>
      <c r="I98" s="113"/>
    </row>
    <row r="99" spans="3:9" x14ac:dyDescent="0.45">
      <c r="C99" s="119"/>
      <c r="D99" s="142"/>
      <c r="E99" s="115"/>
      <c r="F99" s="117"/>
      <c r="G99" s="117"/>
      <c r="H99" s="116"/>
      <c r="I99" s="113"/>
    </row>
    <row r="100" spans="3:9" x14ac:dyDescent="0.45">
      <c r="C100" s="119"/>
      <c r="D100" s="142"/>
      <c r="E100" s="115"/>
      <c r="F100" s="117"/>
      <c r="G100" s="117"/>
      <c r="H100" s="116"/>
      <c r="I100" s="113"/>
    </row>
  </sheetData>
  <sheetProtection algorithmName="SHA-512" hashValue="WiT8zTorcwjqYo5Ai7piACE10zhaCq6YXweCP73sNoGblFimEtl6exU9Fqz3VrYXac/gRf8rP6wwlP31KBEj2w==" saltValue="fUJAnDsfv5X/G97xYycouQ==" spinCount="100000" sheet="1" objects="1" scenarios="1"/>
  <dataValidations count="3">
    <dataValidation type="whole" operator="greaterThanOrEqual" allowBlank="1" showInputMessage="1" showErrorMessage="1" sqref="F5:F100 H5:H100" xr:uid="{61DECAB9-16CA-4691-AB41-E99E2C3B2238}">
      <formula1>0</formula1>
    </dataValidation>
    <dataValidation type="date" allowBlank="1" showInputMessage="1" showErrorMessage="1" sqref="E5:E100" xr:uid="{382CB698-ED0D-4DDA-A6C4-45190E92340C}">
      <formula1>1</formula1>
      <formula2>73051</formula2>
    </dataValidation>
    <dataValidation type="textLength" operator="lessThanOrEqual" allowBlank="1" showInputMessage="1" sqref="I5:I100" xr:uid="{2DB09BFF-9D5E-48BF-86F6-8B9A1CFD9081}">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F11CFD68-0DCF-4B78-95DE-4B448B1132CD}">
          <x14:formula1>
            <xm:f>'Dropdown tables - Production'!$A$2:$A$77</xm:f>
          </x14:formula1>
          <xm:sqref>C5:C100</xm:sqref>
        </x14:dataValidation>
        <x14:dataValidation type="list" allowBlank="1" showInputMessage="1" showErrorMessage="1" xr:uid="{AEA5F902-39FB-4AA1-B1DF-B9C37B7F1425}">
          <x14:formula1>
            <xm:f>'Dropdown tables - Production'!$C$2:$C$77</xm:f>
          </x14:formula1>
          <xm:sqref>D5:D100</xm:sqref>
        </x14:dataValidation>
        <x14:dataValidation type="list" allowBlank="1" showInputMessage="1" xr:uid="{CFFD6F85-8D66-4C5D-AA92-0DF369DDF594}">
          <x14:formula1>
            <xm:f>'Dropdown tables - Production'!$R$2:$R$7</xm:f>
          </x14:formula1>
          <xm:sqref>G5:G100</xm:sqref>
        </x14:dataValidation>
        <x14:dataValidation type="list" allowBlank="1" showInputMessage="1" showErrorMessage="1" xr:uid="{3CA4ABC5-89DA-4E32-9594-5556F559656C}">
          <x14:formula1>
            <xm:f>'Dropdown tables - Production'!$C$2:$C$101</xm:f>
          </x14:formula1>
          <xm:sqref>D5:D100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T100"/>
  <sheetViews>
    <sheetView zoomScale="75" zoomScaleNormal="75" workbookViewId="0"/>
  </sheetViews>
  <sheetFormatPr defaultColWidth="9" defaultRowHeight="16.5" x14ac:dyDescent="0.45"/>
  <cols>
    <col min="1" max="2" width="9" style="13" customWidth="1"/>
    <col min="3" max="3" width="18" style="35" customWidth="1"/>
    <col min="4" max="4" width="29.54296875" style="35" bestFit="1" customWidth="1"/>
    <col min="5" max="5" width="17" style="13" bestFit="1" customWidth="1"/>
    <col min="6" max="6" width="26.81640625" style="13" bestFit="1" customWidth="1"/>
    <col min="7" max="7" width="8.81640625" style="13" bestFit="1" customWidth="1"/>
    <col min="8" max="8" width="9.1796875" style="13" customWidth="1"/>
    <col min="9" max="9" width="16.81640625" style="13" customWidth="1"/>
    <col min="10" max="10" width="29" style="13" customWidth="1"/>
    <col min="11" max="11" width="18" style="13" customWidth="1"/>
    <col min="12" max="12" width="23" style="13" bestFit="1" customWidth="1"/>
    <col min="13" max="13" width="36.54296875" style="13" customWidth="1"/>
    <col min="14" max="14" width="9.1796875" style="13" customWidth="1"/>
    <col min="15" max="15" width="15.26953125" style="13" customWidth="1"/>
    <col min="16" max="16" width="29.54296875" style="13" bestFit="1" customWidth="1"/>
    <col min="17" max="17" width="17" style="13" bestFit="1" customWidth="1"/>
    <col min="18" max="18" width="23.81640625" style="13" customWidth="1"/>
    <col min="19" max="19" width="26.81640625" style="13" bestFit="1" customWidth="1"/>
    <col min="20" max="20" width="26" style="13" bestFit="1" customWidth="1"/>
    <col min="21" max="16384" width="9" style="13"/>
  </cols>
  <sheetData>
    <row r="2" spans="3:20" x14ac:dyDescent="0.45">
      <c r="C2" s="19" t="s">
        <v>178</v>
      </c>
      <c r="I2" s="19" t="s">
        <v>179</v>
      </c>
      <c r="O2" s="19" t="s">
        <v>180</v>
      </c>
    </row>
    <row r="3" spans="3:20" s="14" customFormat="1" hidden="1" x14ac:dyDescent="0.45">
      <c r="C3" s="14" t="s">
        <v>181</v>
      </c>
      <c r="D3" s="14" t="s">
        <v>182</v>
      </c>
      <c r="E3" s="14" t="s">
        <v>183</v>
      </c>
      <c r="F3" s="14" t="s">
        <v>184</v>
      </c>
      <c r="G3" s="14" t="s">
        <v>185</v>
      </c>
      <c r="I3" s="14" t="s">
        <v>186</v>
      </c>
      <c r="J3" s="14" t="s">
        <v>187</v>
      </c>
      <c r="K3" s="14" t="s">
        <v>188</v>
      </c>
      <c r="L3" s="14" t="s">
        <v>189</v>
      </c>
      <c r="M3" s="14" t="s">
        <v>190</v>
      </c>
      <c r="O3" s="14" t="s">
        <v>191</v>
      </c>
      <c r="P3" s="14" t="s">
        <v>192</v>
      </c>
      <c r="Q3" s="14" t="s">
        <v>193</v>
      </c>
      <c r="R3" s="14" t="s">
        <v>194</v>
      </c>
      <c r="S3" s="14" t="s">
        <v>195</v>
      </c>
      <c r="T3" s="14" t="s">
        <v>196</v>
      </c>
    </row>
    <row r="4" spans="3:20" s="98" customFormat="1" ht="37.5" customHeight="1" thickBot="1" x14ac:dyDescent="0.4">
      <c r="C4" s="97" t="s">
        <v>197</v>
      </c>
      <c r="D4" s="97" t="s">
        <v>174</v>
      </c>
      <c r="E4" s="66" t="s">
        <v>198</v>
      </c>
      <c r="F4" s="66" t="s">
        <v>199</v>
      </c>
      <c r="G4" s="68" t="s">
        <v>169</v>
      </c>
      <c r="I4" s="99" t="s">
        <v>156</v>
      </c>
      <c r="J4" s="100" t="s">
        <v>200</v>
      </c>
      <c r="K4" s="101" t="s">
        <v>166</v>
      </c>
      <c r="L4" s="102" t="s">
        <v>201</v>
      </c>
      <c r="M4" s="102" t="s">
        <v>202</v>
      </c>
      <c r="O4" s="99" t="s">
        <v>156</v>
      </c>
      <c r="P4" s="100" t="s">
        <v>200</v>
      </c>
      <c r="Q4" s="100" t="s">
        <v>203</v>
      </c>
      <c r="R4" s="102" t="s">
        <v>201</v>
      </c>
      <c r="S4" s="101" t="s">
        <v>204</v>
      </c>
      <c r="T4" s="102" t="s">
        <v>205</v>
      </c>
    </row>
    <row r="5" spans="3:20" ht="17" thickTop="1" x14ac:dyDescent="0.45">
      <c r="C5" s="63"/>
      <c r="D5" s="142"/>
      <c r="E5" s="117"/>
      <c r="F5" s="117"/>
      <c r="G5" s="113"/>
      <c r="I5" s="52">
        <f>'Dropdown tables - Production'!E3</f>
        <v>0</v>
      </c>
      <c r="J5" s="145">
        <f>'Dropdown tables - Production'!G3</f>
        <v>0</v>
      </c>
      <c r="K5" s="36">
        <f>SUMIFS(Table126[Stocking count 
('# of animals)],Table126[Site name],I5,Table126[Species in production (Latin name)
(select)],J5)</f>
        <v>0</v>
      </c>
      <c r="L5" s="54" t="str">
        <f>IF(Table34[[#This Row],[Site name]]= 0, "", (SUMIFS(Table225[Mortality count by cause 
('# of animals)],Table225[Site name 
(select)],I5,Table225[Species name (Latin name)
(select)],J5)))</f>
        <v/>
      </c>
      <c r="M5" s="55" t="str">
        <f t="shared" ref="M5:M27" si="0">IFERROR(L5/K5*100, "")</f>
        <v/>
      </c>
      <c r="O5" s="52">
        <f>'Dropdown tables - Production'!K3</f>
        <v>0</v>
      </c>
      <c r="P5" s="146">
        <f>'Dropdown tables - Production'!L3</f>
        <v>0</v>
      </c>
      <c r="Q5" s="52">
        <f>'Dropdown tables - Production'!M3</f>
        <v>0</v>
      </c>
      <c r="R5" s="56" t="str">
        <f>IF(Table342[[#This Row],[Site name]]= 0, "", (SUMIFS(Table225[Mortality count by cause 
('# of animals)],Table225[Site name 
(select)],O5,Table225[Species name (Latin name)
(select)],P5)))</f>
        <v/>
      </c>
      <c r="S5" s="56" t="str">
        <f>IF(Table342[[#This Row],[Site name]]= 0, "", (SUMIFS(Table225[Mortality count by cause 
('# of animals)],Table225[Site name 
(select)],O5,Table225[Species name (Latin name)
(select)],P5, Table225[Mortality cause 
(select)],Table342[[#This Row],[Mortality cause]])))</f>
        <v/>
      </c>
      <c r="T5" s="55" t="str">
        <f t="shared" ref="T5:T36" si="1">IFERROR(S5/R5*100, "")</f>
        <v/>
      </c>
    </row>
    <row r="6" spans="3:20" x14ac:dyDescent="0.45">
      <c r="C6" s="63"/>
      <c r="D6" s="142"/>
      <c r="E6" s="117"/>
      <c r="F6" s="117"/>
      <c r="G6" s="113"/>
      <c r="I6" s="52">
        <f>'Dropdown tables - Production'!E4</f>
        <v>0</v>
      </c>
      <c r="J6" s="145">
        <f>'Dropdown tables - Production'!G4</f>
        <v>0</v>
      </c>
      <c r="K6" s="36">
        <f>SUMIFS(Table126[Stocking count 
('# of animals)],Table126[Site name],I6,Table126[Species in production (Latin name)
(select)],J6)</f>
        <v>0</v>
      </c>
      <c r="L6" s="54" t="str">
        <f>IF(Table34[[#This Row],[Site name]]= 0, "", (SUMIFS(Table225[Mortality count by cause 
('# of animals)],Table225[Site name 
(select)],I6,Table225[Species name (Latin name)
(select)],J6)))</f>
        <v/>
      </c>
      <c r="M6" s="55" t="str">
        <f t="shared" si="0"/>
        <v/>
      </c>
      <c r="O6" s="52">
        <f>'Dropdown tables - Production'!K4</f>
        <v>0</v>
      </c>
      <c r="P6" s="145">
        <f>'Dropdown tables - Production'!L4</f>
        <v>0</v>
      </c>
      <c r="Q6" s="36">
        <f>'Dropdown tables - Production'!M4</f>
        <v>0</v>
      </c>
      <c r="R6" s="54" t="str">
        <f>IF(Table342[[#This Row],[Site name]]= 0, "", (SUMIFS(Table225[Mortality count by cause 
('# of animals)],Table225[Site name 
(select)],O6,Table225[Species name (Latin name)
(select)],P6)))</f>
        <v/>
      </c>
      <c r="S6" s="54" t="str">
        <f>IF(Table342[[#This Row],[Site name]]= 0, "", (SUMIFS(Table225[Mortality count by cause 
('# of animals)],Table225[Site name 
(select)],O6,Table225[Species name (Latin name)
(select)],P6, Table225[Mortality cause 
(select)],Table342[[#This Row],[Mortality cause]])))</f>
        <v/>
      </c>
      <c r="T6" s="55" t="str">
        <f t="shared" si="1"/>
        <v/>
      </c>
    </row>
    <row r="7" spans="3:20" x14ac:dyDescent="0.45">
      <c r="C7" s="63"/>
      <c r="D7" s="142"/>
      <c r="E7" s="117"/>
      <c r="F7" s="117"/>
      <c r="G7" s="113"/>
      <c r="I7" s="52">
        <f>'Dropdown tables - Production'!E5</f>
        <v>0</v>
      </c>
      <c r="J7" s="145">
        <f>'Dropdown tables - Production'!G5</f>
        <v>0</v>
      </c>
      <c r="K7" s="36">
        <f>SUMIFS(Table126[Stocking count 
('# of animals)],Table126[Site name],I7,Table126[Species in production (Latin name)
(select)],J7)</f>
        <v>0</v>
      </c>
      <c r="L7" s="54" t="str">
        <f>IF(Table34[[#This Row],[Site name]]= 0, "", (SUMIFS(Table225[Mortality count by cause 
('# of animals)],Table225[Site name 
(select)],I7,Table225[Species name (Latin name)
(select)],J7)))</f>
        <v/>
      </c>
      <c r="M7" s="55" t="str">
        <f t="shared" si="0"/>
        <v/>
      </c>
      <c r="O7" s="52">
        <f>'Dropdown tables - Production'!K5</f>
        <v>0</v>
      </c>
      <c r="P7" s="145">
        <f>'Dropdown tables - Production'!L5</f>
        <v>0</v>
      </c>
      <c r="Q7" s="36">
        <f>'Dropdown tables - Production'!M5</f>
        <v>0</v>
      </c>
      <c r="R7" s="54" t="str">
        <f>IF(Table342[[#This Row],[Site name]]= 0, "", (SUMIFS(Table225[Mortality count by cause 
('# of animals)],Table225[Site name 
(select)],O7,Table225[Species name (Latin name)
(select)],P7)))</f>
        <v/>
      </c>
      <c r="S7" s="54" t="str">
        <f>IF(Table342[[#This Row],[Site name]]= 0, "", (SUMIFS(Table225[Mortality count by cause 
('# of animals)],Table225[Site name 
(select)],O7,Table225[Species name (Latin name)
(select)],P7, Table225[Mortality cause 
(select)],Table342[[#This Row],[Mortality cause]])))</f>
        <v/>
      </c>
      <c r="T7" s="55" t="str">
        <f t="shared" si="1"/>
        <v/>
      </c>
    </row>
    <row r="8" spans="3:20" x14ac:dyDescent="0.45">
      <c r="C8" s="63"/>
      <c r="D8" s="142"/>
      <c r="E8" s="117"/>
      <c r="F8" s="117"/>
      <c r="G8" s="113"/>
      <c r="I8" s="52">
        <f>'Dropdown tables - Production'!E6</f>
        <v>0</v>
      </c>
      <c r="J8" s="145">
        <f>'Dropdown tables - Production'!G6</f>
        <v>0</v>
      </c>
      <c r="K8" s="36">
        <f>SUMIFS(Table126[Stocking count 
('# of animals)],Table126[Site name],I8,Table126[Species in production (Latin name)
(select)],J8)</f>
        <v>0</v>
      </c>
      <c r="L8" s="54" t="str">
        <f>IF(Table34[[#This Row],[Site name]]= 0, "", (SUMIFS(Table225[Mortality count by cause 
('# of animals)],Table225[Site name 
(select)],I8,Table225[Species name (Latin name)
(select)],J8)))</f>
        <v/>
      </c>
      <c r="M8" s="55" t="str">
        <f t="shared" si="0"/>
        <v/>
      </c>
      <c r="O8" s="52">
        <f>'Dropdown tables - Production'!K6</f>
        <v>0</v>
      </c>
      <c r="P8" s="145">
        <f>'Dropdown tables - Production'!L6</f>
        <v>0</v>
      </c>
      <c r="Q8" s="36">
        <f>'Dropdown tables - Production'!M6</f>
        <v>0</v>
      </c>
      <c r="R8" s="54" t="str">
        <f>IF(Table342[[#This Row],[Site name]]= 0, "", (SUMIFS(Table225[Mortality count by cause 
('# of animals)],Table225[Site name 
(select)],O8,Table225[Species name (Latin name)
(select)],P8)))</f>
        <v/>
      </c>
      <c r="S8" s="54" t="str">
        <f>IF(Table342[[#This Row],[Site name]]= 0, "", (SUMIFS(Table225[Mortality count by cause 
('# of animals)],Table225[Site name 
(select)],O8,Table225[Species name (Latin name)
(select)],P8, Table225[Mortality cause 
(select)],Table342[[#This Row],[Mortality cause]])))</f>
        <v/>
      </c>
      <c r="T8" s="55" t="str">
        <f t="shared" si="1"/>
        <v/>
      </c>
    </row>
    <row r="9" spans="3:20" x14ac:dyDescent="0.45">
      <c r="C9" s="63"/>
      <c r="D9" s="142"/>
      <c r="E9" s="117"/>
      <c r="F9" s="117"/>
      <c r="G9" s="113"/>
      <c r="I9" s="52">
        <f>'Dropdown tables - Production'!E7</f>
        <v>0</v>
      </c>
      <c r="J9" s="145">
        <f>'Dropdown tables - Production'!G7</f>
        <v>0</v>
      </c>
      <c r="K9" s="36">
        <f>SUMIFS(Table126[Stocking count 
('# of animals)],Table126[Site name],I9,Table126[Species in production (Latin name)
(select)],J9)</f>
        <v>0</v>
      </c>
      <c r="L9" s="54" t="str">
        <f>IF(Table34[[#This Row],[Site name]]= 0, "", (SUMIFS(Table225[Mortality count by cause 
('# of animals)],Table225[Site name 
(select)],I9,Table225[Species name (Latin name)
(select)],J9)))</f>
        <v/>
      </c>
      <c r="M9" s="55" t="str">
        <f t="shared" si="0"/>
        <v/>
      </c>
      <c r="O9" s="52">
        <f>'Dropdown tables - Production'!K7</f>
        <v>0</v>
      </c>
      <c r="P9" s="145">
        <f>'Dropdown tables - Production'!L7</f>
        <v>0</v>
      </c>
      <c r="Q9" s="36">
        <f>'Dropdown tables - Production'!M7</f>
        <v>0</v>
      </c>
      <c r="R9" s="54" t="str">
        <f>IF(Table342[[#This Row],[Site name]]= 0, "", (SUMIFS(Table225[Mortality count by cause 
('# of animals)],Table225[Site name 
(select)],O9,Table225[Species name (Latin name)
(select)],P9)))</f>
        <v/>
      </c>
      <c r="S9" s="54" t="str">
        <f>IF(Table342[[#This Row],[Site name]]= 0, "", (SUMIFS(Table225[Mortality count by cause 
('# of animals)],Table225[Site name 
(select)],O9,Table225[Species name (Latin name)
(select)],P9, Table225[Mortality cause 
(select)],Table342[[#This Row],[Mortality cause]])))</f>
        <v/>
      </c>
      <c r="T9" s="55" t="str">
        <f t="shared" si="1"/>
        <v/>
      </c>
    </row>
    <row r="10" spans="3:20" x14ac:dyDescent="0.45">
      <c r="C10" s="63"/>
      <c r="D10" s="142"/>
      <c r="E10" s="117"/>
      <c r="F10" s="117"/>
      <c r="G10" s="113"/>
      <c r="I10" s="52">
        <f>'Dropdown tables - Production'!E8</f>
        <v>0</v>
      </c>
      <c r="J10" s="145">
        <f>'Dropdown tables - Production'!G8</f>
        <v>0</v>
      </c>
      <c r="K10" s="36">
        <f>SUMIFS(Table126[Stocking count 
('# of animals)],Table126[Site name],I10,Table126[Species in production (Latin name)
(select)],J10)</f>
        <v>0</v>
      </c>
      <c r="L10" s="54" t="str">
        <f>IF(Table34[[#This Row],[Site name]]= 0, "", (SUMIFS(Table225[Mortality count by cause 
('# of animals)],Table225[Site name 
(select)],I10,Table225[Species name (Latin name)
(select)],J10)))</f>
        <v/>
      </c>
      <c r="M10" s="55" t="str">
        <f t="shared" si="0"/>
        <v/>
      </c>
      <c r="O10" s="52">
        <f>'Dropdown tables - Production'!K8</f>
        <v>0</v>
      </c>
      <c r="P10" s="145">
        <f>'Dropdown tables - Production'!L8</f>
        <v>0</v>
      </c>
      <c r="Q10" s="36">
        <f>'Dropdown tables - Production'!M8</f>
        <v>0</v>
      </c>
      <c r="R10" s="54" t="str">
        <f>IF(Table342[[#This Row],[Site name]]= 0, "", (SUMIFS(Table225[Mortality count by cause 
('# of animals)],Table225[Site name 
(select)],O10,Table225[Species name (Latin name)
(select)],P10)))</f>
        <v/>
      </c>
      <c r="S10" s="54" t="str">
        <f>IF(Table342[[#This Row],[Site name]]= 0, "", (SUMIFS(Table225[Mortality count by cause 
('# of animals)],Table225[Site name 
(select)],O10,Table225[Species name (Latin name)
(select)],P10, Table225[Mortality cause 
(select)],Table342[[#This Row],[Mortality cause]])))</f>
        <v/>
      </c>
      <c r="T10" s="55" t="str">
        <f t="shared" si="1"/>
        <v/>
      </c>
    </row>
    <row r="11" spans="3:20" x14ac:dyDescent="0.45">
      <c r="C11" s="63"/>
      <c r="D11" s="142"/>
      <c r="E11" s="117"/>
      <c r="F11" s="117"/>
      <c r="G11" s="113"/>
      <c r="I11" s="52">
        <f>'Dropdown tables - Production'!E9</f>
        <v>0</v>
      </c>
      <c r="J11" s="145">
        <f>'Dropdown tables - Production'!G9</f>
        <v>0</v>
      </c>
      <c r="K11" s="36">
        <f>SUMIFS(Table126[Stocking count 
('# of animals)],Table126[Site name],I11,Table126[Species in production (Latin name)
(select)],J11)</f>
        <v>0</v>
      </c>
      <c r="L11" s="54" t="str">
        <f>IF(Table34[[#This Row],[Site name]]= 0, "", (SUMIFS(Table225[Mortality count by cause 
('# of animals)],Table225[Site name 
(select)],I11,Table225[Species name (Latin name)
(select)],J11)))</f>
        <v/>
      </c>
      <c r="M11" s="55" t="str">
        <f t="shared" si="0"/>
        <v/>
      </c>
      <c r="O11" s="52">
        <f>'Dropdown tables - Production'!K9</f>
        <v>0</v>
      </c>
      <c r="P11" s="145">
        <f>'Dropdown tables - Production'!L9</f>
        <v>0</v>
      </c>
      <c r="Q11" s="36">
        <f>'Dropdown tables - Production'!M9</f>
        <v>0</v>
      </c>
      <c r="R11" s="54" t="str">
        <f>IF(Table342[[#This Row],[Site name]]= 0, "", (SUMIFS(Table225[Mortality count by cause 
('# of animals)],Table225[Site name 
(select)],O11,Table225[Species name (Latin name)
(select)],P11)))</f>
        <v/>
      </c>
      <c r="S11" s="54" t="str">
        <f>IF(Table342[[#This Row],[Site name]]= 0, "", (SUMIFS(Table225[Mortality count by cause 
('# of animals)],Table225[Site name 
(select)],O11,Table225[Species name (Latin name)
(select)],P11, Table225[Mortality cause 
(select)],Table342[[#This Row],[Mortality cause]])))</f>
        <v/>
      </c>
      <c r="T11" s="55" t="str">
        <f t="shared" si="1"/>
        <v/>
      </c>
    </row>
    <row r="12" spans="3:20" x14ac:dyDescent="0.45">
      <c r="C12" s="63"/>
      <c r="D12" s="142"/>
      <c r="E12" s="117"/>
      <c r="F12" s="117"/>
      <c r="G12" s="113"/>
      <c r="I12" s="52">
        <f>'Dropdown tables - Production'!E10</f>
        <v>0</v>
      </c>
      <c r="J12" s="145">
        <f>'Dropdown tables - Production'!G10</f>
        <v>0</v>
      </c>
      <c r="K12" s="36">
        <f>SUMIFS(Table126[Stocking count 
('# of animals)],Table126[Site name],I12,Table126[Species in production (Latin name)
(select)],J12)</f>
        <v>0</v>
      </c>
      <c r="L12" s="54" t="str">
        <f>IF(Table34[[#This Row],[Site name]]= 0, "", (SUMIFS(Table225[Mortality count by cause 
('# of animals)],Table225[Site name 
(select)],I12,Table225[Species name (Latin name)
(select)],J12)))</f>
        <v/>
      </c>
      <c r="M12" s="55" t="str">
        <f t="shared" si="0"/>
        <v/>
      </c>
      <c r="O12" s="52">
        <f>'Dropdown tables - Production'!K10</f>
        <v>0</v>
      </c>
      <c r="P12" s="145">
        <f>'Dropdown tables - Production'!L10</f>
        <v>0</v>
      </c>
      <c r="Q12" s="36">
        <f>'Dropdown tables - Production'!M10</f>
        <v>0</v>
      </c>
      <c r="R12" s="54" t="str">
        <f>IF(Table342[[#This Row],[Site name]]= 0, "", (SUMIFS(Table225[Mortality count by cause 
('# of animals)],Table225[Site name 
(select)],O12,Table225[Species name (Latin name)
(select)],P12)))</f>
        <v/>
      </c>
      <c r="S12" s="54" t="str">
        <f>IF(Table342[[#This Row],[Site name]]= 0, "", (SUMIFS(Table225[Mortality count by cause 
('# of animals)],Table225[Site name 
(select)],O12,Table225[Species name (Latin name)
(select)],P12, Table225[Mortality cause 
(select)],Table342[[#This Row],[Mortality cause]])))</f>
        <v/>
      </c>
      <c r="T12" s="55" t="str">
        <f t="shared" si="1"/>
        <v/>
      </c>
    </row>
    <row r="13" spans="3:20" x14ac:dyDescent="0.45">
      <c r="C13" s="63"/>
      <c r="D13" s="142"/>
      <c r="E13" s="117"/>
      <c r="F13" s="117"/>
      <c r="G13" s="113"/>
      <c r="I13" s="52">
        <f>'Dropdown tables - Production'!E11</f>
        <v>0</v>
      </c>
      <c r="J13" s="145">
        <f>'Dropdown tables - Production'!G11</f>
        <v>0</v>
      </c>
      <c r="K13" s="36">
        <f>SUMIFS(Table126[Stocking count 
('# of animals)],Table126[Site name],I13,Table126[Species in production (Latin name)
(select)],J13)</f>
        <v>0</v>
      </c>
      <c r="L13" s="54" t="str">
        <f>IF(Table34[[#This Row],[Site name]]= 0, "", (SUMIFS(Table225[Mortality count by cause 
('# of animals)],Table225[Site name 
(select)],I13,Table225[Species name (Latin name)
(select)],J13)))</f>
        <v/>
      </c>
      <c r="M13" s="55" t="str">
        <f t="shared" si="0"/>
        <v/>
      </c>
      <c r="O13" s="52">
        <f>'Dropdown tables - Production'!K11</f>
        <v>0</v>
      </c>
      <c r="P13" s="145">
        <f>'Dropdown tables - Production'!L11</f>
        <v>0</v>
      </c>
      <c r="Q13" s="36">
        <f>'Dropdown tables - Production'!M11</f>
        <v>0</v>
      </c>
      <c r="R13" s="54" t="str">
        <f>IF(Table342[[#This Row],[Site name]]= 0, "", (SUMIFS(Table225[Mortality count by cause 
('# of animals)],Table225[Site name 
(select)],O13,Table225[Species name (Latin name)
(select)],P13)))</f>
        <v/>
      </c>
      <c r="S13" s="54" t="str">
        <f>IF(Table342[[#This Row],[Site name]]= 0, "", (SUMIFS(Table225[Mortality count by cause 
('# of animals)],Table225[Site name 
(select)],O13,Table225[Species name (Latin name)
(select)],P13, Table225[Mortality cause 
(select)],Table342[[#This Row],[Mortality cause]])))</f>
        <v/>
      </c>
      <c r="T13" s="55" t="str">
        <f t="shared" si="1"/>
        <v/>
      </c>
    </row>
    <row r="14" spans="3:20" x14ac:dyDescent="0.45">
      <c r="C14" s="63"/>
      <c r="D14" s="142"/>
      <c r="E14" s="117"/>
      <c r="F14" s="117"/>
      <c r="G14" s="113"/>
      <c r="I14" s="52">
        <f>'Dropdown tables - Production'!E12</f>
        <v>0</v>
      </c>
      <c r="J14" s="145">
        <f>'Dropdown tables - Production'!G12</f>
        <v>0</v>
      </c>
      <c r="K14" s="36">
        <f>SUMIFS(Table126[Stocking count 
('# of animals)],Table126[Site name],I14,Table126[Species in production (Latin name)
(select)],J14)</f>
        <v>0</v>
      </c>
      <c r="L14" s="54" t="str">
        <f>IF(Table34[[#This Row],[Site name]]= 0, "", (SUMIFS(Table225[Mortality count by cause 
('# of animals)],Table225[Site name 
(select)],I14,Table225[Species name (Latin name)
(select)],J14)))</f>
        <v/>
      </c>
      <c r="M14" s="55" t="str">
        <f t="shared" si="0"/>
        <v/>
      </c>
      <c r="O14" s="52">
        <f>'Dropdown tables - Production'!K12</f>
        <v>0</v>
      </c>
      <c r="P14" s="145">
        <f>'Dropdown tables - Production'!L12</f>
        <v>0</v>
      </c>
      <c r="Q14" s="36">
        <f>'Dropdown tables - Production'!M12</f>
        <v>0</v>
      </c>
      <c r="R14" s="54" t="str">
        <f>IF(Table342[[#This Row],[Site name]]= 0, "", (SUMIFS(Table225[Mortality count by cause 
('# of animals)],Table225[Site name 
(select)],O14,Table225[Species name (Latin name)
(select)],P14)))</f>
        <v/>
      </c>
      <c r="S14" s="54" t="str">
        <f>IF(Table342[[#This Row],[Site name]]= 0, "", (SUMIFS(Table225[Mortality count by cause 
('# of animals)],Table225[Site name 
(select)],O14,Table225[Species name (Latin name)
(select)],P14, Table225[Mortality cause 
(select)],Table342[[#This Row],[Mortality cause]])))</f>
        <v/>
      </c>
      <c r="T14" s="55" t="str">
        <f t="shared" si="1"/>
        <v/>
      </c>
    </row>
    <row r="15" spans="3:20" x14ac:dyDescent="0.45">
      <c r="C15" s="63"/>
      <c r="D15" s="142"/>
      <c r="E15" s="117"/>
      <c r="F15" s="117"/>
      <c r="G15" s="113"/>
      <c r="I15" s="52">
        <f>'Dropdown tables - Production'!E13</f>
        <v>0</v>
      </c>
      <c r="J15" s="145">
        <f>'Dropdown tables - Production'!G13</f>
        <v>0</v>
      </c>
      <c r="K15" s="36">
        <f>SUMIFS(Table126[Stocking count 
('# of animals)],Table126[Site name],I15,Table126[Species in production (Latin name)
(select)],J15)</f>
        <v>0</v>
      </c>
      <c r="L15" s="54" t="str">
        <f>IF(Table34[[#This Row],[Site name]]= 0, "", (SUMIFS(Table225[Mortality count by cause 
('# of animals)],Table225[Site name 
(select)],I15,Table225[Species name (Latin name)
(select)],J15)))</f>
        <v/>
      </c>
      <c r="M15" s="55" t="str">
        <f t="shared" si="0"/>
        <v/>
      </c>
      <c r="O15" s="52">
        <f>'Dropdown tables - Production'!K13</f>
        <v>0</v>
      </c>
      <c r="P15" s="145">
        <f>'Dropdown tables - Production'!L13</f>
        <v>0</v>
      </c>
      <c r="Q15" s="36">
        <f>'Dropdown tables - Production'!M13</f>
        <v>0</v>
      </c>
      <c r="R15" s="54" t="str">
        <f>IF(Table342[[#This Row],[Site name]]= 0, "", (SUMIFS(Table225[Mortality count by cause 
('# of animals)],Table225[Site name 
(select)],O15,Table225[Species name (Latin name)
(select)],P15)))</f>
        <v/>
      </c>
      <c r="S15" s="54" t="str">
        <f>IF(Table342[[#This Row],[Site name]]= 0, "", (SUMIFS(Table225[Mortality count by cause 
('# of animals)],Table225[Site name 
(select)],O15,Table225[Species name (Latin name)
(select)],P15, Table225[Mortality cause 
(select)],Table342[[#This Row],[Mortality cause]])))</f>
        <v/>
      </c>
      <c r="T15" s="55" t="str">
        <f t="shared" si="1"/>
        <v/>
      </c>
    </row>
    <row r="16" spans="3:20" x14ac:dyDescent="0.45">
      <c r="C16" s="63"/>
      <c r="D16" s="142"/>
      <c r="E16" s="117"/>
      <c r="F16" s="117"/>
      <c r="G16" s="113"/>
      <c r="I16" s="52">
        <f>'Dropdown tables - Production'!E14</f>
        <v>0</v>
      </c>
      <c r="J16" s="145">
        <f>'Dropdown tables - Production'!G14</f>
        <v>0</v>
      </c>
      <c r="K16" s="36">
        <f>SUMIFS(Table126[Stocking count 
('# of animals)],Table126[Site name],I16,Table126[Species in production (Latin name)
(select)],J16)</f>
        <v>0</v>
      </c>
      <c r="L16" s="54" t="str">
        <f>IF(Table34[[#This Row],[Site name]]= 0, "", (SUMIFS(Table225[Mortality count by cause 
('# of animals)],Table225[Site name 
(select)],I16,Table225[Species name (Latin name)
(select)],J16)))</f>
        <v/>
      </c>
      <c r="M16" s="55" t="str">
        <f t="shared" si="0"/>
        <v/>
      </c>
      <c r="O16" s="52">
        <f>'Dropdown tables - Production'!K14</f>
        <v>0</v>
      </c>
      <c r="P16" s="145">
        <f>'Dropdown tables - Production'!L14</f>
        <v>0</v>
      </c>
      <c r="Q16" s="36">
        <f>'Dropdown tables - Production'!M14</f>
        <v>0</v>
      </c>
      <c r="R16" s="54" t="str">
        <f>IF(Table342[[#This Row],[Site name]]= 0, "", (SUMIFS(Table225[Mortality count by cause 
('# of animals)],Table225[Site name 
(select)],O16,Table225[Species name (Latin name)
(select)],P16)))</f>
        <v/>
      </c>
      <c r="S16" s="54" t="str">
        <f>IF(Table342[[#This Row],[Site name]]= 0, "", (SUMIFS(Table225[Mortality count by cause 
('# of animals)],Table225[Site name 
(select)],O16,Table225[Species name (Latin name)
(select)],P16, Table225[Mortality cause 
(select)],Table342[[#This Row],[Mortality cause]])))</f>
        <v/>
      </c>
      <c r="T16" s="55" t="str">
        <f t="shared" si="1"/>
        <v/>
      </c>
    </row>
    <row r="17" spans="3:20" x14ac:dyDescent="0.45">
      <c r="C17" s="63"/>
      <c r="D17" s="142"/>
      <c r="E17" s="117"/>
      <c r="F17" s="117"/>
      <c r="G17" s="113"/>
      <c r="I17" s="52">
        <f>'Dropdown tables - Production'!E15</f>
        <v>0</v>
      </c>
      <c r="J17" s="145">
        <f>'Dropdown tables - Production'!G15</f>
        <v>0</v>
      </c>
      <c r="K17" s="36">
        <f>SUMIFS(Table126[Stocking count 
('# of animals)],Table126[Site name],I17,Table126[Species in production (Latin name)
(select)],J17)</f>
        <v>0</v>
      </c>
      <c r="L17" s="54" t="str">
        <f>IF(Table34[[#This Row],[Site name]]= 0, "", (SUMIFS(Table225[Mortality count by cause 
('# of animals)],Table225[Site name 
(select)],I17,Table225[Species name (Latin name)
(select)],J17)))</f>
        <v/>
      </c>
      <c r="M17" s="55" t="str">
        <f t="shared" si="0"/>
        <v/>
      </c>
      <c r="O17" s="52">
        <f>'Dropdown tables - Production'!K15</f>
        <v>0</v>
      </c>
      <c r="P17" s="145">
        <f>'Dropdown tables - Production'!L15</f>
        <v>0</v>
      </c>
      <c r="Q17" s="36">
        <f>'Dropdown tables - Production'!M15</f>
        <v>0</v>
      </c>
      <c r="R17" s="54" t="str">
        <f>IF(Table342[[#This Row],[Site name]]= 0, "", (SUMIFS(Table225[Mortality count by cause 
('# of animals)],Table225[Site name 
(select)],O17,Table225[Species name (Latin name)
(select)],P17)))</f>
        <v/>
      </c>
      <c r="S17" s="54" t="str">
        <f>IF(Table342[[#This Row],[Site name]]= 0, "", (SUMIFS(Table225[Mortality count by cause 
('# of animals)],Table225[Site name 
(select)],O17,Table225[Species name (Latin name)
(select)],P17, Table225[Mortality cause 
(select)],Table342[[#This Row],[Mortality cause]])))</f>
        <v/>
      </c>
      <c r="T17" s="55" t="str">
        <f t="shared" si="1"/>
        <v/>
      </c>
    </row>
    <row r="18" spans="3:20" x14ac:dyDescent="0.45">
      <c r="C18" s="63"/>
      <c r="D18" s="142"/>
      <c r="E18" s="117"/>
      <c r="F18" s="117"/>
      <c r="G18" s="113"/>
      <c r="I18" s="52">
        <f>'Dropdown tables - Production'!E16</f>
        <v>0</v>
      </c>
      <c r="J18" s="145">
        <f>'Dropdown tables - Production'!G16</f>
        <v>0</v>
      </c>
      <c r="K18" s="36">
        <f>SUMIFS(Table126[Stocking count 
('# of animals)],Table126[Site name],I18,Table126[Species in production (Latin name)
(select)],J18)</f>
        <v>0</v>
      </c>
      <c r="L18" s="54" t="str">
        <f>IF(Table34[[#This Row],[Site name]]= 0, "", (SUMIFS(Table225[Mortality count by cause 
('# of animals)],Table225[Site name 
(select)],I18,Table225[Species name (Latin name)
(select)],J18)))</f>
        <v/>
      </c>
      <c r="M18" s="55" t="str">
        <f t="shared" si="0"/>
        <v/>
      </c>
      <c r="O18" s="52">
        <f>'Dropdown tables - Production'!K16</f>
        <v>0</v>
      </c>
      <c r="P18" s="145">
        <f>'Dropdown tables - Production'!L16</f>
        <v>0</v>
      </c>
      <c r="Q18" s="36">
        <f>'Dropdown tables - Production'!M16</f>
        <v>0</v>
      </c>
      <c r="R18" s="54" t="str">
        <f>IF(Table342[[#This Row],[Site name]]= 0, "", (SUMIFS(Table225[Mortality count by cause 
('# of animals)],Table225[Site name 
(select)],O18,Table225[Species name (Latin name)
(select)],P18)))</f>
        <v/>
      </c>
      <c r="S18" s="54" t="str">
        <f>IF(Table342[[#This Row],[Site name]]= 0, "", (SUMIFS(Table225[Mortality count by cause 
('# of animals)],Table225[Site name 
(select)],O18,Table225[Species name (Latin name)
(select)],P18, Table225[Mortality cause 
(select)],Table342[[#This Row],[Mortality cause]])))</f>
        <v/>
      </c>
      <c r="T18" s="55" t="str">
        <f t="shared" si="1"/>
        <v/>
      </c>
    </row>
    <row r="19" spans="3:20" x14ac:dyDescent="0.45">
      <c r="C19" s="63"/>
      <c r="D19" s="142"/>
      <c r="E19" s="117"/>
      <c r="F19" s="117"/>
      <c r="G19" s="113"/>
      <c r="I19" s="52">
        <f>'Dropdown tables - Production'!E17</f>
        <v>0</v>
      </c>
      <c r="J19" s="145">
        <f>'Dropdown tables - Production'!G17</f>
        <v>0</v>
      </c>
      <c r="K19" s="36">
        <f>SUMIFS(Table126[Stocking count 
('# of animals)],Table126[Site name],I19,Table126[Species in production (Latin name)
(select)],J19)</f>
        <v>0</v>
      </c>
      <c r="L19" s="54" t="str">
        <f>IF(Table34[[#This Row],[Site name]]= 0, "", (SUMIFS(Table225[Mortality count by cause 
('# of animals)],Table225[Site name 
(select)],I19,Table225[Species name (Latin name)
(select)],J19)))</f>
        <v/>
      </c>
      <c r="M19" s="55" t="str">
        <f t="shared" si="0"/>
        <v/>
      </c>
      <c r="O19" s="52">
        <f>'Dropdown tables - Production'!K17</f>
        <v>0</v>
      </c>
      <c r="P19" s="145">
        <f>'Dropdown tables - Production'!L17</f>
        <v>0</v>
      </c>
      <c r="Q19" s="36">
        <f>'Dropdown tables - Production'!M17</f>
        <v>0</v>
      </c>
      <c r="R19" s="54" t="str">
        <f>IF(Table342[[#This Row],[Site name]]= 0, "", (SUMIFS(Table225[Mortality count by cause 
('# of animals)],Table225[Site name 
(select)],O19,Table225[Species name (Latin name)
(select)],P19)))</f>
        <v/>
      </c>
      <c r="S19" s="54" t="str">
        <f>IF(Table342[[#This Row],[Site name]]= 0, "", (SUMIFS(Table225[Mortality count by cause 
('# of animals)],Table225[Site name 
(select)],O19,Table225[Species name (Latin name)
(select)],P19, Table225[Mortality cause 
(select)],Table342[[#This Row],[Mortality cause]])))</f>
        <v/>
      </c>
      <c r="T19" s="55" t="str">
        <f t="shared" si="1"/>
        <v/>
      </c>
    </row>
    <row r="20" spans="3:20" x14ac:dyDescent="0.45">
      <c r="C20" s="63"/>
      <c r="D20" s="142"/>
      <c r="E20" s="117"/>
      <c r="F20" s="117"/>
      <c r="G20" s="113"/>
      <c r="I20" s="52">
        <f>'Dropdown tables - Production'!E18</f>
        <v>0</v>
      </c>
      <c r="J20" s="145">
        <f>'Dropdown tables - Production'!G18</f>
        <v>0</v>
      </c>
      <c r="K20" s="36">
        <f>SUMIFS(Table126[Stocking count 
('# of animals)],Table126[Site name],I20,Table126[Species in production (Latin name)
(select)],J20)</f>
        <v>0</v>
      </c>
      <c r="L20" s="54" t="str">
        <f>IF(Table34[[#This Row],[Site name]]= 0, "", (SUMIFS(Table225[Mortality count by cause 
('# of animals)],Table225[Site name 
(select)],I20,Table225[Species name (Latin name)
(select)],J20)))</f>
        <v/>
      </c>
      <c r="M20" s="55" t="str">
        <f t="shared" si="0"/>
        <v/>
      </c>
      <c r="O20" s="52">
        <f>'Dropdown tables - Production'!K18</f>
        <v>0</v>
      </c>
      <c r="P20" s="145">
        <f>'Dropdown tables - Production'!L18</f>
        <v>0</v>
      </c>
      <c r="Q20" s="36">
        <f>'Dropdown tables - Production'!M18</f>
        <v>0</v>
      </c>
      <c r="R20" s="54" t="str">
        <f>IF(Table342[[#This Row],[Site name]]= 0, "", (SUMIFS(Table225[Mortality count by cause 
('# of animals)],Table225[Site name 
(select)],O20,Table225[Species name (Latin name)
(select)],P20)))</f>
        <v/>
      </c>
      <c r="S20" s="54" t="str">
        <f>IF(Table342[[#This Row],[Site name]]= 0, "", (SUMIFS(Table225[Mortality count by cause 
('# of animals)],Table225[Site name 
(select)],O20,Table225[Species name (Latin name)
(select)],P20, Table225[Mortality cause 
(select)],Table342[[#This Row],[Mortality cause]])))</f>
        <v/>
      </c>
      <c r="T20" s="55" t="str">
        <f t="shared" si="1"/>
        <v/>
      </c>
    </row>
    <row r="21" spans="3:20" x14ac:dyDescent="0.45">
      <c r="C21" s="63"/>
      <c r="D21" s="142"/>
      <c r="E21" s="117"/>
      <c r="F21" s="117"/>
      <c r="G21" s="113"/>
      <c r="I21" s="52">
        <f>'Dropdown tables - Production'!E19</f>
        <v>0</v>
      </c>
      <c r="J21" s="145">
        <f>'Dropdown tables - Production'!G19</f>
        <v>0</v>
      </c>
      <c r="K21" s="36">
        <f>SUMIFS(Table126[Stocking count 
('# of animals)],Table126[Site name],I21,Table126[Species in production (Latin name)
(select)],J21)</f>
        <v>0</v>
      </c>
      <c r="L21" s="54" t="str">
        <f>IF(Table34[[#This Row],[Site name]]= 0, "", (SUMIFS(Table225[Mortality count by cause 
('# of animals)],Table225[Site name 
(select)],I21,Table225[Species name (Latin name)
(select)],J21)))</f>
        <v/>
      </c>
      <c r="M21" s="55" t="str">
        <f t="shared" si="0"/>
        <v/>
      </c>
      <c r="O21" s="52">
        <f>'Dropdown tables - Production'!K19</f>
        <v>0</v>
      </c>
      <c r="P21" s="145">
        <f>'Dropdown tables - Production'!L19</f>
        <v>0</v>
      </c>
      <c r="Q21" s="36">
        <f>'Dropdown tables - Production'!M19</f>
        <v>0</v>
      </c>
      <c r="R21" s="54" t="str">
        <f>IF(Table342[[#This Row],[Site name]]= 0, "", (SUMIFS(Table225[Mortality count by cause 
('# of animals)],Table225[Site name 
(select)],O21,Table225[Species name (Latin name)
(select)],P21)))</f>
        <v/>
      </c>
      <c r="S21" s="54" t="str">
        <f>IF(Table342[[#This Row],[Site name]]= 0, "", (SUMIFS(Table225[Mortality count by cause 
('# of animals)],Table225[Site name 
(select)],O21,Table225[Species name (Latin name)
(select)],P21, Table225[Mortality cause 
(select)],Table342[[#This Row],[Mortality cause]])))</f>
        <v/>
      </c>
      <c r="T21" s="55" t="str">
        <f t="shared" si="1"/>
        <v/>
      </c>
    </row>
    <row r="22" spans="3:20" x14ac:dyDescent="0.45">
      <c r="C22" s="63"/>
      <c r="D22" s="142"/>
      <c r="E22" s="117"/>
      <c r="F22" s="117"/>
      <c r="G22" s="113"/>
      <c r="I22" s="52">
        <f>'Dropdown tables - Production'!E20</f>
        <v>0</v>
      </c>
      <c r="J22" s="145">
        <f>'Dropdown tables - Production'!G20</f>
        <v>0</v>
      </c>
      <c r="K22" s="36">
        <f>SUMIFS(Table126[Stocking count 
('# of animals)],Table126[Site name],I22,Table126[Species in production (Latin name)
(select)],J22)</f>
        <v>0</v>
      </c>
      <c r="L22" s="54" t="str">
        <f>IF(Table34[[#This Row],[Site name]]= 0, "", (SUMIFS(Table225[Mortality count by cause 
('# of animals)],Table225[Site name 
(select)],I22,Table225[Species name (Latin name)
(select)],J22)))</f>
        <v/>
      </c>
      <c r="M22" s="55" t="str">
        <f t="shared" si="0"/>
        <v/>
      </c>
      <c r="O22" s="52">
        <f>'Dropdown tables - Production'!K20</f>
        <v>0</v>
      </c>
      <c r="P22" s="145">
        <f>'Dropdown tables - Production'!L20</f>
        <v>0</v>
      </c>
      <c r="Q22" s="36">
        <f>'Dropdown tables - Production'!M20</f>
        <v>0</v>
      </c>
      <c r="R22" s="54" t="str">
        <f>IF(Table342[[#This Row],[Site name]]= 0, "", (SUMIFS(Table225[Mortality count by cause 
('# of animals)],Table225[Site name 
(select)],O22,Table225[Species name (Latin name)
(select)],P22)))</f>
        <v/>
      </c>
      <c r="S22" s="54" t="str">
        <f>IF(Table342[[#This Row],[Site name]]= 0, "", (SUMIFS(Table225[Mortality count by cause 
('# of animals)],Table225[Site name 
(select)],O22,Table225[Species name (Latin name)
(select)],P22, Table225[Mortality cause 
(select)],Table342[[#This Row],[Mortality cause]])))</f>
        <v/>
      </c>
      <c r="T22" s="55" t="str">
        <f t="shared" si="1"/>
        <v/>
      </c>
    </row>
    <row r="23" spans="3:20" x14ac:dyDescent="0.45">
      <c r="C23" s="63"/>
      <c r="D23" s="142"/>
      <c r="E23" s="117"/>
      <c r="F23" s="117"/>
      <c r="G23" s="113"/>
      <c r="I23" s="52">
        <f>'Dropdown tables - Production'!E21</f>
        <v>0</v>
      </c>
      <c r="J23" s="145">
        <f>'Dropdown tables - Production'!G21</f>
        <v>0</v>
      </c>
      <c r="K23" s="36">
        <f>SUMIFS(Table126[Stocking count 
('# of animals)],Table126[Site name],I23,Table126[Species in production (Latin name)
(select)],J23)</f>
        <v>0</v>
      </c>
      <c r="L23" s="54" t="str">
        <f>IF(Table34[[#This Row],[Site name]]= 0, "", (SUMIFS(Table225[Mortality count by cause 
('# of animals)],Table225[Site name 
(select)],I23,Table225[Species name (Latin name)
(select)],J23)))</f>
        <v/>
      </c>
      <c r="M23" s="55" t="str">
        <f t="shared" si="0"/>
        <v/>
      </c>
      <c r="O23" s="52">
        <f>'Dropdown tables - Production'!K21</f>
        <v>0</v>
      </c>
      <c r="P23" s="145">
        <f>'Dropdown tables - Production'!L21</f>
        <v>0</v>
      </c>
      <c r="Q23" s="36">
        <f>'Dropdown tables - Production'!M21</f>
        <v>0</v>
      </c>
      <c r="R23" s="54" t="str">
        <f>IF(Table342[[#This Row],[Site name]]= 0, "", (SUMIFS(Table225[Mortality count by cause 
('# of animals)],Table225[Site name 
(select)],O23,Table225[Species name (Latin name)
(select)],P23)))</f>
        <v/>
      </c>
      <c r="S23" s="54" t="str">
        <f>IF(Table342[[#This Row],[Site name]]= 0, "", (SUMIFS(Table225[Mortality count by cause 
('# of animals)],Table225[Site name 
(select)],O23,Table225[Species name (Latin name)
(select)],P23, Table225[Mortality cause 
(select)],Table342[[#This Row],[Mortality cause]])))</f>
        <v/>
      </c>
      <c r="T23" s="55" t="str">
        <f t="shared" si="1"/>
        <v/>
      </c>
    </row>
    <row r="24" spans="3:20" x14ac:dyDescent="0.45">
      <c r="C24" s="63"/>
      <c r="D24" s="142"/>
      <c r="E24" s="117"/>
      <c r="F24" s="117"/>
      <c r="G24" s="113"/>
      <c r="I24" s="52">
        <f>'Dropdown tables - Production'!E22</f>
        <v>0</v>
      </c>
      <c r="J24" s="145">
        <f>'Dropdown tables - Production'!G22</f>
        <v>0</v>
      </c>
      <c r="K24" s="36">
        <f>SUMIFS(Table126[Stocking count 
('# of animals)],Table126[Site name],I24,Table126[Species in production (Latin name)
(select)],J24)</f>
        <v>0</v>
      </c>
      <c r="L24" s="54" t="str">
        <f>IF(Table34[[#This Row],[Site name]]= 0, "", (SUMIFS(Table225[Mortality count by cause 
('# of animals)],Table225[Site name 
(select)],I24,Table225[Species name (Latin name)
(select)],J24)))</f>
        <v/>
      </c>
      <c r="M24" s="55" t="str">
        <f t="shared" si="0"/>
        <v/>
      </c>
      <c r="O24" s="52">
        <f>'Dropdown tables - Production'!K22</f>
        <v>0</v>
      </c>
      <c r="P24" s="145">
        <f>'Dropdown tables - Production'!L22</f>
        <v>0</v>
      </c>
      <c r="Q24" s="36">
        <f>'Dropdown tables - Production'!M22</f>
        <v>0</v>
      </c>
      <c r="R24" s="54" t="str">
        <f>IF(Table342[[#This Row],[Site name]]= 0, "", (SUMIFS(Table225[Mortality count by cause 
('# of animals)],Table225[Site name 
(select)],O24,Table225[Species name (Latin name)
(select)],P24)))</f>
        <v/>
      </c>
      <c r="S24" s="54" t="str">
        <f>IF(Table342[[#This Row],[Site name]]= 0, "", (SUMIFS(Table225[Mortality count by cause 
('# of animals)],Table225[Site name 
(select)],O24,Table225[Species name (Latin name)
(select)],P24, Table225[Mortality cause 
(select)],Table342[[#This Row],[Mortality cause]])))</f>
        <v/>
      </c>
      <c r="T24" s="55" t="str">
        <f t="shared" si="1"/>
        <v/>
      </c>
    </row>
    <row r="25" spans="3:20" x14ac:dyDescent="0.45">
      <c r="C25" s="63"/>
      <c r="D25" s="142"/>
      <c r="E25" s="117"/>
      <c r="F25" s="117"/>
      <c r="G25" s="113"/>
      <c r="I25" s="52">
        <f>'Dropdown tables - Production'!E23</f>
        <v>0</v>
      </c>
      <c r="J25" s="145">
        <f>'Dropdown tables - Production'!G23</f>
        <v>0</v>
      </c>
      <c r="K25" s="36">
        <f>SUMIFS(Table126[Stocking count 
('# of animals)],Table126[Site name],I25,Table126[Species in production (Latin name)
(select)],J25)</f>
        <v>0</v>
      </c>
      <c r="L25" s="54" t="str">
        <f>IF(Table34[[#This Row],[Site name]]= 0, "", (SUMIFS(Table225[Mortality count by cause 
('# of animals)],Table225[Site name 
(select)],I25,Table225[Species name (Latin name)
(select)],J25)))</f>
        <v/>
      </c>
      <c r="M25" s="55" t="str">
        <f t="shared" si="0"/>
        <v/>
      </c>
      <c r="O25" s="52">
        <f>'Dropdown tables - Production'!K23</f>
        <v>0</v>
      </c>
      <c r="P25" s="145">
        <f>'Dropdown tables - Production'!L23</f>
        <v>0</v>
      </c>
      <c r="Q25" s="36">
        <f>'Dropdown tables - Production'!M23</f>
        <v>0</v>
      </c>
      <c r="R25" s="54" t="str">
        <f>IF(Table342[[#This Row],[Site name]]= 0, "", (SUMIFS(Table225[Mortality count by cause 
('# of animals)],Table225[Site name 
(select)],O25,Table225[Species name (Latin name)
(select)],P25)))</f>
        <v/>
      </c>
      <c r="S25" s="54" t="str">
        <f>IF(Table342[[#This Row],[Site name]]= 0, "", (SUMIFS(Table225[Mortality count by cause 
('# of animals)],Table225[Site name 
(select)],O25,Table225[Species name (Latin name)
(select)],P25, Table225[Mortality cause 
(select)],Table342[[#This Row],[Mortality cause]])))</f>
        <v/>
      </c>
      <c r="T25" s="55" t="str">
        <f t="shared" si="1"/>
        <v/>
      </c>
    </row>
    <row r="26" spans="3:20" x14ac:dyDescent="0.45">
      <c r="C26" s="63"/>
      <c r="D26" s="142"/>
      <c r="E26" s="117"/>
      <c r="F26" s="117"/>
      <c r="G26" s="113"/>
      <c r="I26" s="52">
        <f>'Dropdown tables - Production'!E24</f>
        <v>0</v>
      </c>
      <c r="J26" s="145">
        <f>'Dropdown tables - Production'!G24</f>
        <v>0</v>
      </c>
      <c r="K26" s="36">
        <f>SUMIFS(Table126[Stocking count 
('# of animals)],Table126[Site name],I26,Table126[Species in production (Latin name)
(select)],J26)</f>
        <v>0</v>
      </c>
      <c r="L26" s="54" t="str">
        <f>IF(Table34[[#This Row],[Site name]]= 0, "", (SUMIFS(Table225[Mortality count by cause 
('# of animals)],Table225[Site name 
(select)],I26,Table225[Species name (Latin name)
(select)],J26)))</f>
        <v/>
      </c>
      <c r="M26" s="55" t="str">
        <f t="shared" si="0"/>
        <v/>
      </c>
      <c r="O26" s="52">
        <f>'Dropdown tables - Production'!K24</f>
        <v>0</v>
      </c>
      <c r="P26" s="145">
        <f>'Dropdown tables - Production'!L24</f>
        <v>0</v>
      </c>
      <c r="Q26" s="36">
        <f>'Dropdown tables - Production'!M24</f>
        <v>0</v>
      </c>
      <c r="R26" s="54" t="str">
        <f>IF(Table342[[#This Row],[Site name]]= 0, "", (SUMIFS(Table225[Mortality count by cause 
('# of animals)],Table225[Site name 
(select)],O26,Table225[Species name (Latin name)
(select)],P26)))</f>
        <v/>
      </c>
      <c r="S26" s="54" t="str">
        <f>IF(Table342[[#This Row],[Site name]]= 0, "", (SUMIFS(Table225[Mortality count by cause 
('# of animals)],Table225[Site name 
(select)],O26,Table225[Species name (Latin name)
(select)],P26, Table225[Mortality cause 
(select)],Table342[[#This Row],[Mortality cause]])))</f>
        <v/>
      </c>
      <c r="T26" s="55" t="str">
        <f t="shared" si="1"/>
        <v/>
      </c>
    </row>
    <row r="27" spans="3:20" x14ac:dyDescent="0.45">
      <c r="C27" s="63"/>
      <c r="D27" s="142"/>
      <c r="E27" s="117"/>
      <c r="F27" s="117"/>
      <c r="G27" s="113"/>
      <c r="I27" s="52">
        <f>'Dropdown tables - Production'!E25</f>
        <v>0</v>
      </c>
      <c r="J27" s="145">
        <f>'Dropdown tables - Production'!G25</f>
        <v>0</v>
      </c>
      <c r="K27" s="36">
        <f>SUMIFS(Table126[Stocking count 
('# of animals)],Table126[Site name],I27,Table126[Species in production (Latin name)
(select)],J27)</f>
        <v>0</v>
      </c>
      <c r="L27" s="54" t="str">
        <f>IF(Table34[[#This Row],[Site name]]= 0, "", (SUMIFS(Table225[Mortality count by cause 
('# of animals)],Table225[Site name 
(select)],I27,Table225[Species name (Latin name)
(select)],J27)))</f>
        <v/>
      </c>
      <c r="M27" s="55" t="str">
        <f t="shared" si="0"/>
        <v/>
      </c>
      <c r="O27" s="52">
        <f>'Dropdown tables - Production'!K25</f>
        <v>0</v>
      </c>
      <c r="P27" s="145">
        <f>'Dropdown tables - Production'!L25</f>
        <v>0</v>
      </c>
      <c r="Q27" s="36">
        <f>'Dropdown tables - Production'!M25</f>
        <v>0</v>
      </c>
      <c r="R27" s="54" t="str">
        <f>IF(Table342[[#This Row],[Site name]]= 0, "", (SUMIFS(Table225[Mortality count by cause 
('# of animals)],Table225[Site name 
(select)],O27,Table225[Species name (Latin name)
(select)],P27)))</f>
        <v/>
      </c>
      <c r="S27" s="54" t="str">
        <f>IF(Table342[[#This Row],[Site name]]= 0, "", (SUMIFS(Table225[Mortality count by cause 
('# of animals)],Table225[Site name 
(select)],O27,Table225[Species name (Latin name)
(select)],P27, Table225[Mortality cause 
(select)],Table342[[#This Row],[Mortality cause]])))</f>
        <v/>
      </c>
      <c r="T27" s="55" t="str">
        <f t="shared" si="1"/>
        <v/>
      </c>
    </row>
    <row r="28" spans="3:20" x14ac:dyDescent="0.45">
      <c r="C28" s="63"/>
      <c r="D28" s="142"/>
      <c r="E28" s="117"/>
      <c r="F28" s="117"/>
      <c r="G28" s="113"/>
      <c r="I28" s="52">
        <f>'Dropdown tables - Production'!E26</f>
        <v>0</v>
      </c>
      <c r="J28" s="145">
        <f>'Dropdown tables - Production'!G26</f>
        <v>0</v>
      </c>
      <c r="K28" s="36">
        <f>SUMIFS(Table126[Stocking count 
('# of animals)],Table126[Site name],I28,Table126[Species in production (Latin name)
(select)],J28)</f>
        <v>0</v>
      </c>
      <c r="L28" s="54" t="str">
        <f>IF(Table34[[#This Row],[Site name]]= 0, "", (SUMIFS(Table225[Mortality count by cause 
('# of animals)],Table225[Site name 
(select)],I28,Table225[Species name (Latin name)
(select)],J28)))</f>
        <v/>
      </c>
      <c r="M28" s="55" t="str">
        <f t="shared" ref="M28:M53" si="2">IFERROR(L28/K28*100, "")</f>
        <v/>
      </c>
      <c r="O28" s="52">
        <f>'Dropdown tables - Production'!K26</f>
        <v>0</v>
      </c>
      <c r="P28" s="145">
        <f>'Dropdown tables - Production'!L26</f>
        <v>0</v>
      </c>
      <c r="Q28" s="36">
        <f>'Dropdown tables - Production'!M26</f>
        <v>0</v>
      </c>
      <c r="R28" s="54" t="str">
        <f>IF(Table342[[#This Row],[Site name]]= 0, "", (SUMIFS(Table225[Mortality count by cause 
('# of animals)],Table225[Site name 
(select)],O28,Table225[Species name (Latin name)
(select)],P28)))</f>
        <v/>
      </c>
      <c r="S28" s="54" t="str">
        <f>IF(Table342[[#This Row],[Site name]]= 0, "", (SUMIFS(Table225[Mortality count by cause 
('# of animals)],Table225[Site name 
(select)],O28,Table225[Species name (Latin name)
(select)],P28, Table225[Mortality cause 
(select)],Table342[[#This Row],[Mortality cause]])))</f>
        <v/>
      </c>
      <c r="T28" s="55" t="str">
        <f t="shared" si="1"/>
        <v/>
      </c>
    </row>
    <row r="29" spans="3:20" x14ac:dyDescent="0.45">
      <c r="C29" s="63"/>
      <c r="D29" s="142"/>
      <c r="E29" s="117"/>
      <c r="F29" s="117"/>
      <c r="G29" s="113"/>
      <c r="I29" s="52">
        <f>'Dropdown tables - Production'!E27</f>
        <v>0</v>
      </c>
      <c r="J29" s="145">
        <f>'Dropdown tables - Production'!G27</f>
        <v>0</v>
      </c>
      <c r="K29" s="36">
        <f>SUMIFS(Table126[Stocking count 
('# of animals)],Table126[Site name],I29,Table126[Species in production (Latin name)
(select)],J29)</f>
        <v>0</v>
      </c>
      <c r="L29" s="54" t="str">
        <f>IF(Table34[[#This Row],[Site name]]= 0, "", (SUMIFS(Table225[Mortality count by cause 
('# of animals)],Table225[Site name 
(select)],I29,Table225[Species name (Latin name)
(select)],J29)))</f>
        <v/>
      </c>
      <c r="M29" s="55" t="str">
        <f t="shared" si="2"/>
        <v/>
      </c>
      <c r="O29" s="52">
        <f>'Dropdown tables - Production'!K27</f>
        <v>0</v>
      </c>
      <c r="P29" s="145">
        <f>'Dropdown tables - Production'!L27</f>
        <v>0</v>
      </c>
      <c r="Q29" s="36">
        <f>'Dropdown tables - Production'!M27</f>
        <v>0</v>
      </c>
      <c r="R29" s="54" t="str">
        <f>IF(Table342[[#This Row],[Site name]]= 0, "", (SUMIFS(Table225[Mortality count by cause 
('# of animals)],Table225[Site name 
(select)],O29,Table225[Species name (Latin name)
(select)],P29)))</f>
        <v/>
      </c>
      <c r="S29" s="54" t="str">
        <f>IF(Table342[[#This Row],[Site name]]= 0, "", (SUMIFS(Table225[Mortality count by cause 
('# of animals)],Table225[Site name 
(select)],O29,Table225[Species name (Latin name)
(select)],P29, Table225[Mortality cause 
(select)],Table342[[#This Row],[Mortality cause]])))</f>
        <v/>
      </c>
      <c r="T29" s="55" t="str">
        <f t="shared" si="1"/>
        <v/>
      </c>
    </row>
    <row r="30" spans="3:20" x14ac:dyDescent="0.45">
      <c r="C30" s="63"/>
      <c r="D30" s="142"/>
      <c r="E30" s="117"/>
      <c r="F30" s="117"/>
      <c r="G30" s="113"/>
      <c r="I30" s="52">
        <f>'Dropdown tables - Production'!E28</f>
        <v>0</v>
      </c>
      <c r="J30" s="145">
        <f>'Dropdown tables - Production'!G28</f>
        <v>0</v>
      </c>
      <c r="K30" s="36">
        <f>SUMIFS(Table126[Stocking count 
('# of animals)],Table126[Site name],I30,Table126[Species in production (Latin name)
(select)],J30)</f>
        <v>0</v>
      </c>
      <c r="L30" s="54" t="str">
        <f>IF(Table34[[#This Row],[Site name]]= 0, "", (SUMIFS(Table225[Mortality count by cause 
('# of animals)],Table225[Site name 
(select)],I30,Table225[Species name (Latin name)
(select)],J30)))</f>
        <v/>
      </c>
      <c r="M30" s="55" t="str">
        <f t="shared" si="2"/>
        <v/>
      </c>
      <c r="O30" s="52">
        <f>'Dropdown tables - Production'!K28</f>
        <v>0</v>
      </c>
      <c r="P30" s="145">
        <f>'Dropdown tables - Production'!L28</f>
        <v>0</v>
      </c>
      <c r="Q30" s="36">
        <f>'Dropdown tables - Production'!M28</f>
        <v>0</v>
      </c>
      <c r="R30" s="54" t="str">
        <f>IF(Table342[[#This Row],[Site name]]= 0, "", (SUMIFS(Table225[Mortality count by cause 
('# of animals)],Table225[Site name 
(select)],O30,Table225[Species name (Latin name)
(select)],P30)))</f>
        <v/>
      </c>
      <c r="S30" s="54" t="str">
        <f>IF(Table342[[#This Row],[Site name]]= 0, "", (SUMIFS(Table225[Mortality count by cause 
('# of animals)],Table225[Site name 
(select)],O30,Table225[Species name (Latin name)
(select)],P30, Table225[Mortality cause 
(select)],Table342[[#This Row],[Mortality cause]])))</f>
        <v/>
      </c>
      <c r="T30" s="55" t="str">
        <f t="shared" si="1"/>
        <v/>
      </c>
    </row>
    <row r="31" spans="3:20" x14ac:dyDescent="0.45">
      <c r="C31" s="63"/>
      <c r="D31" s="142"/>
      <c r="E31" s="117"/>
      <c r="F31" s="117"/>
      <c r="G31" s="113"/>
      <c r="I31" s="52">
        <f>'Dropdown tables - Production'!E29</f>
        <v>0</v>
      </c>
      <c r="J31" s="145">
        <f>'Dropdown tables - Production'!G29</f>
        <v>0</v>
      </c>
      <c r="K31" s="36">
        <f>SUMIFS(Table126[Stocking count 
('# of animals)],Table126[Site name],I31,Table126[Species in production (Latin name)
(select)],J31)</f>
        <v>0</v>
      </c>
      <c r="L31" s="54" t="str">
        <f>IF(Table34[[#This Row],[Site name]]= 0, "", (SUMIFS(Table225[Mortality count by cause 
('# of animals)],Table225[Site name 
(select)],I31,Table225[Species name (Latin name)
(select)],J31)))</f>
        <v/>
      </c>
      <c r="M31" s="55" t="str">
        <f t="shared" si="2"/>
        <v/>
      </c>
      <c r="O31" s="52">
        <f>'Dropdown tables - Production'!K29</f>
        <v>0</v>
      </c>
      <c r="P31" s="145">
        <f>'Dropdown tables - Production'!L29</f>
        <v>0</v>
      </c>
      <c r="Q31" s="36">
        <f>'Dropdown tables - Production'!M29</f>
        <v>0</v>
      </c>
      <c r="R31" s="54" t="str">
        <f>IF(Table342[[#This Row],[Site name]]= 0, "", (SUMIFS(Table225[Mortality count by cause 
('# of animals)],Table225[Site name 
(select)],O31,Table225[Species name (Latin name)
(select)],P31)))</f>
        <v/>
      </c>
      <c r="S31" s="54" t="str">
        <f>IF(Table342[[#This Row],[Site name]]= 0, "", (SUMIFS(Table225[Mortality count by cause 
('# of animals)],Table225[Site name 
(select)],O31,Table225[Species name (Latin name)
(select)],P31, Table225[Mortality cause 
(select)],Table342[[#This Row],[Mortality cause]])))</f>
        <v/>
      </c>
      <c r="T31" s="55" t="str">
        <f t="shared" si="1"/>
        <v/>
      </c>
    </row>
    <row r="32" spans="3:20" x14ac:dyDescent="0.45">
      <c r="C32" s="63"/>
      <c r="D32" s="142"/>
      <c r="E32" s="117"/>
      <c r="F32" s="117"/>
      <c r="G32" s="113"/>
      <c r="I32" s="52">
        <f>'Dropdown tables - Production'!E30</f>
        <v>0</v>
      </c>
      <c r="J32" s="145">
        <f>'Dropdown tables - Production'!G30</f>
        <v>0</v>
      </c>
      <c r="K32" s="36">
        <f>SUMIFS(Table126[Stocking count 
('# of animals)],Table126[Site name],I32,Table126[Species in production (Latin name)
(select)],J32)</f>
        <v>0</v>
      </c>
      <c r="L32" s="54" t="str">
        <f>IF(Table34[[#This Row],[Site name]]= 0, "", (SUMIFS(Table225[Mortality count by cause 
('# of animals)],Table225[Site name 
(select)],I32,Table225[Species name (Latin name)
(select)],J32)))</f>
        <v/>
      </c>
      <c r="M32" s="55" t="str">
        <f t="shared" si="2"/>
        <v/>
      </c>
      <c r="O32" s="52">
        <f>'Dropdown tables - Production'!K30</f>
        <v>0</v>
      </c>
      <c r="P32" s="145">
        <f>'Dropdown tables - Production'!L30</f>
        <v>0</v>
      </c>
      <c r="Q32" s="36">
        <f>'Dropdown tables - Production'!M30</f>
        <v>0</v>
      </c>
      <c r="R32" s="54" t="str">
        <f>IF(Table342[[#This Row],[Site name]]= 0, "", (SUMIFS(Table225[Mortality count by cause 
('# of animals)],Table225[Site name 
(select)],O32,Table225[Species name (Latin name)
(select)],P32)))</f>
        <v/>
      </c>
      <c r="S32" s="54" t="str">
        <f>IF(Table342[[#This Row],[Site name]]= 0, "", (SUMIFS(Table225[Mortality count by cause 
('# of animals)],Table225[Site name 
(select)],O32,Table225[Species name (Latin name)
(select)],P32, Table225[Mortality cause 
(select)],Table342[[#This Row],[Mortality cause]])))</f>
        <v/>
      </c>
      <c r="T32" s="55" t="str">
        <f t="shared" si="1"/>
        <v/>
      </c>
    </row>
    <row r="33" spans="3:20" x14ac:dyDescent="0.45">
      <c r="C33" s="63"/>
      <c r="D33" s="142"/>
      <c r="E33" s="117"/>
      <c r="F33" s="117"/>
      <c r="G33" s="113"/>
      <c r="I33" s="52">
        <f>'Dropdown tables - Production'!E31</f>
        <v>0</v>
      </c>
      <c r="J33" s="145">
        <f>'Dropdown tables - Production'!G31</f>
        <v>0</v>
      </c>
      <c r="K33" s="36">
        <f>SUMIFS(Table126[Stocking count 
('# of animals)],Table126[Site name],I33,Table126[Species in production (Latin name)
(select)],J33)</f>
        <v>0</v>
      </c>
      <c r="L33" s="54" t="str">
        <f>IF(Table34[[#This Row],[Site name]]= 0, "", (SUMIFS(Table225[Mortality count by cause 
('# of animals)],Table225[Site name 
(select)],I33,Table225[Species name (Latin name)
(select)],J33)))</f>
        <v/>
      </c>
      <c r="M33" s="55" t="str">
        <f t="shared" si="2"/>
        <v/>
      </c>
      <c r="O33" s="52">
        <f>'Dropdown tables - Production'!K31</f>
        <v>0</v>
      </c>
      <c r="P33" s="145">
        <f>'Dropdown tables - Production'!L31</f>
        <v>0</v>
      </c>
      <c r="Q33" s="36">
        <f>'Dropdown tables - Production'!M31</f>
        <v>0</v>
      </c>
      <c r="R33" s="54" t="str">
        <f>IF(Table342[[#This Row],[Site name]]= 0, "", (SUMIFS(Table225[Mortality count by cause 
('# of animals)],Table225[Site name 
(select)],O33,Table225[Species name (Latin name)
(select)],P33)))</f>
        <v/>
      </c>
      <c r="S33" s="54" t="str">
        <f>IF(Table342[[#This Row],[Site name]]= 0, "", (SUMIFS(Table225[Mortality count by cause 
('# of animals)],Table225[Site name 
(select)],O33,Table225[Species name (Latin name)
(select)],P33, Table225[Mortality cause 
(select)],Table342[[#This Row],[Mortality cause]])))</f>
        <v/>
      </c>
      <c r="T33" s="55" t="str">
        <f t="shared" si="1"/>
        <v/>
      </c>
    </row>
    <row r="34" spans="3:20" x14ac:dyDescent="0.45">
      <c r="C34" s="63"/>
      <c r="D34" s="142"/>
      <c r="E34" s="117"/>
      <c r="F34" s="117"/>
      <c r="G34" s="113"/>
      <c r="I34" s="52">
        <f>'Dropdown tables - Production'!E32</f>
        <v>0</v>
      </c>
      <c r="J34" s="145">
        <f>'Dropdown tables - Production'!G32</f>
        <v>0</v>
      </c>
      <c r="K34" s="36">
        <f>SUMIFS(Table126[Stocking count 
('# of animals)],Table126[Site name],I34,Table126[Species in production (Latin name)
(select)],J34)</f>
        <v>0</v>
      </c>
      <c r="L34" s="54" t="str">
        <f>IF(Table34[[#This Row],[Site name]]= 0, "", (SUMIFS(Table225[Mortality count by cause 
('# of animals)],Table225[Site name 
(select)],I34,Table225[Species name (Latin name)
(select)],J34)))</f>
        <v/>
      </c>
      <c r="M34" s="55" t="str">
        <f t="shared" si="2"/>
        <v/>
      </c>
      <c r="O34" s="52">
        <f>'Dropdown tables - Production'!K32</f>
        <v>0</v>
      </c>
      <c r="P34" s="145">
        <f>'Dropdown tables - Production'!L32</f>
        <v>0</v>
      </c>
      <c r="Q34" s="36">
        <f>'Dropdown tables - Production'!M32</f>
        <v>0</v>
      </c>
      <c r="R34" s="54" t="str">
        <f>IF(Table342[[#This Row],[Site name]]= 0, "", (SUMIFS(Table225[Mortality count by cause 
('# of animals)],Table225[Site name 
(select)],O34,Table225[Species name (Latin name)
(select)],P34)))</f>
        <v/>
      </c>
      <c r="S34" s="54" t="str">
        <f>IF(Table342[[#This Row],[Site name]]= 0, "", (SUMIFS(Table225[Mortality count by cause 
('# of animals)],Table225[Site name 
(select)],O34,Table225[Species name (Latin name)
(select)],P34, Table225[Mortality cause 
(select)],Table342[[#This Row],[Mortality cause]])))</f>
        <v/>
      </c>
      <c r="T34" s="55" t="str">
        <f t="shared" si="1"/>
        <v/>
      </c>
    </row>
    <row r="35" spans="3:20" x14ac:dyDescent="0.45">
      <c r="C35" s="63"/>
      <c r="D35" s="142"/>
      <c r="E35" s="117"/>
      <c r="F35" s="117"/>
      <c r="G35" s="113"/>
      <c r="I35" s="52">
        <f>'Dropdown tables - Production'!E33</f>
        <v>0</v>
      </c>
      <c r="J35" s="145">
        <f>'Dropdown tables - Production'!G33</f>
        <v>0</v>
      </c>
      <c r="K35" s="36">
        <f>SUMIFS(Table126[Stocking count 
('# of animals)],Table126[Site name],I35,Table126[Species in production (Latin name)
(select)],J35)</f>
        <v>0</v>
      </c>
      <c r="L35" s="54" t="str">
        <f>IF(Table34[[#This Row],[Site name]]= 0, "", (SUMIFS(Table225[Mortality count by cause 
('# of animals)],Table225[Site name 
(select)],I35,Table225[Species name (Latin name)
(select)],J35)))</f>
        <v/>
      </c>
      <c r="M35" s="55" t="str">
        <f t="shared" si="2"/>
        <v/>
      </c>
      <c r="O35" s="52">
        <f>'Dropdown tables - Production'!K33</f>
        <v>0</v>
      </c>
      <c r="P35" s="145">
        <f>'Dropdown tables - Production'!L33</f>
        <v>0</v>
      </c>
      <c r="Q35" s="36">
        <f>'Dropdown tables - Production'!M33</f>
        <v>0</v>
      </c>
      <c r="R35" s="54" t="str">
        <f>IF(Table342[[#This Row],[Site name]]= 0, "", (SUMIFS(Table225[Mortality count by cause 
('# of animals)],Table225[Site name 
(select)],O35,Table225[Species name (Latin name)
(select)],P35)))</f>
        <v/>
      </c>
      <c r="S35" s="54" t="str">
        <f>IF(Table342[[#This Row],[Site name]]= 0, "", (SUMIFS(Table225[Mortality count by cause 
('# of animals)],Table225[Site name 
(select)],O35,Table225[Species name (Latin name)
(select)],P35, Table225[Mortality cause 
(select)],Table342[[#This Row],[Mortality cause]])))</f>
        <v/>
      </c>
      <c r="T35" s="55" t="str">
        <f t="shared" si="1"/>
        <v/>
      </c>
    </row>
    <row r="36" spans="3:20" x14ac:dyDescent="0.45">
      <c r="C36" s="63"/>
      <c r="D36" s="142"/>
      <c r="E36" s="117"/>
      <c r="F36" s="117"/>
      <c r="G36" s="113"/>
      <c r="I36" s="52">
        <f>'Dropdown tables - Production'!E34</f>
        <v>0</v>
      </c>
      <c r="J36" s="145">
        <f>'Dropdown tables - Production'!G34</f>
        <v>0</v>
      </c>
      <c r="K36" s="36">
        <f>SUMIFS(Table126[Stocking count 
('# of animals)],Table126[Site name],I36,Table126[Species in production (Latin name)
(select)],J36)</f>
        <v>0</v>
      </c>
      <c r="L36" s="54" t="str">
        <f>IF(Table34[[#This Row],[Site name]]= 0, "", (SUMIFS(Table225[Mortality count by cause 
('# of animals)],Table225[Site name 
(select)],I36,Table225[Species name (Latin name)
(select)],J36)))</f>
        <v/>
      </c>
      <c r="M36" s="55" t="str">
        <f t="shared" si="2"/>
        <v/>
      </c>
      <c r="O36" s="52">
        <f>'Dropdown tables - Production'!K34</f>
        <v>0</v>
      </c>
      <c r="P36" s="145">
        <f>'Dropdown tables - Production'!L34</f>
        <v>0</v>
      </c>
      <c r="Q36" s="36">
        <f>'Dropdown tables - Production'!M34</f>
        <v>0</v>
      </c>
      <c r="R36" s="54" t="str">
        <f>IF(Table342[[#This Row],[Site name]]= 0, "", (SUMIFS(Table225[Mortality count by cause 
('# of animals)],Table225[Site name 
(select)],O36,Table225[Species name (Latin name)
(select)],P36)))</f>
        <v/>
      </c>
      <c r="S36" s="54" t="str">
        <f>IF(Table342[[#This Row],[Site name]]= 0, "", (SUMIFS(Table225[Mortality count by cause 
('# of animals)],Table225[Site name 
(select)],O36,Table225[Species name (Latin name)
(select)],P36, Table225[Mortality cause 
(select)],Table342[[#This Row],[Mortality cause]])))</f>
        <v/>
      </c>
      <c r="T36" s="55" t="str">
        <f t="shared" si="1"/>
        <v/>
      </c>
    </row>
    <row r="37" spans="3:20" x14ac:dyDescent="0.45">
      <c r="C37" s="63"/>
      <c r="D37" s="142"/>
      <c r="E37" s="117"/>
      <c r="F37" s="117"/>
      <c r="G37" s="113"/>
      <c r="I37" s="52">
        <f>'Dropdown tables - Production'!E35</f>
        <v>0</v>
      </c>
      <c r="J37" s="145">
        <f>'Dropdown tables - Production'!G35</f>
        <v>0</v>
      </c>
      <c r="K37" s="36">
        <f>SUMIFS(Table126[Stocking count 
('# of animals)],Table126[Site name],I37,Table126[Species in production (Latin name)
(select)],J37)</f>
        <v>0</v>
      </c>
      <c r="L37" s="54" t="str">
        <f>IF(Table34[[#This Row],[Site name]]= 0, "", (SUMIFS(Table225[Mortality count by cause 
('# of animals)],Table225[Site name 
(select)],I37,Table225[Species name (Latin name)
(select)],J37)))</f>
        <v/>
      </c>
      <c r="M37" s="55" t="str">
        <f t="shared" si="2"/>
        <v/>
      </c>
      <c r="O37" s="52">
        <f>'Dropdown tables - Production'!K35</f>
        <v>0</v>
      </c>
      <c r="P37" s="145">
        <f>'Dropdown tables - Production'!L35</f>
        <v>0</v>
      </c>
      <c r="Q37" s="36">
        <f>'Dropdown tables - Production'!M35</f>
        <v>0</v>
      </c>
      <c r="R37" s="54" t="str">
        <f>IF(Table342[[#This Row],[Site name]]= 0, "", (SUMIFS(Table225[Mortality count by cause 
('# of animals)],Table225[Site name 
(select)],O37,Table225[Species name (Latin name)
(select)],P37)))</f>
        <v/>
      </c>
      <c r="S37" s="54" t="str">
        <f>IF(Table342[[#This Row],[Site name]]= 0, "", (SUMIFS(Table225[Mortality count by cause 
('# of animals)],Table225[Site name 
(select)],O37,Table225[Species name (Latin name)
(select)],P37, Table225[Mortality cause 
(select)],Table342[[#This Row],[Mortality cause]])))</f>
        <v/>
      </c>
      <c r="T37" s="55" t="str">
        <f t="shared" ref="T37:T53" si="3">IFERROR(S37/R37*100, "")</f>
        <v/>
      </c>
    </row>
    <row r="38" spans="3:20" x14ac:dyDescent="0.45">
      <c r="C38" s="63"/>
      <c r="D38" s="142"/>
      <c r="E38" s="117"/>
      <c r="F38" s="117"/>
      <c r="G38" s="113"/>
      <c r="I38" s="52">
        <f>'Dropdown tables - Production'!E36</f>
        <v>0</v>
      </c>
      <c r="J38" s="145">
        <f>'Dropdown tables - Production'!G36</f>
        <v>0</v>
      </c>
      <c r="K38" s="36">
        <f>SUMIFS(Table126[Stocking count 
('# of animals)],Table126[Site name],I38,Table126[Species in production (Latin name)
(select)],J38)</f>
        <v>0</v>
      </c>
      <c r="L38" s="54" t="str">
        <f>IF(Table34[[#This Row],[Site name]]= 0, "", (SUMIFS(Table225[Mortality count by cause 
('# of animals)],Table225[Site name 
(select)],I38,Table225[Species name (Latin name)
(select)],J38)))</f>
        <v/>
      </c>
      <c r="M38" s="55" t="str">
        <f t="shared" si="2"/>
        <v/>
      </c>
      <c r="O38" s="52">
        <f>'Dropdown tables - Production'!K36</f>
        <v>0</v>
      </c>
      <c r="P38" s="145">
        <f>'Dropdown tables - Production'!L36</f>
        <v>0</v>
      </c>
      <c r="Q38" s="36">
        <f>'Dropdown tables - Production'!M36</f>
        <v>0</v>
      </c>
      <c r="R38" s="54" t="str">
        <f>IF(Table342[[#This Row],[Site name]]= 0, "", (SUMIFS(Table225[Mortality count by cause 
('# of animals)],Table225[Site name 
(select)],O38,Table225[Species name (Latin name)
(select)],P38)))</f>
        <v/>
      </c>
      <c r="S38" s="54" t="str">
        <f>IF(Table342[[#This Row],[Site name]]= 0, "", (SUMIFS(Table225[Mortality count by cause 
('# of animals)],Table225[Site name 
(select)],O38,Table225[Species name (Latin name)
(select)],P38, Table225[Mortality cause 
(select)],Table342[[#This Row],[Mortality cause]])))</f>
        <v/>
      </c>
      <c r="T38" s="55" t="str">
        <f t="shared" si="3"/>
        <v/>
      </c>
    </row>
    <row r="39" spans="3:20" x14ac:dyDescent="0.45">
      <c r="C39" s="63"/>
      <c r="D39" s="142"/>
      <c r="E39" s="117"/>
      <c r="F39" s="117"/>
      <c r="G39" s="113"/>
      <c r="I39" s="52">
        <f>'Dropdown tables - Production'!E37</f>
        <v>0</v>
      </c>
      <c r="J39" s="145">
        <f>'Dropdown tables - Production'!G37</f>
        <v>0</v>
      </c>
      <c r="K39" s="36">
        <f>SUMIFS(Table126[Stocking count 
('# of animals)],Table126[Site name],I39,Table126[Species in production (Latin name)
(select)],J39)</f>
        <v>0</v>
      </c>
      <c r="L39" s="54" t="str">
        <f>IF(Table34[[#This Row],[Site name]]= 0, "", (SUMIFS(Table225[Mortality count by cause 
('# of animals)],Table225[Site name 
(select)],I39,Table225[Species name (Latin name)
(select)],J39)))</f>
        <v/>
      </c>
      <c r="M39" s="55" t="str">
        <f t="shared" si="2"/>
        <v/>
      </c>
      <c r="O39" s="52">
        <f>'Dropdown tables - Production'!K37</f>
        <v>0</v>
      </c>
      <c r="P39" s="145">
        <f>'Dropdown tables - Production'!L37</f>
        <v>0</v>
      </c>
      <c r="Q39" s="36">
        <f>'Dropdown tables - Production'!M37</f>
        <v>0</v>
      </c>
      <c r="R39" s="54" t="str">
        <f>IF(Table342[[#This Row],[Site name]]= 0, "", (SUMIFS(Table225[Mortality count by cause 
('# of animals)],Table225[Site name 
(select)],O39,Table225[Species name (Latin name)
(select)],P39)))</f>
        <v/>
      </c>
      <c r="S39" s="54" t="str">
        <f>IF(Table342[[#This Row],[Site name]]= 0, "", (SUMIFS(Table225[Mortality count by cause 
('# of animals)],Table225[Site name 
(select)],O39,Table225[Species name (Latin name)
(select)],P39, Table225[Mortality cause 
(select)],Table342[[#This Row],[Mortality cause]])))</f>
        <v/>
      </c>
      <c r="T39" s="55" t="str">
        <f t="shared" si="3"/>
        <v/>
      </c>
    </row>
    <row r="40" spans="3:20" x14ac:dyDescent="0.45">
      <c r="C40" s="63"/>
      <c r="D40" s="142"/>
      <c r="E40" s="117"/>
      <c r="F40" s="117"/>
      <c r="G40" s="113"/>
      <c r="I40" s="52">
        <f>'Dropdown tables - Production'!E38</f>
        <v>0</v>
      </c>
      <c r="J40" s="145">
        <f>'Dropdown tables - Production'!G38</f>
        <v>0</v>
      </c>
      <c r="K40" s="36">
        <f>SUMIFS(Table126[Stocking count 
('# of animals)],Table126[Site name],I40,Table126[Species in production (Latin name)
(select)],J40)</f>
        <v>0</v>
      </c>
      <c r="L40" s="54" t="str">
        <f>IF(Table34[[#This Row],[Site name]]= 0, "", (SUMIFS(Table225[Mortality count by cause 
('# of animals)],Table225[Site name 
(select)],I40,Table225[Species name (Latin name)
(select)],J40)))</f>
        <v/>
      </c>
      <c r="M40" s="55" t="str">
        <f t="shared" si="2"/>
        <v/>
      </c>
      <c r="O40" s="52">
        <f>'Dropdown tables - Production'!K38</f>
        <v>0</v>
      </c>
      <c r="P40" s="145">
        <f>'Dropdown tables - Production'!L38</f>
        <v>0</v>
      </c>
      <c r="Q40" s="36">
        <f>'Dropdown tables - Production'!M38</f>
        <v>0</v>
      </c>
      <c r="R40" s="54" t="str">
        <f>IF(Table342[[#This Row],[Site name]]= 0, "", (SUMIFS(Table225[Mortality count by cause 
('# of animals)],Table225[Site name 
(select)],O40,Table225[Species name (Latin name)
(select)],P40)))</f>
        <v/>
      </c>
      <c r="S40" s="54" t="str">
        <f>IF(Table342[[#This Row],[Site name]]= 0, "", (SUMIFS(Table225[Mortality count by cause 
('# of animals)],Table225[Site name 
(select)],O40,Table225[Species name (Latin name)
(select)],P40, Table225[Mortality cause 
(select)],Table342[[#This Row],[Mortality cause]])))</f>
        <v/>
      </c>
      <c r="T40" s="55" t="str">
        <f t="shared" si="3"/>
        <v/>
      </c>
    </row>
    <row r="41" spans="3:20" x14ac:dyDescent="0.45">
      <c r="C41" s="63"/>
      <c r="D41" s="142"/>
      <c r="E41" s="117"/>
      <c r="F41" s="117"/>
      <c r="G41" s="113"/>
      <c r="I41" s="52">
        <f>'Dropdown tables - Production'!E39</f>
        <v>0</v>
      </c>
      <c r="J41" s="145">
        <f>'Dropdown tables - Production'!G39</f>
        <v>0</v>
      </c>
      <c r="K41" s="36">
        <f>SUMIFS(Table126[Stocking count 
('# of animals)],Table126[Site name],I41,Table126[Species in production (Latin name)
(select)],J41)</f>
        <v>0</v>
      </c>
      <c r="L41" s="54" t="str">
        <f>IF(Table34[[#This Row],[Site name]]= 0, "", (SUMIFS(Table225[Mortality count by cause 
('# of animals)],Table225[Site name 
(select)],I41,Table225[Species name (Latin name)
(select)],J41)))</f>
        <v/>
      </c>
      <c r="M41" s="55" t="str">
        <f t="shared" si="2"/>
        <v/>
      </c>
      <c r="O41" s="52">
        <f>'Dropdown tables - Production'!K39</f>
        <v>0</v>
      </c>
      <c r="P41" s="145">
        <f>'Dropdown tables - Production'!L39</f>
        <v>0</v>
      </c>
      <c r="Q41" s="36">
        <f>'Dropdown tables - Production'!M39</f>
        <v>0</v>
      </c>
      <c r="R41" s="54" t="str">
        <f>IF(Table342[[#This Row],[Site name]]= 0, "", (SUMIFS(Table225[Mortality count by cause 
('# of animals)],Table225[Site name 
(select)],O41,Table225[Species name (Latin name)
(select)],P41)))</f>
        <v/>
      </c>
      <c r="S41" s="54" t="str">
        <f>IF(Table342[[#This Row],[Site name]]= 0, "", (SUMIFS(Table225[Mortality count by cause 
('# of animals)],Table225[Site name 
(select)],O41,Table225[Species name (Latin name)
(select)],P41, Table225[Mortality cause 
(select)],Table342[[#This Row],[Mortality cause]])))</f>
        <v/>
      </c>
      <c r="T41" s="55" t="str">
        <f t="shared" si="3"/>
        <v/>
      </c>
    </row>
    <row r="42" spans="3:20" x14ac:dyDescent="0.45">
      <c r="C42" s="63"/>
      <c r="D42" s="142"/>
      <c r="E42" s="117"/>
      <c r="F42" s="117"/>
      <c r="G42" s="113"/>
      <c r="I42" s="52">
        <f>'Dropdown tables - Production'!E40</f>
        <v>0</v>
      </c>
      <c r="J42" s="145">
        <f>'Dropdown tables - Production'!G40</f>
        <v>0</v>
      </c>
      <c r="K42" s="36">
        <f>SUMIFS(Table126[Stocking count 
('# of animals)],Table126[Site name],I42,Table126[Species in production (Latin name)
(select)],J42)</f>
        <v>0</v>
      </c>
      <c r="L42" s="54" t="str">
        <f>IF(Table34[[#This Row],[Site name]]= 0, "", (SUMIFS(Table225[Mortality count by cause 
('# of animals)],Table225[Site name 
(select)],I42,Table225[Species name (Latin name)
(select)],J42)))</f>
        <v/>
      </c>
      <c r="M42" s="55" t="str">
        <f t="shared" si="2"/>
        <v/>
      </c>
      <c r="O42" s="52">
        <f>'Dropdown tables - Production'!K40</f>
        <v>0</v>
      </c>
      <c r="P42" s="145">
        <f>'Dropdown tables - Production'!L40</f>
        <v>0</v>
      </c>
      <c r="Q42" s="36">
        <f>'Dropdown tables - Production'!M40</f>
        <v>0</v>
      </c>
      <c r="R42" s="54" t="str">
        <f>IF(Table342[[#This Row],[Site name]]= 0, "", (SUMIFS(Table225[Mortality count by cause 
('# of animals)],Table225[Site name 
(select)],O42,Table225[Species name (Latin name)
(select)],P42)))</f>
        <v/>
      </c>
      <c r="S42" s="54" t="str">
        <f>IF(Table342[[#This Row],[Site name]]= 0, "", (SUMIFS(Table225[Mortality count by cause 
('# of animals)],Table225[Site name 
(select)],O42,Table225[Species name (Latin name)
(select)],P42, Table225[Mortality cause 
(select)],Table342[[#This Row],[Mortality cause]])))</f>
        <v/>
      </c>
      <c r="T42" s="55" t="str">
        <f t="shared" si="3"/>
        <v/>
      </c>
    </row>
    <row r="43" spans="3:20" x14ac:dyDescent="0.45">
      <c r="C43" s="63"/>
      <c r="D43" s="142"/>
      <c r="E43" s="117"/>
      <c r="F43" s="117"/>
      <c r="G43" s="113"/>
      <c r="I43" s="52">
        <f>'Dropdown tables - Production'!E41</f>
        <v>0</v>
      </c>
      <c r="J43" s="145">
        <f>'Dropdown tables - Production'!G41</f>
        <v>0</v>
      </c>
      <c r="K43" s="36">
        <f>SUMIFS(Table126[Stocking count 
('# of animals)],Table126[Site name],I43,Table126[Species in production (Latin name)
(select)],J43)</f>
        <v>0</v>
      </c>
      <c r="L43" s="54" t="str">
        <f>IF(Table34[[#This Row],[Site name]]= 0, "", (SUMIFS(Table225[Mortality count by cause 
('# of animals)],Table225[Site name 
(select)],I43,Table225[Species name (Latin name)
(select)],J43)))</f>
        <v/>
      </c>
      <c r="M43" s="55" t="str">
        <f t="shared" si="2"/>
        <v/>
      </c>
      <c r="O43" s="52">
        <f>'Dropdown tables - Production'!K41</f>
        <v>0</v>
      </c>
      <c r="P43" s="145">
        <f>'Dropdown tables - Production'!L41</f>
        <v>0</v>
      </c>
      <c r="Q43" s="36">
        <f>'Dropdown tables - Production'!M41</f>
        <v>0</v>
      </c>
      <c r="R43" s="54" t="str">
        <f>IF(Table342[[#This Row],[Site name]]= 0, "", (SUMIFS(Table225[Mortality count by cause 
('# of animals)],Table225[Site name 
(select)],O43,Table225[Species name (Latin name)
(select)],P43)))</f>
        <v/>
      </c>
      <c r="S43" s="54" t="str">
        <f>IF(Table342[[#This Row],[Site name]]= 0, "", (SUMIFS(Table225[Mortality count by cause 
('# of animals)],Table225[Site name 
(select)],O43,Table225[Species name (Latin name)
(select)],P43, Table225[Mortality cause 
(select)],Table342[[#This Row],[Mortality cause]])))</f>
        <v/>
      </c>
      <c r="T43" s="55" t="str">
        <f t="shared" si="3"/>
        <v/>
      </c>
    </row>
    <row r="44" spans="3:20" x14ac:dyDescent="0.45">
      <c r="C44" s="63"/>
      <c r="D44" s="142"/>
      <c r="E44" s="117"/>
      <c r="F44" s="117"/>
      <c r="G44" s="113"/>
      <c r="I44" s="52">
        <f>'Dropdown tables - Production'!E42</f>
        <v>0</v>
      </c>
      <c r="J44" s="145">
        <f>'Dropdown tables - Production'!G42</f>
        <v>0</v>
      </c>
      <c r="K44" s="36">
        <f>SUMIFS(Table126[Stocking count 
('# of animals)],Table126[Site name],I44,Table126[Species in production (Latin name)
(select)],J44)</f>
        <v>0</v>
      </c>
      <c r="L44" s="54" t="str">
        <f>IF(Table34[[#This Row],[Site name]]= 0, "", (SUMIFS(Table225[Mortality count by cause 
('# of animals)],Table225[Site name 
(select)],I44,Table225[Species name (Latin name)
(select)],J44)))</f>
        <v/>
      </c>
      <c r="M44" s="55" t="str">
        <f t="shared" si="2"/>
        <v/>
      </c>
      <c r="O44" s="52">
        <f>'Dropdown tables - Production'!K42</f>
        <v>0</v>
      </c>
      <c r="P44" s="145">
        <f>'Dropdown tables - Production'!L42</f>
        <v>0</v>
      </c>
      <c r="Q44" s="36">
        <f>'Dropdown tables - Production'!M42</f>
        <v>0</v>
      </c>
      <c r="R44" s="54" t="str">
        <f>IF(Table342[[#This Row],[Site name]]= 0, "", (SUMIFS(Table225[Mortality count by cause 
('# of animals)],Table225[Site name 
(select)],O44,Table225[Species name (Latin name)
(select)],P44)))</f>
        <v/>
      </c>
      <c r="S44" s="54" t="str">
        <f>IF(Table342[[#This Row],[Site name]]= 0, "", (SUMIFS(Table225[Mortality count by cause 
('# of animals)],Table225[Site name 
(select)],O44,Table225[Species name (Latin name)
(select)],P44, Table225[Mortality cause 
(select)],Table342[[#This Row],[Mortality cause]])))</f>
        <v/>
      </c>
      <c r="T44" s="55" t="str">
        <f t="shared" si="3"/>
        <v/>
      </c>
    </row>
    <row r="45" spans="3:20" x14ac:dyDescent="0.45">
      <c r="C45" s="63"/>
      <c r="D45" s="142"/>
      <c r="E45" s="117"/>
      <c r="F45" s="117"/>
      <c r="G45" s="113"/>
      <c r="I45" s="52">
        <f>'Dropdown tables - Production'!E43</f>
        <v>0</v>
      </c>
      <c r="J45" s="145">
        <f>'Dropdown tables - Production'!G43</f>
        <v>0</v>
      </c>
      <c r="K45" s="36">
        <f>SUMIFS(Table126[Stocking count 
('# of animals)],Table126[Site name],I45,Table126[Species in production (Latin name)
(select)],J45)</f>
        <v>0</v>
      </c>
      <c r="L45" s="54" t="str">
        <f>IF(Table34[[#This Row],[Site name]]= 0, "", (SUMIFS(Table225[Mortality count by cause 
('# of animals)],Table225[Site name 
(select)],I45,Table225[Species name (Latin name)
(select)],J45)))</f>
        <v/>
      </c>
      <c r="M45" s="55" t="str">
        <f t="shared" si="2"/>
        <v/>
      </c>
      <c r="O45" s="52">
        <f>'Dropdown tables - Production'!K43</f>
        <v>0</v>
      </c>
      <c r="P45" s="145">
        <f>'Dropdown tables - Production'!L43</f>
        <v>0</v>
      </c>
      <c r="Q45" s="36">
        <f>'Dropdown tables - Production'!M43</f>
        <v>0</v>
      </c>
      <c r="R45" s="54" t="str">
        <f>IF(Table342[[#This Row],[Site name]]= 0, "", (SUMIFS(Table225[Mortality count by cause 
('# of animals)],Table225[Site name 
(select)],O45,Table225[Species name (Latin name)
(select)],P45)))</f>
        <v/>
      </c>
      <c r="S45" s="54" t="str">
        <f>IF(Table342[[#This Row],[Site name]]= 0, "", (SUMIFS(Table225[Mortality count by cause 
('# of animals)],Table225[Site name 
(select)],O45,Table225[Species name (Latin name)
(select)],P45, Table225[Mortality cause 
(select)],Table342[[#This Row],[Mortality cause]])))</f>
        <v/>
      </c>
      <c r="T45" s="55" t="str">
        <f t="shared" si="3"/>
        <v/>
      </c>
    </row>
    <row r="46" spans="3:20" x14ac:dyDescent="0.45">
      <c r="C46" s="63"/>
      <c r="D46" s="142"/>
      <c r="E46" s="117"/>
      <c r="F46" s="117"/>
      <c r="G46" s="113"/>
      <c r="I46" s="52">
        <f>'Dropdown tables - Production'!E44</f>
        <v>0</v>
      </c>
      <c r="J46" s="145">
        <f>'Dropdown tables - Production'!G44</f>
        <v>0</v>
      </c>
      <c r="K46" s="36">
        <f>SUMIFS(Table126[Stocking count 
('# of animals)],Table126[Site name],I46,Table126[Species in production (Latin name)
(select)],J46)</f>
        <v>0</v>
      </c>
      <c r="L46" s="54" t="str">
        <f>IF(Table34[[#This Row],[Site name]]= 0, "", (SUMIFS(Table225[Mortality count by cause 
('# of animals)],Table225[Site name 
(select)],I46,Table225[Species name (Latin name)
(select)],J46)))</f>
        <v/>
      </c>
      <c r="M46" s="55" t="str">
        <f t="shared" si="2"/>
        <v/>
      </c>
      <c r="O46" s="52">
        <f>'Dropdown tables - Production'!K44</f>
        <v>0</v>
      </c>
      <c r="P46" s="145">
        <f>'Dropdown tables - Production'!L44</f>
        <v>0</v>
      </c>
      <c r="Q46" s="36">
        <f>'Dropdown tables - Production'!M44</f>
        <v>0</v>
      </c>
      <c r="R46" s="54" t="str">
        <f>IF(Table342[[#This Row],[Site name]]= 0, "", (SUMIFS(Table225[Mortality count by cause 
('# of animals)],Table225[Site name 
(select)],O46,Table225[Species name (Latin name)
(select)],P46)))</f>
        <v/>
      </c>
      <c r="S46" s="54" t="str">
        <f>IF(Table342[[#This Row],[Site name]]= 0, "", (SUMIFS(Table225[Mortality count by cause 
('# of animals)],Table225[Site name 
(select)],O46,Table225[Species name (Latin name)
(select)],P46, Table225[Mortality cause 
(select)],Table342[[#This Row],[Mortality cause]])))</f>
        <v/>
      </c>
      <c r="T46" s="55" t="str">
        <f t="shared" si="3"/>
        <v/>
      </c>
    </row>
    <row r="47" spans="3:20" x14ac:dyDescent="0.45">
      <c r="C47" s="63"/>
      <c r="D47" s="142"/>
      <c r="E47" s="117"/>
      <c r="F47" s="117"/>
      <c r="G47" s="113"/>
      <c r="I47" s="52">
        <f>'Dropdown tables - Production'!E45</f>
        <v>0</v>
      </c>
      <c r="J47" s="145">
        <f>'Dropdown tables - Production'!G45</f>
        <v>0</v>
      </c>
      <c r="K47" s="36">
        <f>SUMIFS(Table126[Stocking count 
('# of animals)],Table126[Site name],I47,Table126[Species in production (Latin name)
(select)],J47)</f>
        <v>0</v>
      </c>
      <c r="L47" s="54" t="str">
        <f>IF(Table34[[#This Row],[Site name]]= 0, "", (SUMIFS(Table225[Mortality count by cause 
('# of animals)],Table225[Site name 
(select)],I47,Table225[Species name (Latin name)
(select)],J47)))</f>
        <v/>
      </c>
      <c r="M47" s="55" t="str">
        <f t="shared" si="2"/>
        <v/>
      </c>
      <c r="O47" s="52">
        <f>'Dropdown tables - Production'!K45</f>
        <v>0</v>
      </c>
      <c r="P47" s="145">
        <f>'Dropdown tables - Production'!L45</f>
        <v>0</v>
      </c>
      <c r="Q47" s="36">
        <f>'Dropdown tables - Production'!M45</f>
        <v>0</v>
      </c>
      <c r="R47" s="54" t="str">
        <f>IF(Table342[[#This Row],[Site name]]= 0, "", (SUMIFS(Table225[Mortality count by cause 
('# of animals)],Table225[Site name 
(select)],O47,Table225[Species name (Latin name)
(select)],P47)))</f>
        <v/>
      </c>
      <c r="S47" s="54" t="str">
        <f>IF(Table342[[#This Row],[Site name]]= 0, "", (SUMIFS(Table225[Mortality count by cause 
('# of animals)],Table225[Site name 
(select)],O47,Table225[Species name (Latin name)
(select)],P47, Table225[Mortality cause 
(select)],Table342[[#This Row],[Mortality cause]])))</f>
        <v/>
      </c>
      <c r="T47" s="55" t="str">
        <f t="shared" si="3"/>
        <v/>
      </c>
    </row>
    <row r="48" spans="3:20" x14ac:dyDescent="0.45">
      <c r="C48" s="63"/>
      <c r="D48" s="142"/>
      <c r="E48" s="117"/>
      <c r="F48" s="117"/>
      <c r="G48" s="113"/>
      <c r="I48" s="52">
        <f>'Dropdown tables - Production'!E46</f>
        <v>0</v>
      </c>
      <c r="J48" s="145">
        <f>'Dropdown tables - Production'!G46</f>
        <v>0</v>
      </c>
      <c r="K48" s="36">
        <f>SUMIFS(Table126[Stocking count 
('# of animals)],Table126[Site name],I48,Table126[Species in production (Latin name)
(select)],J48)</f>
        <v>0</v>
      </c>
      <c r="L48" s="54" t="str">
        <f>IF(Table34[[#This Row],[Site name]]= 0, "", (SUMIFS(Table225[Mortality count by cause 
('# of animals)],Table225[Site name 
(select)],I48,Table225[Species name (Latin name)
(select)],J48)))</f>
        <v/>
      </c>
      <c r="M48" s="55" t="str">
        <f t="shared" si="2"/>
        <v/>
      </c>
      <c r="O48" s="52">
        <f>'Dropdown tables - Production'!K46</f>
        <v>0</v>
      </c>
      <c r="P48" s="145">
        <f>'Dropdown tables - Production'!L46</f>
        <v>0</v>
      </c>
      <c r="Q48" s="36">
        <f>'Dropdown tables - Production'!M46</f>
        <v>0</v>
      </c>
      <c r="R48" s="54" t="str">
        <f>IF(Table342[[#This Row],[Site name]]= 0, "", (SUMIFS(Table225[Mortality count by cause 
('# of animals)],Table225[Site name 
(select)],O48,Table225[Species name (Latin name)
(select)],P48)))</f>
        <v/>
      </c>
      <c r="S48" s="54" t="str">
        <f>IF(Table342[[#This Row],[Site name]]= 0, "", (SUMIFS(Table225[Mortality count by cause 
('# of animals)],Table225[Site name 
(select)],O48,Table225[Species name (Latin name)
(select)],P48, Table225[Mortality cause 
(select)],Table342[[#This Row],[Mortality cause]])))</f>
        <v/>
      </c>
      <c r="T48" s="55" t="str">
        <f t="shared" si="3"/>
        <v/>
      </c>
    </row>
    <row r="49" spans="3:20" x14ac:dyDescent="0.45">
      <c r="C49" s="63"/>
      <c r="D49" s="142"/>
      <c r="E49" s="117"/>
      <c r="F49" s="117"/>
      <c r="G49" s="113"/>
      <c r="I49" s="52">
        <f>'Dropdown tables - Production'!E47</f>
        <v>0</v>
      </c>
      <c r="J49" s="145">
        <f>'Dropdown tables - Production'!G47</f>
        <v>0</v>
      </c>
      <c r="K49" s="36">
        <f>SUMIFS(Table126[Stocking count 
('# of animals)],Table126[Site name],I49,Table126[Species in production (Latin name)
(select)],J49)</f>
        <v>0</v>
      </c>
      <c r="L49" s="54" t="str">
        <f>IF(Table34[[#This Row],[Site name]]= 0, "", (SUMIFS(Table225[Mortality count by cause 
('# of animals)],Table225[Site name 
(select)],I49,Table225[Species name (Latin name)
(select)],J49)))</f>
        <v/>
      </c>
      <c r="M49" s="55" t="str">
        <f t="shared" si="2"/>
        <v/>
      </c>
      <c r="O49" s="52">
        <f>'Dropdown tables - Production'!K47</f>
        <v>0</v>
      </c>
      <c r="P49" s="145">
        <f>'Dropdown tables - Production'!L47</f>
        <v>0</v>
      </c>
      <c r="Q49" s="36">
        <f>'Dropdown tables - Production'!M47</f>
        <v>0</v>
      </c>
      <c r="R49" s="54" t="str">
        <f>IF(Table342[[#This Row],[Site name]]= 0, "", (SUMIFS(Table225[Mortality count by cause 
('# of animals)],Table225[Site name 
(select)],O49,Table225[Species name (Latin name)
(select)],P49)))</f>
        <v/>
      </c>
      <c r="S49" s="54" t="str">
        <f>IF(Table342[[#This Row],[Site name]]= 0, "", (SUMIFS(Table225[Mortality count by cause 
('# of animals)],Table225[Site name 
(select)],O49,Table225[Species name (Latin name)
(select)],P49, Table225[Mortality cause 
(select)],Table342[[#This Row],[Mortality cause]])))</f>
        <v/>
      </c>
      <c r="T49" s="55" t="str">
        <f t="shared" si="3"/>
        <v/>
      </c>
    </row>
    <row r="50" spans="3:20" x14ac:dyDescent="0.45">
      <c r="C50" s="63"/>
      <c r="D50" s="142"/>
      <c r="E50" s="117"/>
      <c r="F50" s="117"/>
      <c r="G50" s="113"/>
      <c r="I50" s="52">
        <f>'Dropdown tables - Production'!E48</f>
        <v>0</v>
      </c>
      <c r="J50" s="145">
        <f>'Dropdown tables - Production'!G48</f>
        <v>0</v>
      </c>
      <c r="K50" s="36">
        <f>SUMIFS(Table126[Stocking count 
('# of animals)],Table126[Site name],I50,Table126[Species in production (Latin name)
(select)],J50)</f>
        <v>0</v>
      </c>
      <c r="L50" s="54" t="str">
        <f>IF(Table34[[#This Row],[Site name]]= 0, "", (SUMIFS(Table225[Mortality count by cause 
('# of animals)],Table225[Site name 
(select)],I50,Table225[Species name (Latin name)
(select)],J50)))</f>
        <v/>
      </c>
      <c r="M50" s="55" t="str">
        <f t="shared" si="2"/>
        <v/>
      </c>
      <c r="O50" s="52">
        <f>'Dropdown tables - Production'!K48</f>
        <v>0</v>
      </c>
      <c r="P50" s="145">
        <f>'Dropdown tables - Production'!L48</f>
        <v>0</v>
      </c>
      <c r="Q50" s="36">
        <f>'Dropdown tables - Production'!M48</f>
        <v>0</v>
      </c>
      <c r="R50" s="54" t="str">
        <f>IF(Table342[[#This Row],[Site name]]= 0, "", (SUMIFS(Table225[Mortality count by cause 
('# of animals)],Table225[Site name 
(select)],O50,Table225[Species name (Latin name)
(select)],P50)))</f>
        <v/>
      </c>
      <c r="S50" s="54" t="str">
        <f>IF(Table342[[#This Row],[Site name]]= 0, "", (SUMIFS(Table225[Mortality count by cause 
('# of animals)],Table225[Site name 
(select)],O50,Table225[Species name (Latin name)
(select)],P50, Table225[Mortality cause 
(select)],Table342[[#This Row],[Mortality cause]])))</f>
        <v/>
      </c>
      <c r="T50" s="55" t="str">
        <f t="shared" si="3"/>
        <v/>
      </c>
    </row>
    <row r="51" spans="3:20" x14ac:dyDescent="0.45">
      <c r="C51" s="63"/>
      <c r="D51" s="142"/>
      <c r="E51" s="117"/>
      <c r="F51" s="117"/>
      <c r="G51" s="113"/>
      <c r="I51" s="52">
        <f>'Dropdown tables - Production'!E49</f>
        <v>0</v>
      </c>
      <c r="J51" s="145">
        <f>'Dropdown tables - Production'!G49</f>
        <v>0</v>
      </c>
      <c r="K51" s="36">
        <f>SUMIFS(Table126[Stocking count 
('# of animals)],Table126[Site name],I51,Table126[Species in production (Latin name)
(select)],J51)</f>
        <v>0</v>
      </c>
      <c r="L51" s="54" t="str">
        <f>IF(Table34[[#This Row],[Site name]]= 0, "", (SUMIFS(Table225[Mortality count by cause 
('# of animals)],Table225[Site name 
(select)],I51,Table225[Species name (Latin name)
(select)],J51)))</f>
        <v/>
      </c>
      <c r="M51" s="55" t="str">
        <f t="shared" si="2"/>
        <v/>
      </c>
      <c r="O51" s="52">
        <f>'Dropdown tables - Production'!K49</f>
        <v>0</v>
      </c>
      <c r="P51" s="145">
        <f>'Dropdown tables - Production'!L49</f>
        <v>0</v>
      </c>
      <c r="Q51" s="36">
        <f>'Dropdown tables - Production'!M49</f>
        <v>0</v>
      </c>
      <c r="R51" s="54" t="str">
        <f>IF(Table342[[#This Row],[Site name]]= 0, "", (SUMIFS(Table225[Mortality count by cause 
('# of animals)],Table225[Site name 
(select)],O51,Table225[Species name (Latin name)
(select)],P51)))</f>
        <v/>
      </c>
      <c r="S51" s="54" t="str">
        <f>IF(Table342[[#This Row],[Site name]]= 0, "", (SUMIFS(Table225[Mortality count by cause 
('# of animals)],Table225[Site name 
(select)],O51,Table225[Species name (Latin name)
(select)],P51, Table225[Mortality cause 
(select)],Table342[[#This Row],[Mortality cause]])))</f>
        <v/>
      </c>
      <c r="T51" s="55" t="str">
        <f t="shared" si="3"/>
        <v/>
      </c>
    </row>
    <row r="52" spans="3:20" x14ac:dyDescent="0.45">
      <c r="C52" s="63"/>
      <c r="D52" s="142"/>
      <c r="E52" s="117"/>
      <c r="F52" s="117"/>
      <c r="G52" s="113"/>
      <c r="I52" s="52">
        <f>'Dropdown tables - Production'!E50</f>
        <v>0</v>
      </c>
      <c r="J52" s="145">
        <f>'Dropdown tables - Production'!G50</f>
        <v>0</v>
      </c>
      <c r="K52" s="36">
        <f>SUMIFS(Table126[Stocking count 
('# of animals)],Table126[Site name],I52,Table126[Species in production (Latin name)
(select)],J52)</f>
        <v>0</v>
      </c>
      <c r="L52" s="54" t="str">
        <f>IF(Table34[[#This Row],[Site name]]= 0, "", (SUMIFS(Table225[Mortality count by cause 
('# of animals)],Table225[Site name 
(select)],I52,Table225[Species name (Latin name)
(select)],J52)))</f>
        <v/>
      </c>
      <c r="M52" s="55" t="str">
        <f t="shared" si="2"/>
        <v/>
      </c>
      <c r="O52" s="52">
        <f>'Dropdown tables - Production'!K50</f>
        <v>0</v>
      </c>
      <c r="P52" s="145">
        <f>'Dropdown tables - Production'!L50</f>
        <v>0</v>
      </c>
      <c r="Q52" s="36">
        <f>'Dropdown tables - Production'!M50</f>
        <v>0</v>
      </c>
      <c r="R52" s="54" t="str">
        <f>IF(Table342[[#This Row],[Site name]]= 0, "", (SUMIFS(Table225[Mortality count by cause 
('# of animals)],Table225[Site name 
(select)],O52,Table225[Species name (Latin name)
(select)],P52)))</f>
        <v/>
      </c>
      <c r="S52" s="54" t="str">
        <f>IF(Table342[[#This Row],[Site name]]= 0, "", (SUMIFS(Table225[Mortality count by cause 
('# of animals)],Table225[Site name 
(select)],O52,Table225[Species name (Latin name)
(select)],P52, Table225[Mortality cause 
(select)],Table342[[#This Row],[Mortality cause]])))</f>
        <v/>
      </c>
      <c r="T52" s="55" t="str">
        <f t="shared" si="3"/>
        <v/>
      </c>
    </row>
    <row r="53" spans="3:20" x14ac:dyDescent="0.45">
      <c r="C53" s="63"/>
      <c r="D53" s="142"/>
      <c r="E53" s="117"/>
      <c r="F53" s="117"/>
      <c r="G53" s="113"/>
      <c r="I53" s="52">
        <f>'Dropdown tables - Production'!E51</f>
        <v>0</v>
      </c>
      <c r="J53" s="145">
        <f>'Dropdown tables - Production'!G51</f>
        <v>0</v>
      </c>
      <c r="K53" s="36">
        <f>SUMIFS(Table126[Stocking count 
('# of animals)],Table126[Site name],I53,Table126[Species in production (Latin name)
(select)],J53)</f>
        <v>0</v>
      </c>
      <c r="L53" s="54" t="str">
        <f>IF(Table34[[#This Row],[Site name]]= 0, "", (SUMIFS(Table225[Mortality count by cause 
('# of animals)],Table225[Site name 
(select)],I53,Table225[Species name (Latin name)
(select)],J53)))</f>
        <v/>
      </c>
      <c r="M53" s="55" t="str">
        <f t="shared" si="2"/>
        <v/>
      </c>
      <c r="O53" s="52">
        <f>'Dropdown tables - Production'!K51</f>
        <v>0</v>
      </c>
      <c r="P53" s="145">
        <f>'Dropdown tables - Production'!L51</f>
        <v>0</v>
      </c>
      <c r="Q53" s="36">
        <f>'Dropdown tables - Production'!M51</f>
        <v>0</v>
      </c>
      <c r="R53" s="54" t="str">
        <f>IF(Table342[[#This Row],[Site name]]= 0, "", (SUMIFS(Table225[Mortality count by cause 
('# of animals)],Table225[Site name 
(select)],O53,Table225[Species name (Latin name)
(select)],P53)))</f>
        <v/>
      </c>
      <c r="S53" s="54" t="str">
        <f>IF(Table342[[#This Row],[Site name]]= 0, "", (SUMIFS(Table225[Mortality count by cause 
('# of animals)],Table225[Site name 
(select)],O53,Table225[Species name (Latin name)
(select)],P53, Table225[Mortality cause 
(select)],Table342[[#This Row],[Mortality cause]])))</f>
        <v/>
      </c>
      <c r="T53" s="55" t="str">
        <f t="shared" si="3"/>
        <v/>
      </c>
    </row>
    <row r="54" spans="3:20" x14ac:dyDescent="0.45">
      <c r="C54" s="63"/>
      <c r="D54" s="142"/>
      <c r="E54" s="117"/>
      <c r="F54" s="117"/>
      <c r="G54" s="113"/>
      <c r="I54" s="52">
        <f>'Dropdown tables - Production'!E52</f>
        <v>0</v>
      </c>
      <c r="J54" s="145">
        <f>'Dropdown tables - Production'!G52</f>
        <v>0</v>
      </c>
      <c r="K54" s="36">
        <f>SUMIFS(Table126[Stocking count 
('# of animals)],Table126[Site name],I54,Table126[Species in production (Latin name)
(select)],J54)</f>
        <v>0</v>
      </c>
      <c r="L54" s="54" t="str">
        <f>IF(Table34[[#This Row],[Site name]]= 0, "", (SUMIFS(Table225[Mortality count by cause 
('# of animals)],Table225[Site name 
(select)],I54,Table225[Species name (Latin name)
(select)],J54)))</f>
        <v/>
      </c>
      <c r="M54" s="55" t="str">
        <f t="shared" ref="M54:M100" si="4">IFERROR(L54/K54*100, "")</f>
        <v/>
      </c>
      <c r="O54" s="52">
        <f>'Dropdown tables - Production'!K52</f>
        <v>0</v>
      </c>
      <c r="P54" s="145">
        <f>'Dropdown tables - Production'!L52</f>
        <v>0</v>
      </c>
      <c r="Q54" s="36">
        <f>'Dropdown tables - Production'!M52</f>
        <v>0</v>
      </c>
      <c r="R54" s="54" t="str">
        <f>IF(Table342[[#This Row],[Site name]]= 0, "", (SUMIFS(Table225[Mortality count by cause 
('# of animals)],Table225[Site name 
(select)],O54,Table225[Species name (Latin name)
(select)],P54)))</f>
        <v/>
      </c>
      <c r="S54" s="54" t="str">
        <f>IF(Table342[[#This Row],[Site name]]= 0, "", (SUMIFS(Table225[Mortality count by cause 
('# of animals)],Table225[Site name 
(select)],O54,Table225[Species name (Latin name)
(select)],P54, Table225[Mortality cause 
(select)],Table342[[#This Row],[Mortality cause]])))</f>
        <v/>
      </c>
      <c r="T54" s="55" t="str">
        <f t="shared" ref="T54:T100" si="5">IFERROR(S54/R54*100, "")</f>
        <v/>
      </c>
    </row>
    <row r="55" spans="3:20" x14ac:dyDescent="0.45">
      <c r="C55" s="63"/>
      <c r="D55" s="142"/>
      <c r="E55" s="117"/>
      <c r="F55" s="117"/>
      <c r="G55" s="113"/>
      <c r="I55" s="52">
        <f>'Dropdown tables - Production'!E53</f>
        <v>0</v>
      </c>
      <c r="J55" s="145">
        <f>'Dropdown tables - Production'!G53</f>
        <v>0</v>
      </c>
      <c r="K55" s="36">
        <f>SUMIFS(Table126[Stocking count 
('# of animals)],Table126[Site name],I55,Table126[Species in production (Latin name)
(select)],J55)</f>
        <v>0</v>
      </c>
      <c r="L55" s="54" t="str">
        <f>IF(Table34[[#This Row],[Site name]]= 0, "", (SUMIFS(Table225[Mortality count by cause 
('# of animals)],Table225[Site name 
(select)],I55,Table225[Species name (Latin name)
(select)],J55)))</f>
        <v/>
      </c>
      <c r="M55" s="55" t="str">
        <f t="shared" si="4"/>
        <v/>
      </c>
      <c r="O55" s="52">
        <f>'Dropdown tables - Production'!K53</f>
        <v>0</v>
      </c>
      <c r="P55" s="145">
        <f>'Dropdown tables - Production'!L53</f>
        <v>0</v>
      </c>
      <c r="Q55" s="36">
        <f>'Dropdown tables - Production'!M53</f>
        <v>0</v>
      </c>
      <c r="R55" s="54" t="str">
        <f>IF(Table342[[#This Row],[Site name]]= 0, "", (SUMIFS(Table225[Mortality count by cause 
('# of animals)],Table225[Site name 
(select)],O55,Table225[Species name (Latin name)
(select)],P55)))</f>
        <v/>
      </c>
      <c r="S55" s="54" t="str">
        <f>IF(Table342[[#This Row],[Site name]]= 0, "", (SUMIFS(Table225[Mortality count by cause 
('# of animals)],Table225[Site name 
(select)],O55,Table225[Species name (Latin name)
(select)],P55, Table225[Mortality cause 
(select)],Table342[[#This Row],[Mortality cause]])))</f>
        <v/>
      </c>
      <c r="T55" s="55" t="str">
        <f t="shared" si="5"/>
        <v/>
      </c>
    </row>
    <row r="56" spans="3:20" x14ac:dyDescent="0.45">
      <c r="C56" s="63"/>
      <c r="D56" s="142"/>
      <c r="E56" s="117"/>
      <c r="F56" s="117"/>
      <c r="G56" s="113"/>
      <c r="I56" s="52">
        <f>'Dropdown tables - Production'!E54</f>
        <v>0</v>
      </c>
      <c r="J56" s="145">
        <f>'Dropdown tables - Production'!G54</f>
        <v>0</v>
      </c>
      <c r="K56" s="36">
        <f>SUMIFS(Table126[Stocking count 
('# of animals)],Table126[Site name],I56,Table126[Species in production (Latin name)
(select)],J56)</f>
        <v>0</v>
      </c>
      <c r="L56" s="54" t="str">
        <f>IF(Table34[[#This Row],[Site name]]= 0, "", (SUMIFS(Table225[Mortality count by cause 
('# of animals)],Table225[Site name 
(select)],I56,Table225[Species name (Latin name)
(select)],J56)))</f>
        <v/>
      </c>
      <c r="M56" s="55" t="str">
        <f t="shared" si="4"/>
        <v/>
      </c>
      <c r="O56" s="52">
        <f>'Dropdown tables - Production'!K54</f>
        <v>0</v>
      </c>
      <c r="P56" s="145">
        <f>'Dropdown tables - Production'!L54</f>
        <v>0</v>
      </c>
      <c r="Q56" s="36">
        <f>'Dropdown tables - Production'!M54</f>
        <v>0</v>
      </c>
      <c r="R56" s="54" t="str">
        <f>IF(Table342[[#This Row],[Site name]]= 0, "", (SUMIFS(Table225[Mortality count by cause 
('# of animals)],Table225[Site name 
(select)],O56,Table225[Species name (Latin name)
(select)],P56)))</f>
        <v/>
      </c>
      <c r="S56" s="54" t="str">
        <f>IF(Table342[[#This Row],[Site name]]= 0, "", (SUMIFS(Table225[Mortality count by cause 
('# of animals)],Table225[Site name 
(select)],O56,Table225[Species name (Latin name)
(select)],P56, Table225[Mortality cause 
(select)],Table342[[#This Row],[Mortality cause]])))</f>
        <v/>
      </c>
      <c r="T56" s="55" t="str">
        <f t="shared" si="5"/>
        <v/>
      </c>
    </row>
    <row r="57" spans="3:20" x14ac:dyDescent="0.45">
      <c r="C57" s="63"/>
      <c r="D57" s="142"/>
      <c r="E57" s="117"/>
      <c r="F57" s="117"/>
      <c r="G57" s="113"/>
      <c r="I57" s="52">
        <f>'Dropdown tables - Production'!E55</f>
        <v>0</v>
      </c>
      <c r="J57" s="145">
        <f>'Dropdown tables - Production'!G55</f>
        <v>0</v>
      </c>
      <c r="K57" s="36">
        <f>SUMIFS(Table126[Stocking count 
('# of animals)],Table126[Site name],I57,Table126[Species in production (Latin name)
(select)],J57)</f>
        <v>0</v>
      </c>
      <c r="L57" s="54" t="str">
        <f>IF(Table34[[#This Row],[Site name]]= 0, "", (SUMIFS(Table225[Mortality count by cause 
('# of animals)],Table225[Site name 
(select)],I57,Table225[Species name (Latin name)
(select)],J57)))</f>
        <v/>
      </c>
      <c r="M57" s="55" t="str">
        <f t="shared" si="4"/>
        <v/>
      </c>
      <c r="O57" s="52">
        <f>'Dropdown tables - Production'!K55</f>
        <v>0</v>
      </c>
      <c r="P57" s="145">
        <f>'Dropdown tables - Production'!L55</f>
        <v>0</v>
      </c>
      <c r="Q57" s="36">
        <f>'Dropdown tables - Production'!M55</f>
        <v>0</v>
      </c>
      <c r="R57" s="54" t="str">
        <f>IF(Table342[[#This Row],[Site name]]= 0, "", (SUMIFS(Table225[Mortality count by cause 
('# of animals)],Table225[Site name 
(select)],O57,Table225[Species name (Latin name)
(select)],P57)))</f>
        <v/>
      </c>
      <c r="S57" s="54" t="str">
        <f>IF(Table342[[#This Row],[Site name]]= 0, "", (SUMIFS(Table225[Mortality count by cause 
('# of animals)],Table225[Site name 
(select)],O57,Table225[Species name (Latin name)
(select)],P57, Table225[Mortality cause 
(select)],Table342[[#This Row],[Mortality cause]])))</f>
        <v/>
      </c>
      <c r="T57" s="55" t="str">
        <f t="shared" si="5"/>
        <v/>
      </c>
    </row>
    <row r="58" spans="3:20" x14ac:dyDescent="0.45">
      <c r="C58" s="63"/>
      <c r="D58" s="142"/>
      <c r="E58" s="117"/>
      <c r="F58" s="117"/>
      <c r="G58" s="113"/>
      <c r="I58" s="52">
        <f>'Dropdown tables - Production'!E56</f>
        <v>0</v>
      </c>
      <c r="J58" s="145">
        <f>'Dropdown tables - Production'!G56</f>
        <v>0</v>
      </c>
      <c r="K58" s="36">
        <f>SUMIFS(Table126[Stocking count 
('# of animals)],Table126[Site name],I58,Table126[Species in production (Latin name)
(select)],J58)</f>
        <v>0</v>
      </c>
      <c r="L58" s="54" t="str">
        <f>IF(Table34[[#This Row],[Site name]]= 0, "", (SUMIFS(Table225[Mortality count by cause 
('# of animals)],Table225[Site name 
(select)],I58,Table225[Species name (Latin name)
(select)],J58)))</f>
        <v/>
      </c>
      <c r="M58" s="55" t="str">
        <f t="shared" si="4"/>
        <v/>
      </c>
      <c r="O58" s="52">
        <f>'Dropdown tables - Production'!K56</f>
        <v>0</v>
      </c>
      <c r="P58" s="145">
        <f>'Dropdown tables - Production'!L56</f>
        <v>0</v>
      </c>
      <c r="Q58" s="36">
        <f>'Dropdown tables - Production'!M56</f>
        <v>0</v>
      </c>
      <c r="R58" s="54" t="str">
        <f>IF(Table342[[#This Row],[Site name]]= 0, "", (SUMIFS(Table225[Mortality count by cause 
('# of animals)],Table225[Site name 
(select)],O58,Table225[Species name (Latin name)
(select)],P58)))</f>
        <v/>
      </c>
      <c r="S58" s="54" t="str">
        <f>IF(Table342[[#This Row],[Site name]]= 0, "", (SUMIFS(Table225[Mortality count by cause 
('# of animals)],Table225[Site name 
(select)],O58,Table225[Species name (Latin name)
(select)],P58, Table225[Mortality cause 
(select)],Table342[[#This Row],[Mortality cause]])))</f>
        <v/>
      </c>
      <c r="T58" s="55" t="str">
        <f t="shared" si="5"/>
        <v/>
      </c>
    </row>
    <row r="59" spans="3:20" x14ac:dyDescent="0.45">
      <c r="C59" s="63"/>
      <c r="D59" s="142"/>
      <c r="E59" s="117"/>
      <c r="F59" s="117"/>
      <c r="G59" s="113"/>
      <c r="I59" s="52">
        <f>'Dropdown tables - Production'!E57</f>
        <v>0</v>
      </c>
      <c r="J59" s="145">
        <f>'Dropdown tables - Production'!G57</f>
        <v>0</v>
      </c>
      <c r="K59" s="36">
        <f>SUMIFS(Table126[Stocking count 
('# of animals)],Table126[Site name],I59,Table126[Species in production (Latin name)
(select)],J59)</f>
        <v>0</v>
      </c>
      <c r="L59" s="54" t="str">
        <f>IF(Table34[[#This Row],[Site name]]= 0, "", (SUMIFS(Table225[Mortality count by cause 
('# of animals)],Table225[Site name 
(select)],I59,Table225[Species name (Latin name)
(select)],J59)))</f>
        <v/>
      </c>
      <c r="M59" s="55" t="str">
        <f t="shared" si="4"/>
        <v/>
      </c>
      <c r="O59" s="52">
        <f>'Dropdown tables - Production'!K57</f>
        <v>0</v>
      </c>
      <c r="P59" s="145">
        <f>'Dropdown tables - Production'!L57</f>
        <v>0</v>
      </c>
      <c r="Q59" s="36">
        <f>'Dropdown tables - Production'!M57</f>
        <v>0</v>
      </c>
      <c r="R59" s="54" t="str">
        <f>IF(Table342[[#This Row],[Site name]]= 0, "", (SUMIFS(Table225[Mortality count by cause 
('# of animals)],Table225[Site name 
(select)],O59,Table225[Species name (Latin name)
(select)],P59)))</f>
        <v/>
      </c>
      <c r="S59" s="54" t="str">
        <f>IF(Table342[[#This Row],[Site name]]= 0, "", (SUMIFS(Table225[Mortality count by cause 
('# of animals)],Table225[Site name 
(select)],O59,Table225[Species name (Latin name)
(select)],P59, Table225[Mortality cause 
(select)],Table342[[#This Row],[Mortality cause]])))</f>
        <v/>
      </c>
      <c r="T59" s="55" t="str">
        <f t="shared" si="5"/>
        <v/>
      </c>
    </row>
    <row r="60" spans="3:20" x14ac:dyDescent="0.45">
      <c r="C60" s="63"/>
      <c r="D60" s="142"/>
      <c r="E60" s="117"/>
      <c r="F60" s="117"/>
      <c r="G60" s="113"/>
      <c r="I60" s="52">
        <f>'Dropdown tables - Production'!E58</f>
        <v>0</v>
      </c>
      <c r="J60" s="145">
        <f>'Dropdown tables - Production'!G58</f>
        <v>0</v>
      </c>
      <c r="K60" s="36">
        <f>SUMIFS(Table126[Stocking count 
('# of animals)],Table126[Site name],I60,Table126[Species in production (Latin name)
(select)],J60)</f>
        <v>0</v>
      </c>
      <c r="L60" s="54" t="str">
        <f>IF(Table34[[#This Row],[Site name]]= 0, "", (SUMIFS(Table225[Mortality count by cause 
('# of animals)],Table225[Site name 
(select)],I60,Table225[Species name (Latin name)
(select)],J60)))</f>
        <v/>
      </c>
      <c r="M60" s="55" t="str">
        <f t="shared" si="4"/>
        <v/>
      </c>
      <c r="O60" s="52">
        <f>'Dropdown tables - Production'!K58</f>
        <v>0</v>
      </c>
      <c r="P60" s="145">
        <f>'Dropdown tables - Production'!L58</f>
        <v>0</v>
      </c>
      <c r="Q60" s="36">
        <f>'Dropdown tables - Production'!M58</f>
        <v>0</v>
      </c>
      <c r="R60" s="54" t="str">
        <f>IF(Table342[[#This Row],[Site name]]= 0, "", (SUMIFS(Table225[Mortality count by cause 
('# of animals)],Table225[Site name 
(select)],O60,Table225[Species name (Latin name)
(select)],P60)))</f>
        <v/>
      </c>
      <c r="S60" s="54" t="str">
        <f>IF(Table342[[#This Row],[Site name]]= 0, "", (SUMIFS(Table225[Mortality count by cause 
('# of animals)],Table225[Site name 
(select)],O60,Table225[Species name (Latin name)
(select)],P60, Table225[Mortality cause 
(select)],Table342[[#This Row],[Mortality cause]])))</f>
        <v/>
      </c>
      <c r="T60" s="55" t="str">
        <f t="shared" si="5"/>
        <v/>
      </c>
    </row>
    <row r="61" spans="3:20" x14ac:dyDescent="0.45">
      <c r="C61" s="63"/>
      <c r="D61" s="142"/>
      <c r="E61" s="117"/>
      <c r="F61" s="117"/>
      <c r="G61" s="113"/>
      <c r="I61" s="52">
        <f>'Dropdown tables - Production'!E59</f>
        <v>0</v>
      </c>
      <c r="J61" s="145">
        <f>'Dropdown tables - Production'!G59</f>
        <v>0</v>
      </c>
      <c r="K61" s="36">
        <f>SUMIFS(Table126[Stocking count 
('# of animals)],Table126[Site name],I61,Table126[Species in production (Latin name)
(select)],J61)</f>
        <v>0</v>
      </c>
      <c r="L61" s="54" t="str">
        <f>IF(Table34[[#This Row],[Site name]]= 0, "", (SUMIFS(Table225[Mortality count by cause 
('# of animals)],Table225[Site name 
(select)],I61,Table225[Species name (Latin name)
(select)],J61)))</f>
        <v/>
      </c>
      <c r="M61" s="55" t="str">
        <f t="shared" si="4"/>
        <v/>
      </c>
      <c r="O61" s="52">
        <f>'Dropdown tables - Production'!K59</f>
        <v>0</v>
      </c>
      <c r="P61" s="145">
        <f>'Dropdown tables - Production'!L59</f>
        <v>0</v>
      </c>
      <c r="Q61" s="36">
        <f>'Dropdown tables - Production'!M59</f>
        <v>0</v>
      </c>
      <c r="R61" s="54" t="str">
        <f>IF(Table342[[#This Row],[Site name]]= 0, "", (SUMIFS(Table225[Mortality count by cause 
('# of animals)],Table225[Site name 
(select)],O61,Table225[Species name (Latin name)
(select)],P61)))</f>
        <v/>
      </c>
      <c r="S61" s="54" t="str">
        <f>IF(Table342[[#This Row],[Site name]]= 0, "", (SUMIFS(Table225[Mortality count by cause 
('# of animals)],Table225[Site name 
(select)],O61,Table225[Species name (Latin name)
(select)],P61, Table225[Mortality cause 
(select)],Table342[[#This Row],[Mortality cause]])))</f>
        <v/>
      </c>
      <c r="T61" s="55" t="str">
        <f t="shared" si="5"/>
        <v/>
      </c>
    </row>
    <row r="62" spans="3:20" x14ac:dyDescent="0.45">
      <c r="C62" s="63"/>
      <c r="D62" s="142"/>
      <c r="E62" s="117"/>
      <c r="F62" s="117"/>
      <c r="G62" s="113"/>
      <c r="I62" s="52">
        <f>'Dropdown tables - Production'!E60</f>
        <v>0</v>
      </c>
      <c r="J62" s="145">
        <f>'Dropdown tables - Production'!G60</f>
        <v>0</v>
      </c>
      <c r="K62" s="36">
        <f>SUMIFS(Table126[Stocking count 
('# of animals)],Table126[Site name],I62,Table126[Species in production (Latin name)
(select)],J62)</f>
        <v>0</v>
      </c>
      <c r="L62" s="54" t="str">
        <f>IF(Table34[[#This Row],[Site name]]= 0, "", (SUMIFS(Table225[Mortality count by cause 
('# of animals)],Table225[Site name 
(select)],I62,Table225[Species name (Latin name)
(select)],J62)))</f>
        <v/>
      </c>
      <c r="M62" s="55" t="str">
        <f t="shared" si="4"/>
        <v/>
      </c>
      <c r="O62" s="52">
        <f>'Dropdown tables - Production'!K60</f>
        <v>0</v>
      </c>
      <c r="P62" s="145">
        <f>'Dropdown tables - Production'!L60</f>
        <v>0</v>
      </c>
      <c r="Q62" s="36">
        <f>'Dropdown tables - Production'!M60</f>
        <v>0</v>
      </c>
      <c r="R62" s="54" t="str">
        <f>IF(Table342[[#This Row],[Site name]]= 0, "", (SUMIFS(Table225[Mortality count by cause 
('# of animals)],Table225[Site name 
(select)],O62,Table225[Species name (Latin name)
(select)],P62)))</f>
        <v/>
      </c>
      <c r="S62" s="54" t="str">
        <f>IF(Table342[[#This Row],[Site name]]= 0, "", (SUMIFS(Table225[Mortality count by cause 
('# of animals)],Table225[Site name 
(select)],O62,Table225[Species name (Latin name)
(select)],P62, Table225[Mortality cause 
(select)],Table342[[#This Row],[Mortality cause]])))</f>
        <v/>
      </c>
      <c r="T62" s="55" t="str">
        <f t="shared" si="5"/>
        <v/>
      </c>
    </row>
    <row r="63" spans="3:20" x14ac:dyDescent="0.45">
      <c r="C63" s="63"/>
      <c r="D63" s="142"/>
      <c r="E63" s="117"/>
      <c r="F63" s="117"/>
      <c r="G63" s="113"/>
      <c r="I63" s="52">
        <f>'Dropdown tables - Production'!E61</f>
        <v>0</v>
      </c>
      <c r="J63" s="145">
        <f>'Dropdown tables - Production'!G61</f>
        <v>0</v>
      </c>
      <c r="K63" s="36">
        <f>SUMIFS(Table126[Stocking count 
('# of animals)],Table126[Site name],I63,Table126[Species in production (Latin name)
(select)],J63)</f>
        <v>0</v>
      </c>
      <c r="L63" s="54" t="str">
        <f>IF(Table34[[#This Row],[Site name]]= 0, "", (SUMIFS(Table225[Mortality count by cause 
('# of animals)],Table225[Site name 
(select)],I63,Table225[Species name (Latin name)
(select)],J63)))</f>
        <v/>
      </c>
      <c r="M63" s="55" t="str">
        <f t="shared" si="4"/>
        <v/>
      </c>
      <c r="O63" s="52">
        <f>'Dropdown tables - Production'!K61</f>
        <v>0</v>
      </c>
      <c r="P63" s="145">
        <f>'Dropdown tables - Production'!L61</f>
        <v>0</v>
      </c>
      <c r="Q63" s="36">
        <f>'Dropdown tables - Production'!M61</f>
        <v>0</v>
      </c>
      <c r="R63" s="54" t="str">
        <f>IF(Table342[[#This Row],[Site name]]= 0, "", (SUMIFS(Table225[Mortality count by cause 
('# of animals)],Table225[Site name 
(select)],O63,Table225[Species name (Latin name)
(select)],P63)))</f>
        <v/>
      </c>
      <c r="S63" s="54" t="str">
        <f>IF(Table342[[#This Row],[Site name]]= 0, "", (SUMIFS(Table225[Mortality count by cause 
('# of animals)],Table225[Site name 
(select)],O63,Table225[Species name (Latin name)
(select)],P63, Table225[Mortality cause 
(select)],Table342[[#This Row],[Mortality cause]])))</f>
        <v/>
      </c>
      <c r="T63" s="55" t="str">
        <f t="shared" si="5"/>
        <v/>
      </c>
    </row>
    <row r="64" spans="3:20" x14ac:dyDescent="0.45">
      <c r="C64" s="63"/>
      <c r="D64" s="142"/>
      <c r="E64" s="117"/>
      <c r="F64" s="117"/>
      <c r="G64" s="113"/>
      <c r="I64" s="52">
        <f>'Dropdown tables - Production'!E62</f>
        <v>0</v>
      </c>
      <c r="J64" s="145">
        <f>'Dropdown tables - Production'!G62</f>
        <v>0</v>
      </c>
      <c r="K64" s="36">
        <f>SUMIFS(Table126[Stocking count 
('# of animals)],Table126[Site name],I64,Table126[Species in production (Latin name)
(select)],J64)</f>
        <v>0</v>
      </c>
      <c r="L64" s="54" t="str">
        <f>IF(Table34[[#This Row],[Site name]]= 0, "", (SUMIFS(Table225[Mortality count by cause 
('# of animals)],Table225[Site name 
(select)],I64,Table225[Species name (Latin name)
(select)],J64)))</f>
        <v/>
      </c>
      <c r="M64" s="55" t="str">
        <f t="shared" si="4"/>
        <v/>
      </c>
      <c r="O64" s="52">
        <f>'Dropdown tables - Production'!K62</f>
        <v>0</v>
      </c>
      <c r="P64" s="145">
        <f>'Dropdown tables - Production'!L62</f>
        <v>0</v>
      </c>
      <c r="Q64" s="36">
        <f>'Dropdown tables - Production'!M62</f>
        <v>0</v>
      </c>
      <c r="R64" s="54" t="str">
        <f>IF(Table342[[#This Row],[Site name]]= 0, "", (SUMIFS(Table225[Mortality count by cause 
('# of animals)],Table225[Site name 
(select)],O64,Table225[Species name (Latin name)
(select)],P64)))</f>
        <v/>
      </c>
      <c r="S64" s="54" t="str">
        <f>IF(Table342[[#This Row],[Site name]]= 0, "", (SUMIFS(Table225[Mortality count by cause 
('# of animals)],Table225[Site name 
(select)],O64,Table225[Species name (Latin name)
(select)],P64, Table225[Mortality cause 
(select)],Table342[[#This Row],[Mortality cause]])))</f>
        <v/>
      </c>
      <c r="T64" s="55" t="str">
        <f t="shared" si="5"/>
        <v/>
      </c>
    </row>
    <row r="65" spans="3:20" x14ac:dyDescent="0.45">
      <c r="C65" s="63"/>
      <c r="D65" s="142"/>
      <c r="E65" s="117"/>
      <c r="F65" s="117"/>
      <c r="G65" s="113"/>
      <c r="I65" s="52">
        <f>'Dropdown tables - Production'!E63</f>
        <v>0</v>
      </c>
      <c r="J65" s="145">
        <f>'Dropdown tables - Production'!G63</f>
        <v>0</v>
      </c>
      <c r="K65" s="36">
        <f>SUMIFS(Table126[Stocking count 
('# of animals)],Table126[Site name],I65,Table126[Species in production (Latin name)
(select)],J65)</f>
        <v>0</v>
      </c>
      <c r="L65" s="54" t="str">
        <f>IF(Table34[[#This Row],[Site name]]= 0, "", (SUMIFS(Table225[Mortality count by cause 
('# of animals)],Table225[Site name 
(select)],I65,Table225[Species name (Latin name)
(select)],J65)))</f>
        <v/>
      </c>
      <c r="M65" s="55" t="str">
        <f t="shared" si="4"/>
        <v/>
      </c>
      <c r="O65" s="52">
        <f>'Dropdown tables - Production'!K63</f>
        <v>0</v>
      </c>
      <c r="P65" s="145">
        <f>'Dropdown tables - Production'!L63</f>
        <v>0</v>
      </c>
      <c r="Q65" s="36">
        <f>'Dropdown tables - Production'!M63</f>
        <v>0</v>
      </c>
      <c r="R65" s="54" t="str">
        <f>IF(Table342[[#This Row],[Site name]]= 0, "", (SUMIFS(Table225[Mortality count by cause 
('# of animals)],Table225[Site name 
(select)],O65,Table225[Species name (Latin name)
(select)],P65)))</f>
        <v/>
      </c>
      <c r="S65" s="54" t="str">
        <f>IF(Table342[[#This Row],[Site name]]= 0, "", (SUMIFS(Table225[Mortality count by cause 
('# of animals)],Table225[Site name 
(select)],O65,Table225[Species name (Latin name)
(select)],P65, Table225[Mortality cause 
(select)],Table342[[#This Row],[Mortality cause]])))</f>
        <v/>
      </c>
      <c r="T65" s="55" t="str">
        <f t="shared" si="5"/>
        <v/>
      </c>
    </row>
    <row r="66" spans="3:20" x14ac:dyDescent="0.45">
      <c r="C66" s="63"/>
      <c r="D66" s="142"/>
      <c r="E66" s="117"/>
      <c r="F66" s="117"/>
      <c r="G66" s="113"/>
      <c r="I66" s="52">
        <f>'Dropdown tables - Production'!E64</f>
        <v>0</v>
      </c>
      <c r="J66" s="145">
        <f>'Dropdown tables - Production'!G64</f>
        <v>0</v>
      </c>
      <c r="K66" s="36">
        <f>SUMIFS(Table126[Stocking count 
('# of animals)],Table126[Site name],I66,Table126[Species in production (Latin name)
(select)],J66)</f>
        <v>0</v>
      </c>
      <c r="L66" s="54" t="str">
        <f>IF(Table34[[#This Row],[Site name]]= 0, "", (SUMIFS(Table225[Mortality count by cause 
('# of animals)],Table225[Site name 
(select)],I66,Table225[Species name (Latin name)
(select)],J66)))</f>
        <v/>
      </c>
      <c r="M66" s="55" t="str">
        <f t="shared" si="4"/>
        <v/>
      </c>
      <c r="O66" s="52">
        <f>'Dropdown tables - Production'!K64</f>
        <v>0</v>
      </c>
      <c r="P66" s="145">
        <f>'Dropdown tables - Production'!L64</f>
        <v>0</v>
      </c>
      <c r="Q66" s="36">
        <f>'Dropdown tables - Production'!M64</f>
        <v>0</v>
      </c>
      <c r="R66" s="54" t="str">
        <f>IF(Table342[[#This Row],[Site name]]= 0, "", (SUMIFS(Table225[Mortality count by cause 
('# of animals)],Table225[Site name 
(select)],O66,Table225[Species name (Latin name)
(select)],P66)))</f>
        <v/>
      </c>
      <c r="S66" s="54" t="str">
        <f>IF(Table342[[#This Row],[Site name]]= 0, "", (SUMIFS(Table225[Mortality count by cause 
('# of animals)],Table225[Site name 
(select)],O66,Table225[Species name (Latin name)
(select)],P66, Table225[Mortality cause 
(select)],Table342[[#This Row],[Mortality cause]])))</f>
        <v/>
      </c>
      <c r="T66" s="55" t="str">
        <f t="shared" si="5"/>
        <v/>
      </c>
    </row>
    <row r="67" spans="3:20" x14ac:dyDescent="0.45">
      <c r="C67" s="63"/>
      <c r="D67" s="142"/>
      <c r="E67" s="117"/>
      <c r="F67" s="117"/>
      <c r="G67" s="113"/>
      <c r="I67" s="52">
        <f>'Dropdown tables - Production'!E65</f>
        <v>0</v>
      </c>
      <c r="J67" s="145">
        <f>'Dropdown tables - Production'!G65</f>
        <v>0</v>
      </c>
      <c r="K67" s="36">
        <f>SUMIFS(Table126[Stocking count 
('# of animals)],Table126[Site name],I67,Table126[Species in production (Latin name)
(select)],J67)</f>
        <v>0</v>
      </c>
      <c r="L67" s="54" t="str">
        <f>IF(Table34[[#This Row],[Site name]]= 0, "", (SUMIFS(Table225[Mortality count by cause 
('# of animals)],Table225[Site name 
(select)],I67,Table225[Species name (Latin name)
(select)],J67)))</f>
        <v/>
      </c>
      <c r="M67" s="55" t="str">
        <f t="shared" si="4"/>
        <v/>
      </c>
      <c r="O67" s="52">
        <f>'Dropdown tables - Production'!K65</f>
        <v>0</v>
      </c>
      <c r="P67" s="145">
        <f>'Dropdown tables - Production'!L65</f>
        <v>0</v>
      </c>
      <c r="Q67" s="36">
        <f>'Dropdown tables - Production'!M65</f>
        <v>0</v>
      </c>
      <c r="R67" s="54" t="str">
        <f>IF(Table342[[#This Row],[Site name]]= 0, "", (SUMIFS(Table225[Mortality count by cause 
('# of animals)],Table225[Site name 
(select)],O67,Table225[Species name (Latin name)
(select)],P67)))</f>
        <v/>
      </c>
      <c r="S67" s="54" t="str">
        <f>IF(Table342[[#This Row],[Site name]]= 0, "", (SUMIFS(Table225[Mortality count by cause 
('# of animals)],Table225[Site name 
(select)],O67,Table225[Species name (Latin name)
(select)],P67, Table225[Mortality cause 
(select)],Table342[[#This Row],[Mortality cause]])))</f>
        <v/>
      </c>
      <c r="T67" s="55" t="str">
        <f t="shared" si="5"/>
        <v/>
      </c>
    </row>
    <row r="68" spans="3:20" x14ac:dyDescent="0.45">
      <c r="C68" s="63"/>
      <c r="D68" s="142"/>
      <c r="E68" s="117"/>
      <c r="F68" s="117"/>
      <c r="G68" s="113"/>
      <c r="I68" s="52">
        <f>'Dropdown tables - Production'!E66</f>
        <v>0</v>
      </c>
      <c r="J68" s="145">
        <f>'Dropdown tables - Production'!G66</f>
        <v>0</v>
      </c>
      <c r="K68" s="36">
        <f>SUMIFS(Table126[Stocking count 
('# of animals)],Table126[Site name],I68,Table126[Species in production (Latin name)
(select)],J68)</f>
        <v>0</v>
      </c>
      <c r="L68" s="54" t="str">
        <f>IF(Table34[[#This Row],[Site name]]= 0, "", (SUMIFS(Table225[Mortality count by cause 
('# of animals)],Table225[Site name 
(select)],I68,Table225[Species name (Latin name)
(select)],J68)))</f>
        <v/>
      </c>
      <c r="M68" s="55" t="str">
        <f t="shared" si="4"/>
        <v/>
      </c>
      <c r="O68" s="52">
        <f>'Dropdown tables - Production'!K66</f>
        <v>0</v>
      </c>
      <c r="P68" s="145">
        <f>'Dropdown tables - Production'!L66</f>
        <v>0</v>
      </c>
      <c r="Q68" s="36">
        <f>'Dropdown tables - Production'!M66</f>
        <v>0</v>
      </c>
      <c r="R68" s="54" t="str">
        <f>IF(Table342[[#This Row],[Site name]]= 0, "", (SUMIFS(Table225[Mortality count by cause 
('# of animals)],Table225[Site name 
(select)],O68,Table225[Species name (Latin name)
(select)],P68)))</f>
        <v/>
      </c>
      <c r="S68" s="54" t="str">
        <f>IF(Table342[[#This Row],[Site name]]= 0, "", (SUMIFS(Table225[Mortality count by cause 
('# of animals)],Table225[Site name 
(select)],O68,Table225[Species name (Latin name)
(select)],P68, Table225[Mortality cause 
(select)],Table342[[#This Row],[Mortality cause]])))</f>
        <v/>
      </c>
      <c r="T68" s="55" t="str">
        <f t="shared" si="5"/>
        <v/>
      </c>
    </row>
    <row r="69" spans="3:20" x14ac:dyDescent="0.45">
      <c r="C69" s="63"/>
      <c r="D69" s="142"/>
      <c r="E69" s="117"/>
      <c r="F69" s="117"/>
      <c r="G69" s="113"/>
      <c r="I69" s="52">
        <f>'Dropdown tables - Production'!E67</f>
        <v>0</v>
      </c>
      <c r="J69" s="145">
        <f>'Dropdown tables - Production'!G67</f>
        <v>0</v>
      </c>
      <c r="K69" s="36">
        <f>SUMIFS(Table126[Stocking count 
('# of animals)],Table126[Site name],I69,Table126[Species in production (Latin name)
(select)],J69)</f>
        <v>0</v>
      </c>
      <c r="L69" s="54" t="str">
        <f>IF(Table34[[#This Row],[Site name]]= 0, "", (SUMIFS(Table225[Mortality count by cause 
('# of animals)],Table225[Site name 
(select)],I69,Table225[Species name (Latin name)
(select)],J69)))</f>
        <v/>
      </c>
      <c r="M69" s="55" t="str">
        <f t="shared" si="4"/>
        <v/>
      </c>
      <c r="O69" s="52">
        <f>'Dropdown tables - Production'!K67</f>
        <v>0</v>
      </c>
      <c r="P69" s="145">
        <f>'Dropdown tables - Production'!L67</f>
        <v>0</v>
      </c>
      <c r="Q69" s="36">
        <f>'Dropdown tables - Production'!M67</f>
        <v>0</v>
      </c>
      <c r="R69" s="54" t="str">
        <f>IF(Table342[[#This Row],[Site name]]= 0, "", (SUMIFS(Table225[Mortality count by cause 
('# of animals)],Table225[Site name 
(select)],O69,Table225[Species name (Latin name)
(select)],P69)))</f>
        <v/>
      </c>
      <c r="S69" s="54" t="str">
        <f>IF(Table342[[#This Row],[Site name]]= 0, "", (SUMIFS(Table225[Mortality count by cause 
('# of animals)],Table225[Site name 
(select)],O69,Table225[Species name (Latin name)
(select)],P69, Table225[Mortality cause 
(select)],Table342[[#This Row],[Mortality cause]])))</f>
        <v/>
      </c>
      <c r="T69" s="55" t="str">
        <f t="shared" si="5"/>
        <v/>
      </c>
    </row>
    <row r="70" spans="3:20" x14ac:dyDescent="0.45">
      <c r="C70" s="63"/>
      <c r="D70" s="142"/>
      <c r="E70" s="117"/>
      <c r="F70" s="117"/>
      <c r="G70" s="113"/>
      <c r="I70" s="52">
        <f>'Dropdown tables - Production'!E68</f>
        <v>0</v>
      </c>
      <c r="J70" s="145">
        <f>'Dropdown tables - Production'!G68</f>
        <v>0</v>
      </c>
      <c r="K70" s="36">
        <f>SUMIFS(Table126[Stocking count 
('# of animals)],Table126[Site name],I70,Table126[Species in production (Latin name)
(select)],J70)</f>
        <v>0</v>
      </c>
      <c r="L70" s="54" t="str">
        <f>IF(Table34[[#This Row],[Site name]]= 0, "", (SUMIFS(Table225[Mortality count by cause 
('# of animals)],Table225[Site name 
(select)],I70,Table225[Species name (Latin name)
(select)],J70)))</f>
        <v/>
      </c>
      <c r="M70" s="55" t="str">
        <f t="shared" si="4"/>
        <v/>
      </c>
      <c r="O70" s="52">
        <f>'Dropdown tables - Production'!K68</f>
        <v>0</v>
      </c>
      <c r="P70" s="145">
        <f>'Dropdown tables - Production'!L68</f>
        <v>0</v>
      </c>
      <c r="Q70" s="36">
        <f>'Dropdown tables - Production'!M68</f>
        <v>0</v>
      </c>
      <c r="R70" s="54" t="str">
        <f>IF(Table342[[#This Row],[Site name]]= 0, "", (SUMIFS(Table225[Mortality count by cause 
('# of animals)],Table225[Site name 
(select)],O70,Table225[Species name (Latin name)
(select)],P70)))</f>
        <v/>
      </c>
      <c r="S70" s="54" t="str">
        <f>IF(Table342[[#This Row],[Site name]]= 0, "", (SUMIFS(Table225[Mortality count by cause 
('# of animals)],Table225[Site name 
(select)],O70,Table225[Species name (Latin name)
(select)],P70, Table225[Mortality cause 
(select)],Table342[[#This Row],[Mortality cause]])))</f>
        <v/>
      </c>
      <c r="T70" s="55" t="str">
        <f t="shared" si="5"/>
        <v/>
      </c>
    </row>
    <row r="71" spans="3:20" x14ac:dyDescent="0.45">
      <c r="C71" s="63"/>
      <c r="D71" s="142"/>
      <c r="E71" s="117"/>
      <c r="F71" s="117"/>
      <c r="G71" s="113"/>
      <c r="I71" s="52">
        <f>'Dropdown tables - Production'!E69</f>
        <v>0</v>
      </c>
      <c r="J71" s="145">
        <f>'Dropdown tables - Production'!G69</f>
        <v>0</v>
      </c>
      <c r="K71" s="36">
        <f>SUMIFS(Table126[Stocking count 
('# of animals)],Table126[Site name],I71,Table126[Species in production (Latin name)
(select)],J71)</f>
        <v>0</v>
      </c>
      <c r="L71" s="54" t="str">
        <f>IF(Table34[[#This Row],[Site name]]= 0, "", (SUMIFS(Table225[Mortality count by cause 
('# of animals)],Table225[Site name 
(select)],I71,Table225[Species name (Latin name)
(select)],J71)))</f>
        <v/>
      </c>
      <c r="M71" s="55" t="str">
        <f t="shared" si="4"/>
        <v/>
      </c>
      <c r="O71" s="52">
        <f>'Dropdown tables - Production'!K69</f>
        <v>0</v>
      </c>
      <c r="P71" s="145">
        <f>'Dropdown tables - Production'!L69</f>
        <v>0</v>
      </c>
      <c r="Q71" s="36">
        <f>'Dropdown tables - Production'!M69</f>
        <v>0</v>
      </c>
      <c r="R71" s="54" t="str">
        <f>IF(Table342[[#This Row],[Site name]]= 0, "", (SUMIFS(Table225[Mortality count by cause 
('# of animals)],Table225[Site name 
(select)],O71,Table225[Species name (Latin name)
(select)],P71)))</f>
        <v/>
      </c>
      <c r="S71" s="54" t="str">
        <f>IF(Table342[[#This Row],[Site name]]= 0, "", (SUMIFS(Table225[Mortality count by cause 
('# of animals)],Table225[Site name 
(select)],O71,Table225[Species name (Latin name)
(select)],P71, Table225[Mortality cause 
(select)],Table342[[#This Row],[Mortality cause]])))</f>
        <v/>
      </c>
      <c r="T71" s="55" t="str">
        <f t="shared" si="5"/>
        <v/>
      </c>
    </row>
    <row r="72" spans="3:20" x14ac:dyDescent="0.45">
      <c r="C72" s="63"/>
      <c r="D72" s="142"/>
      <c r="E72" s="117"/>
      <c r="F72" s="117"/>
      <c r="G72" s="113"/>
      <c r="I72" s="52">
        <f>'Dropdown tables - Production'!E70</f>
        <v>0</v>
      </c>
      <c r="J72" s="145">
        <f>'Dropdown tables - Production'!G70</f>
        <v>0</v>
      </c>
      <c r="K72" s="36">
        <f>SUMIFS(Table126[Stocking count 
('# of animals)],Table126[Site name],I72,Table126[Species in production (Latin name)
(select)],J72)</f>
        <v>0</v>
      </c>
      <c r="L72" s="54" t="str">
        <f>IF(Table34[[#This Row],[Site name]]= 0, "", (SUMIFS(Table225[Mortality count by cause 
('# of animals)],Table225[Site name 
(select)],I72,Table225[Species name (Latin name)
(select)],J72)))</f>
        <v/>
      </c>
      <c r="M72" s="55" t="str">
        <f t="shared" si="4"/>
        <v/>
      </c>
      <c r="O72" s="52">
        <f>'Dropdown tables - Production'!K70</f>
        <v>0</v>
      </c>
      <c r="P72" s="145">
        <f>'Dropdown tables - Production'!L70</f>
        <v>0</v>
      </c>
      <c r="Q72" s="36">
        <f>'Dropdown tables - Production'!M70</f>
        <v>0</v>
      </c>
      <c r="R72" s="54" t="str">
        <f>IF(Table342[[#This Row],[Site name]]= 0, "", (SUMIFS(Table225[Mortality count by cause 
('# of animals)],Table225[Site name 
(select)],O72,Table225[Species name (Latin name)
(select)],P72)))</f>
        <v/>
      </c>
      <c r="S72" s="54" t="str">
        <f>IF(Table342[[#This Row],[Site name]]= 0, "", (SUMIFS(Table225[Mortality count by cause 
('# of animals)],Table225[Site name 
(select)],O72,Table225[Species name (Latin name)
(select)],P72, Table225[Mortality cause 
(select)],Table342[[#This Row],[Mortality cause]])))</f>
        <v/>
      </c>
      <c r="T72" s="55" t="str">
        <f t="shared" si="5"/>
        <v/>
      </c>
    </row>
    <row r="73" spans="3:20" x14ac:dyDescent="0.45">
      <c r="C73" s="63"/>
      <c r="D73" s="142"/>
      <c r="E73" s="117"/>
      <c r="F73" s="117"/>
      <c r="G73" s="113"/>
      <c r="I73" s="52">
        <f>'Dropdown tables - Production'!E71</f>
        <v>0</v>
      </c>
      <c r="J73" s="145">
        <f>'Dropdown tables - Production'!G71</f>
        <v>0</v>
      </c>
      <c r="K73" s="36">
        <f>SUMIFS(Table126[Stocking count 
('# of animals)],Table126[Site name],I73,Table126[Species in production (Latin name)
(select)],J73)</f>
        <v>0</v>
      </c>
      <c r="L73" s="54" t="str">
        <f>IF(Table34[[#This Row],[Site name]]= 0, "", (SUMIFS(Table225[Mortality count by cause 
('# of animals)],Table225[Site name 
(select)],I73,Table225[Species name (Latin name)
(select)],J73)))</f>
        <v/>
      </c>
      <c r="M73" s="55" t="str">
        <f t="shared" si="4"/>
        <v/>
      </c>
      <c r="O73" s="52">
        <f>'Dropdown tables - Production'!K71</f>
        <v>0</v>
      </c>
      <c r="P73" s="145">
        <f>'Dropdown tables - Production'!L71</f>
        <v>0</v>
      </c>
      <c r="Q73" s="36">
        <f>'Dropdown tables - Production'!M71</f>
        <v>0</v>
      </c>
      <c r="R73" s="54" t="str">
        <f>IF(Table342[[#This Row],[Site name]]= 0, "", (SUMIFS(Table225[Mortality count by cause 
('# of animals)],Table225[Site name 
(select)],O73,Table225[Species name (Latin name)
(select)],P73)))</f>
        <v/>
      </c>
      <c r="S73" s="54" t="str">
        <f>IF(Table342[[#This Row],[Site name]]= 0, "", (SUMIFS(Table225[Mortality count by cause 
('# of animals)],Table225[Site name 
(select)],O73,Table225[Species name (Latin name)
(select)],P73, Table225[Mortality cause 
(select)],Table342[[#This Row],[Mortality cause]])))</f>
        <v/>
      </c>
      <c r="T73" s="55" t="str">
        <f t="shared" si="5"/>
        <v/>
      </c>
    </row>
    <row r="74" spans="3:20" x14ac:dyDescent="0.45">
      <c r="C74" s="63"/>
      <c r="D74" s="142"/>
      <c r="E74" s="117"/>
      <c r="F74" s="117"/>
      <c r="G74" s="113"/>
      <c r="I74" s="52">
        <f>'Dropdown tables - Production'!E72</f>
        <v>0</v>
      </c>
      <c r="J74" s="145">
        <f>'Dropdown tables - Production'!G72</f>
        <v>0</v>
      </c>
      <c r="K74" s="36">
        <f>SUMIFS(Table126[Stocking count 
('# of animals)],Table126[Site name],I74,Table126[Species in production (Latin name)
(select)],J74)</f>
        <v>0</v>
      </c>
      <c r="L74" s="54" t="str">
        <f>IF(Table34[[#This Row],[Site name]]= 0, "", (SUMIFS(Table225[Mortality count by cause 
('# of animals)],Table225[Site name 
(select)],I74,Table225[Species name (Latin name)
(select)],J74)))</f>
        <v/>
      </c>
      <c r="M74" s="55" t="str">
        <f t="shared" si="4"/>
        <v/>
      </c>
      <c r="O74" s="52">
        <f>'Dropdown tables - Production'!K72</f>
        <v>0</v>
      </c>
      <c r="P74" s="145">
        <f>'Dropdown tables - Production'!L72</f>
        <v>0</v>
      </c>
      <c r="Q74" s="36">
        <f>'Dropdown tables - Production'!M72</f>
        <v>0</v>
      </c>
      <c r="R74" s="54" t="str">
        <f>IF(Table342[[#This Row],[Site name]]= 0, "", (SUMIFS(Table225[Mortality count by cause 
('# of animals)],Table225[Site name 
(select)],O74,Table225[Species name (Latin name)
(select)],P74)))</f>
        <v/>
      </c>
      <c r="S74" s="54" t="str">
        <f>IF(Table342[[#This Row],[Site name]]= 0, "", (SUMIFS(Table225[Mortality count by cause 
('# of animals)],Table225[Site name 
(select)],O74,Table225[Species name (Latin name)
(select)],P74, Table225[Mortality cause 
(select)],Table342[[#This Row],[Mortality cause]])))</f>
        <v/>
      </c>
      <c r="T74" s="55" t="str">
        <f t="shared" si="5"/>
        <v/>
      </c>
    </row>
    <row r="75" spans="3:20" x14ac:dyDescent="0.45">
      <c r="C75" s="63"/>
      <c r="D75" s="142"/>
      <c r="E75" s="117"/>
      <c r="F75" s="117"/>
      <c r="G75" s="113"/>
      <c r="I75" s="52">
        <f>'Dropdown tables - Production'!E73</f>
        <v>0</v>
      </c>
      <c r="J75" s="145">
        <f>'Dropdown tables - Production'!G73</f>
        <v>0</v>
      </c>
      <c r="K75" s="36">
        <f>SUMIFS(Table126[Stocking count 
('# of animals)],Table126[Site name],I75,Table126[Species in production (Latin name)
(select)],J75)</f>
        <v>0</v>
      </c>
      <c r="L75" s="54" t="str">
        <f>IF(Table34[[#This Row],[Site name]]= 0, "", (SUMIFS(Table225[Mortality count by cause 
('# of animals)],Table225[Site name 
(select)],I75,Table225[Species name (Latin name)
(select)],J75)))</f>
        <v/>
      </c>
      <c r="M75" s="55" t="str">
        <f t="shared" si="4"/>
        <v/>
      </c>
      <c r="O75" s="52">
        <f>'Dropdown tables - Production'!K73</f>
        <v>0</v>
      </c>
      <c r="P75" s="145">
        <f>'Dropdown tables - Production'!L73</f>
        <v>0</v>
      </c>
      <c r="Q75" s="36">
        <f>'Dropdown tables - Production'!M73</f>
        <v>0</v>
      </c>
      <c r="R75" s="54" t="str">
        <f>IF(Table342[[#This Row],[Site name]]= 0, "", (SUMIFS(Table225[Mortality count by cause 
('# of animals)],Table225[Site name 
(select)],O75,Table225[Species name (Latin name)
(select)],P75)))</f>
        <v/>
      </c>
      <c r="S75" s="54" t="str">
        <f>IF(Table342[[#This Row],[Site name]]= 0, "", (SUMIFS(Table225[Mortality count by cause 
('# of animals)],Table225[Site name 
(select)],O75,Table225[Species name (Latin name)
(select)],P75, Table225[Mortality cause 
(select)],Table342[[#This Row],[Mortality cause]])))</f>
        <v/>
      </c>
      <c r="T75" s="55" t="str">
        <f t="shared" si="5"/>
        <v/>
      </c>
    </row>
    <row r="76" spans="3:20" x14ac:dyDescent="0.45">
      <c r="C76" s="63"/>
      <c r="D76" s="142"/>
      <c r="E76" s="117"/>
      <c r="F76" s="117"/>
      <c r="G76" s="113"/>
      <c r="I76" s="52">
        <f>'Dropdown tables - Production'!E74</f>
        <v>0</v>
      </c>
      <c r="J76" s="145">
        <f>'Dropdown tables - Production'!G74</f>
        <v>0</v>
      </c>
      <c r="K76" s="36">
        <f>SUMIFS(Table126[Stocking count 
('# of animals)],Table126[Site name],I76,Table126[Species in production (Latin name)
(select)],J76)</f>
        <v>0</v>
      </c>
      <c r="L76" s="54" t="str">
        <f>IF(Table34[[#This Row],[Site name]]= 0, "", (SUMIFS(Table225[Mortality count by cause 
('# of animals)],Table225[Site name 
(select)],I76,Table225[Species name (Latin name)
(select)],J76)))</f>
        <v/>
      </c>
      <c r="M76" s="55" t="str">
        <f t="shared" si="4"/>
        <v/>
      </c>
      <c r="O76" s="52">
        <f>'Dropdown tables - Production'!K74</f>
        <v>0</v>
      </c>
      <c r="P76" s="145">
        <f>'Dropdown tables - Production'!L74</f>
        <v>0</v>
      </c>
      <c r="Q76" s="36">
        <f>'Dropdown tables - Production'!M74</f>
        <v>0</v>
      </c>
      <c r="R76" s="54" t="str">
        <f>IF(Table342[[#This Row],[Site name]]= 0, "", (SUMIFS(Table225[Mortality count by cause 
('# of animals)],Table225[Site name 
(select)],O76,Table225[Species name (Latin name)
(select)],P76)))</f>
        <v/>
      </c>
      <c r="S76" s="54" t="str">
        <f>IF(Table342[[#This Row],[Site name]]= 0, "", (SUMIFS(Table225[Mortality count by cause 
('# of animals)],Table225[Site name 
(select)],O76,Table225[Species name (Latin name)
(select)],P76, Table225[Mortality cause 
(select)],Table342[[#This Row],[Mortality cause]])))</f>
        <v/>
      </c>
      <c r="T76" s="55" t="str">
        <f t="shared" si="5"/>
        <v/>
      </c>
    </row>
    <row r="77" spans="3:20" x14ac:dyDescent="0.45">
      <c r="C77" s="63"/>
      <c r="D77" s="142"/>
      <c r="E77" s="117"/>
      <c r="F77" s="117"/>
      <c r="G77" s="113"/>
      <c r="I77" s="52">
        <f>'Dropdown tables - Production'!E75</f>
        <v>0</v>
      </c>
      <c r="J77" s="145">
        <f>'Dropdown tables - Production'!G75</f>
        <v>0</v>
      </c>
      <c r="K77" s="36">
        <f>SUMIFS(Table126[Stocking count 
('# of animals)],Table126[Site name],I77,Table126[Species in production (Latin name)
(select)],J77)</f>
        <v>0</v>
      </c>
      <c r="L77" s="54" t="str">
        <f>IF(Table34[[#This Row],[Site name]]= 0, "", (SUMIFS(Table225[Mortality count by cause 
('# of animals)],Table225[Site name 
(select)],I77,Table225[Species name (Latin name)
(select)],J77)))</f>
        <v/>
      </c>
      <c r="M77" s="55" t="str">
        <f t="shared" si="4"/>
        <v/>
      </c>
      <c r="O77" s="52">
        <f>'Dropdown tables - Production'!K75</f>
        <v>0</v>
      </c>
      <c r="P77" s="145">
        <f>'Dropdown tables - Production'!L75</f>
        <v>0</v>
      </c>
      <c r="Q77" s="36">
        <f>'Dropdown tables - Production'!M75</f>
        <v>0</v>
      </c>
      <c r="R77" s="54" t="str">
        <f>IF(Table342[[#This Row],[Site name]]= 0, "", (SUMIFS(Table225[Mortality count by cause 
('# of animals)],Table225[Site name 
(select)],O77,Table225[Species name (Latin name)
(select)],P77)))</f>
        <v/>
      </c>
      <c r="S77" s="54" t="str">
        <f>IF(Table342[[#This Row],[Site name]]= 0, "", (SUMIFS(Table225[Mortality count by cause 
('# of animals)],Table225[Site name 
(select)],O77,Table225[Species name (Latin name)
(select)],P77, Table225[Mortality cause 
(select)],Table342[[#This Row],[Mortality cause]])))</f>
        <v/>
      </c>
      <c r="T77" s="55" t="str">
        <f t="shared" si="5"/>
        <v/>
      </c>
    </row>
    <row r="78" spans="3:20" x14ac:dyDescent="0.45">
      <c r="C78" s="63"/>
      <c r="D78" s="142"/>
      <c r="E78" s="117"/>
      <c r="F78" s="117"/>
      <c r="G78" s="113"/>
      <c r="I78" s="52">
        <f>'Dropdown tables - Production'!E76</f>
        <v>0</v>
      </c>
      <c r="J78" s="145">
        <f>'Dropdown tables - Production'!G76</f>
        <v>0</v>
      </c>
      <c r="K78" s="36">
        <f>SUMIFS(Table126[Stocking count 
('# of animals)],Table126[Site name],I78,Table126[Species in production (Latin name)
(select)],J78)</f>
        <v>0</v>
      </c>
      <c r="L78" s="54" t="str">
        <f>IF(Table34[[#This Row],[Site name]]= 0, "", (SUMIFS(Table225[Mortality count by cause 
('# of animals)],Table225[Site name 
(select)],I78,Table225[Species name (Latin name)
(select)],J78)))</f>
        <v/>
      </c>
      <c r="M78" s="55" t="str">
        <f t="shared" si="4"/>
        <v/>
      </c>
      <c r="O78" s="52">
        <f>'Dropdown tables - Production'!K76</f>
        <v>0</v>
      </c>
      <c r="P78" s="145">
        <f>'Dropdown tables - Production'!L76</f>
        <v>0</v>
      </c>
      <c r="Q78" s="36">
        <f>'Dropdown tables - Production'!M76</f>
        <v>0</v>
      </c>
      <c r="R78" s="54" t="str">
        <f>IF(Table342[[#This Row],[Site name]]= 0, "", (SUMIFS(Table225[Mortality count by cause 
('# of animals)],Table225[Site name 
(select)],O78,Table225[Species name (Latin name)
(select)],P78)))</f>
        <v/>
      </c>
      <c r="S78" s="54" t="str">
        <f>IF(Table342[[#This Row],[Site name]]= 0, "", (SUMIFS(Table225[Mortality count by cause 
('# of animals)],Table225[Site name 
(select)],O78,Table225[Species name (Latin name)
(select)],P78, Table225[Mortality cause 
(select)],Table342[[#This Row],[Mortality cause]])))</f>
        <v/>
      </c>
      <c r="T78" s="55" t="str">
        <f t="shared" si="5"/>
        <v/>
      </c>
    </row>
    <row r="79" spans="3:20" x14ac:dyDescent="0.45">
      <c r="C79" s="63"/>
      <c r="D79" s="142"/>
      <c r="E79" s="117"/>
      <c r="F79" s="117"/>
      <c r="G79" s="113"/>
      <c r="I79" s="52">
        <f>'Dropdown tables - Production'!E77</f>
        <v>0</v>
      </c>
      <c r="J79" s="145">
        <f>'Dropdown tables - Production'!G77</f>
        <v>0</v>
      </c>
      <c r="K79" s="36">
        <f>SUMIFS(Table126[Stocking count 
('# of animals)],Table126[Site name],I79,Table126[Species in production (Latin name)
(select)],J79)</f>
        <v>0</v>
      </c>
      <c r="L79" s="54" t="str">
        <f>IF(Table34[[#This Row],[Site name]]= 0, "", (SUMIFS(Table225[Mortality count by cause 
('# of animals)],Table225[Site name 
(select)],I79,Table225[Species name (Latin name)
(select)],J79)))</f>
        <v/>
      </c>
      <c r="M79" s="55" t="str">
        <f t="shared" si="4"/>
        <v/>
      </c>
      <c r="O79" s="52">
        <f>'Dropdown tables - Production'!K77</f>
        <v>0</v>
      </c>
      <c r="P79" s="145">
        <f>'Dropdown tables - Production'!L77</f>
        <v>0</v>
      </c>
      <c r="Q79" s="36">
        <f>'Dropdown tables - Production'!M77</f>
        <v>0</v>
      </c>
      <c r="R79" s="54" t="str">
        <f>IF(Table342[[#This Row],[Site name]]= 0, "", (SUMIFS(Table225[Mortality count by cause 
('# of animals)],Table225[Site name 
(select)],O79,Table225[Species name (Latin name)
(select)],P79)))</f>
        <v/>
      </c>
      <c r="S79" s="54" t="str">
        <f>IF(Table342[[#This Row],[Site name]]= 0, "", (SUMIFS(Table225[Mortality count by cause 
('# of animals)],Table225[Site name 
(select)],O79,Table225[Species name (Latin name)
(select)],P79, Table225[Mortality cause 
(select)],Table342[[#This Row],[Mortality cause]])))</f>
        <v/>
      </c>
      <c r="T79" s="55" t="str">
        <f t="shared" si="5"/>
        <v/>
      </c>
    </row>
    <row r="80" spans="3:20" x14ac:dyDescent="0.45">
      <c r="C80" s="63"/>
      <c r="D80" s="142"/>
      <c r="E80" s="117"/>
      <c r="F80" s="117"/>
      <c r="G80" s="113"/>
      <c r="I80" s="52">
        <f>'Dropdown tables - Production'!E78</f>
        <v>0</v>
      </c>
      <c r="J80" s="145">
        <f>'Dropdown tables - Production'!G78</f>
        <v>0</v>
      </c>
      <c r="K80" s="36">
        <f>SUMIFS(Table126[Stocking count 
('# of animals)],Table126[Site name],I80,Table126[Species in production (Latin name)
(select)],J80)</f>
        <v>0</v>
      </c>
      <c r="L80" s="54" t="str">
        <f>IF(Table34[[#This Row],[Site name]]= 0, "", (SUMIFS(Table225[Mortality count by cause 
('# of animals)],Table225[Site name 
(select)],I80,Table225[Species name (Latin name)
(select)],J80)))</f>
        <v/>
      </c>
      <c r="M80" s="55" t="str">
        <f t="shared" si="4"/>
        <v/>
      </c>
      <c r="O80" s="52">
        <f>'Dropdown tables - Production'!K78</f>
        <v>0</v>
      </c>
      <c r="P80" s="145">
        <f>'Dropdown tables - Production'!L78</f>
        <v>0</v>
      </c>
      <c r="Q80" s="36">
        <f>'Dropdown tables - Production'!M78</f>
        <v>0</v>
      </c>
      <c r="R80" s="54" t="str">
        <f>IF(Table342[[#This Row],[Site name]]= 0, "", (SUMIFS(Table225[Mortality count by cause 
('# of animals)],Table225[Site name 
(select)],O80,Table225[Species name (Latin name)
(select)],P80)))</f>
        <v/>
      </c>
      <c r="S80" s="54" t="str">
        <f>IF(Table342[[#This Row],[Site name]]= 0, "", (SUMIFS(Table225[Mortality count by cause 
('# of animals)],Table225[Site name 
(select)],O80,Table225[Species name (Latin name)
(select)],P80, Table225[Mortality cause 
(select)],Table342[[#This Row],[Mortality cause]])))</f>
        <v/>
      </c>
      <c r="T80" s="55" t="str">
        <f t="shared" si="5"/>
        <v/>
      </c>
    </row>
    <row r="81" spans="3:20" x14ac:dyDescent="0.45">
      <c r="C81" s="63"/>
      <c r="D81" s="142"/>
      <c r="E81" s="117"/>
      <c r="F81" s="117"/>
      <c r="G81" s="113"/>
      <c r="I81" s="52">
        <f>'Dropdown tables - Production'!E79</f>
        <v>0</v>
      </c>
      <c r="J81" s="145">
        <f>'Dropdown tables - Production'!G79</f>
        <v>0</v>
      </c>
      <c r="K81" s="36">
        <f>SUMIFS(Table126[Stocking count 
('# of animals)],Table126[Site name],I81,Table126[Species in production (Latin name)
(select)],J81)</f>
        <v>0</v>
      </c>
      <c r="L81" s="54" t="str">
        <f>IF(Table34[[#This Row],[Site name]]= 0, "", (SUMIFS(Table225[Mortality count by cause 
('# of animals)],Table225[Site name 
(select)],I81,Table225[Species name (Latin name)
(select)],J81)))</f>
        <v/>
      </c>
      <c r="M81" s="55" t="str">
        <f t="shared" si="4"/>
        <v/>
      </c>
      <c r="O81" s="52">
        <f>'Dropdown tables - Production'!K79</f>
        <v>0</v>
      </c>
      <c r="P81" s="145">
        <f>'Dropdown tables - Production'!L79</f>
        <v>0</v>
      </c>
      <c r="Q81" s="36">
        <f>'Dropdown tables - Production'!M79</f>
        <v>0</v>
      </c>
      <c r="R81" s="54" t="str">
        <f>IF(Table342[[#This Row],[Site name]]= 0, "", (SUMIFS(Table225[Mortality count by cause 
('# of animals)],Table225[Site name 
(select)],O81,Table225[Species name (Latin name)
(select)],P81)))</f>
        <v/>
      </c>
      <c r="S81" s="54" t="str">
        <f>IF(Table342[[#This Row],[Site name]]= 0, "", (SUMIFS(Table225[Mortality count by cause 
('# of animals)],Table225[Site name 
(select)],O81,Table225[Species name (Latin name)
(select)],P81, Table225[Mortality cause 
(select)],Table342[[#This Row],[Mortality cause]])))</f>
        <v/>
      </c>
      <c r="T81" s="55" t="str">
        <f t="shared" si="5"/>
        <v/>
      </c>
    </row>
    <row r="82" spans="3:20" x14ac:dyDescent="0.45">
      <c r="C82" s="63"/>
      <c r="D82" s="142"/>
      <c r="E82" s="117"/>
      <c r="F82" s="117"/>
      <c r="G82" s="113"/>
      <c r="I82" s="52">
        <f>'Dropdown tables - Production'!E80</f>
        <v>0</v>
      </c>
      <c r="J82" s="145">
        <f>'Dropdown tables - Production'!G80</f>
        <v>0</v>
      </c>
      <c r="K82" s="36">
        <f>SUMIFS(Table126[Stocking count 
('# of animals)],Table126[Site name],I82,Table126[Species in production (Latin name)
(select)],J82)</f>
        <v>0</v>
      </c>
      <c r="L82" s="54" t="str">
        <f>IF(Table34[[#This Row],[Site name]]= 0, "", (SUMIFS(Table225[Mortality count by cause 
('# of animals)],Table225[Site name 
(select)],I82,Table225[Species name (Latin name)
(select)],J82)))</f>
        <v/>
      </c>
      <c r="M82" s="55" t="str">
        <f t="shared" si="4"/>
        <v/>
      </c>
      <c r="O82" s="52">
        <f>'Dropdown tables - Production'!K80</f>
        <v>0</v>
      </c>
      <c r="P82" s="145">
        <f>'Dropdown tables - Production'!L80</f>
        <v>0</v>
      </c>
      <c r="Q82" s="36">
        <f>'Dropdown tables - Production'!M80</f>
        <v>0</v>
      </c>
      <c r="R82" s="54" t="str">
        <f>IF(Table342[[#This Row],[Site name]]= 0, "", (SUMIFS(Table225[Mortality count by cause 
('# of animals)],Table225[Site name 
(select)],O82,Table225[Species name (Latin name)
(select)],P82)))</f>
        <v/>
      </c>
      <c r="S82" s="54" t="str">
        <f>IF(Table342[[#This Row],[Site name]]= 0, "", (SUMIFS(Table225[Mortality count by cause 
('# of animals)],Table225[Site name 
(select)],O82,Table225[Species name (Latin name)
(select)],P82, Table225[Mortality cause 
(select)],Table342[[#This Row],[Mortality cause]])))</f>
        <v/>
      </c>
      <c r="T82" s="55" t="str">
        <f t="shared" si="5"/>
        <v/>
      </c>
    </row>
    <row r="83" spans="3:20" x14ac:dyDescent="0.45">
      <c r="C83" s="63"/>
      <c r="D83" s="142"/>
      <c r="E83" s="117"/>
      <c r="F83" s="117"/>
      <c r="G83" s="113"/>
      <c r="I83" s="52">
        <f>'Dropdown tables - Production'!E81</f>
        <v>0</v>
      </c>
      <c r="J83" s="145">
        <f>'Dropdown tables - Production'!G81</f>
        <v>0</v>
      </c>
      <c r="K83" s="36">
        <f>SUMIFS(Table126[Stocking count 
('# of animals)],Table126[Site name],I83,Table126[Species in production (Latin name)
(select)],J83)</f>
        <v>0</v>
      </c>
      <c r="L83" s="54" t="str">
        <f>IF(Table34[[#This Row],[Site name]]= 0, "", (SUMIFS(Table225[Mortality count by cause 
('# of animals)],Table225[Site name 
(select)],I83,Table225[Species name (Latin name)
(select)],J83)))</f>
        <v/>
      </c>
      <c r="M83" s="55" t="str">
        <f t="shared" si="4"/>
        <v/>
      </c>
      <c r="O83" s="52">
        <f>'Dropdown tables - Production'!K81</f>
        <v>0</v>
      </c>
      <c r="P83" s="145">
        <f>'Dropdown tables - Production'!L81</f>
        <v>0</v>
      </c>
      <c r="Q83" s="36">
        <f>'Dropdown tables - Production'!M81</f>
        <v>0</v>
      </c>
      <c r="R83" s="54" t="str">
        <f>IF(Table342[[#This Row],[Site name]]= 0, "", (SUMIFS(Table225[Mortality count by cause 
('# of animals)],Table225[Site name 
(select)],O83,Table225[Species name (Latin name)
(select)],P83)))</f>
        <v/>
      </c>
      <c r="S83" s="54" t="str">
        <f>IF(Table342[[#This Row],[Site name]]= 0, "", (SUMIFS(Table225[Mortality count by cause 
('# of animals)],Table225[Site name 
(select)],O83,Table225[Species name (Latin name)
(select)],P83, Table225[Mortality cause 
(select)],Table342[[#This Row],[Mortality cause]])))</f>
        <v/>
      </c>
      <c r="T83" s="55" t="str">
        <f t="shared" si="5"/>
        <v/>
      </c>
    </row>
    <row r="84" spans="3:20" x14ac:dyDescent="0.45">
      <c r="C84" s="63"/>
      <c r="D84" s="142"/>
      <c r="E84" s="117"/>
      <c r="F84" s="117"/>
      <c r="G84" s="113"/>
      <c r="I84" s="52">
        <f>'Dropdown tables - Production'!E82</f>
        <v>0</v>
      </c>
      <c r="J84" s="145">
        <f>'Dropdown tables - Production'!G82</f>
        <v>0</v>
      </c>
      <c r="K84" s="36">
        <f>SUMIFS(Table126[Stocking count 
('# of animals)],Table126[Site name],I84,Table126[Species in production (Latin name)
(select)],J84)</f>
        <v>0</v>
      </c>
      <c r="L84" s="54" t="str">
        <f>IF(Table34[[#This Row],[Site name]]= 0, "", (SUMIFS(Table225[Mortality count by cause 
('# of animals)],Table225[Site name 
(select)],I84,Table225[Species name (Latin name)
(select)],J84)))</f>
        <v/>
      </c>
      <c r="M84" s="55" t="str">
        <f t="shared" si="4"/>
        <v/>
      </c>
      <c r="O84" s="52">
        <f>'Dropdown tables - Production'!K82</f>
        <v>0</v>
      </c>
      <c r="P84" s="145">
        <f>'Dropdown tables - Production'!L82</f>
        <v>0</v>
      </c>
      <c r="Q84" s="36">
        <f>'Dropdown tables - Production'!M82</f>
        <v>0</v>
      </c>
      <c r="R84" s="54" t="str">
        <f>IF(Table342[[#This Row],[Site name]]= 0, "", (SUMIFS(Table225[Mortality count by cause 
('# of animals)],Table225[Site name 
(select)],O84,Table225[Species name (Latin name)
(select)],P84)))</f>
        <v/>
      </c>
      <c r="S84" s="54" t="str">
        <f>IF(Table342[[#This Row],[Site name]]= 0, "", (SUMIFS(Table225[Mortality count by cause 
('# of animals)],Table225[Site name 
(select)],O84,Table225[Species name (Latin name)
(select)],P84, Table225[Mortality cause 
(select)],Table342[[#This Row],[Mortality cause]])))</f>
        <v/>
      </c>
      <c r="T84" s="55" t="str">
        <f t="shared" si="5"/>
        <v/>
      </c>
    </row>
    <row r="85" spans="3:20" x14ac:dyDescent="0.45">
      <c r="C85" s="63"/>
      <c r="D85" s="142"/>
      <c r="E85" s="117"/>
      <c r="F85" s="117"/>
      <c r="G85" s="113"/>
      <c r="I85" s="52">
        <f>'Dropdown tables - Production'!E83</f>
        <v>0</v>
      </c>
      <c r="J85" s="145">
        <f>'Dropdown tables - Production'!G83</f>
        <v>0</v>
      </c>
      <c r="K85" s="36">
        <f>SUMIFS(Table126[Stocking count 
('# of animals)],Table126[Site name],I85,Table126[Species in production (Latin name)
(select)],J85)</f>
        <v>0</v>
      </c>
      <c r="L85" s="54" t="str">
        <f>IF(Table34[[#This Row],[Site name]]= 0, "", (SUMIFS(Table225[Mortality count by cause 
('# of animals)],Table225[Site name 
(select)],I85,Table225[Species name (Latin name)
(select)],J85)))</f>
        <v/>
      </c>
      <c r="M85" s="55" t="str">
        <f t="shared" si="4"/>
        <v/>
      </c>
      <c r="O85" s="52">
        <f>'Dropdown tables - Production'!K83</f>
        <v>0</v>
      </c>
      <c r="P85" s="145">
        <f>'Dropdown tables - Production'!L83</f>
        <v>0</v>
      </c>
      <c r="Q85" s="36">
        <f>'Dropdown tables - Production'!M83</f>
        <v>0</v>
      </c>
      <c r="R85" s="54" t="str">
        <f>IF(Table342[[#This Row],[Site name]]= 0, "", (SUMIFS(Table225[Mortality count by cause 
('# of animals)],Table225[Site name 
(select)],O85,Table225[Species name (Latin name)
(select)],P85)))</f>
        <v/>
      </c>
      <c r="S85" s="54" t="str">
        <f>IF(Table342[[#This Row],[Site name]]= 0, "", (SUMIFS(Table225[Mortality count by cause 
('# of animals)],Table225[Site name 
(select)],O85,Table225[Species name (Latin name)
(select)],P85, Table225[Mortality cause 
(select)],Table342[[#This Row],[Mortality cause]])))</f>
        <v/>
      </c>
      <c r="T85" s="55" t="str">
        <f t="shared" si="5"/>
        <v/>
      </c>
    </row>
    <row r="86" spans="3:20" x14ac:dyDescent="0.45">
      <c r="C86" s="63"/>
      <c r="D86" s="142"/>
      <c r="E86" s="117"/>
      <c r="F86" s="117"/>
      <c r="G86" s="113"/>
      <c r="I86" s="52">
        <f>'Dropdown tables - Production'!E84</f>
        <v>0</v>
      </c>
      <c r="J86" s="145">
        <f>'Dropdown tables - Production'!G84</f>
        <v>0</v>
      </c>
      <c r="K86" s="36">
        <f>SUMIFS(Table126[Stocking count 
('# of animals)],Table126[Site name],I86,Table126[Species in production (Latin name)
(select)],J86)</f>
        <v>0</v>
      </c>
      <c r="L86" s="54" t="str">
        <f>IF(Table34[[#This Row],[Site name]]= 0, "", (SUMIFS(Table225[Mortality count by cause 
('# of animals)],Table225[Site name 
(select)],I86,Table225[Species name (Latin name)
(select)],J86)))</f>
        <v/>
      </c>
      <c r="M86" s="55" t="str">
        <f t="shared" si="4"/>
        <v/>
      </c>
      <c r="O86" s="52">
        <f>'Dropdown tables - Production'!K84</f>
        <v>0</v>
      </c>
      <c r="P86" s="145">
        <f>'Dropdown tables - Production'!L84</f>
        <v>0</v>
      </c>
      <c r="Q86" s="36">
        <f>'Dropdown tables - Production'!M84</f>
        <v>0</v>
      </c>
      <c r="R86" s="54" t="str">
        <f>IF(Table342[[#This Row],[Site name]]= 0, "", (SUMIFS(Table225[Mortality count by cause 
('# of animals)],Table225[Site name 
(select)],O86,Table225[Species name (Latin name)
(select)],P86)))</f>
        <v/>
      </c>
      <c r="S86" s="54" t="str">
        <f>IF(Table342[[#This Row],[Site name]]= 0, "", (SUMIFS(Table225[Mortality count by cause 
('# of animals)],Table225[Site name 
(select)],O86,Table225[Species name (Latin name)
(select)],P86, Table225[Mortality cause 
(select)],Table342[[#This Row],[Mortality cause]])))</f>
        <v/>
      </c>
      <c r="T86" s="55" t="str">
        <f t="shared" si="5"/>
        <v/>
      </c>
    </row>
    <row r="87" spans="3:20" x14ac:dyDescent="0.45">
      <c r="C87" s="63"/>
      <c r="D87" s="142"/>
      <c r="E87" s="117"/>
      <c r="F87" s="117"/>
      <c r="G87" s="113"/>
      <c r="I87" s="52">
        <f>'Dropdown tables - Production'!E85</f>
        <v>0</v>
      </c>
      <c r="J87" s="145">
        <f>'Dropdown tables - Production'!G85</f>
        <v>0</v>
      </c>
      <c r="K87" s="36">
        <f>SUMIFS(Table126[Stocking count 
('# of animals)],Table126[Site name],I87,Table126[Species in production (Latin name)
(select)],J87)</f>
        <v>0</v>
      </c>
      <c r="L87" s="54" t="str">
        <f>IF(Table34[[#This Row],[Site name]]= 0, "", (SUMIFS(Table225[Mortality count by cause 
('# of animals)],Table225[Site name 
(select)],I87,Table225[Species name (Latin name)
(select)],J87)))</f>
        <v/>
      </c>
      <c r="M87" s="55" t="str">
        <f t="shared" si="4"/>
        <v/>
      </c>
      <c r="O87" s="52">
        <f>'Dropdown tables - Production'!K85</f>
        <v>0</v>
      </c>
      <c r="P87" s="145">
        <f>'Dropdown tables - Production'!L85</f>
        <v>0</v>
      </c>
      <c r="Q87" s="36">
        <f>'Dropdown tables - Production'!M85</f>
        <v>0</v>
      </c>
      <c r="R87" s="54" t="str">
        <f>IF(Table342[[#This Row],[Site name]]= 0, "", (SUMIFS(Table225[Mortality count by cause 
('# of animals)],Table225[Site name 
(select)],O87,Table225[Species name (Latin name)
(select)],P87)))</f>
        <v/>
      </c>
      <c r="S87" s="54" t="str">
        <f>IF(Table342[[#This Row],[Site name]]= 0, "", (SUMIFS(Table225[Mortality count by cause 
('# of animals)],Table225[Site name 
(select)],O87,Table225[Species name (Latin name)
(select)],P87, Table225[Mortality cause 
(select)],Table342[[#This Row],[Mortality cause]])))</f>
        <v/>
      </c>
      <c r="T87" s="55" t="str">
        <f t="shared" si="5"/>
        <v/>
      </c>
    </row>
    <row r="88" spans="3:20" x14ac:dyDescent="0.45">
      <c r="C88" s="63"/>
      <c r="D88" s="142"/>
      <c r="E88" s="117"/>
      <c r="F88" s="117"/>
      <c r="G88" s="113"/>
      <c r="I88" s="52">
        <f>'Dropdown tables - Production'!E86</f>
        <v>0</v>
      </c>
      <c r="J88" s="145">
        <f>'Dropdown tables - Production'!G86</f>
        <v>0</v>
      </c>
      <c r="K88" s="36">
        <f>SUMIFS(Table126[Stocking count 
('# of animals)],Table126[Site name],I88,Table126[Species in production (Latin name)
(select)],J88)</f>
        <v>0</v>
      </c>
      <c r="L88" s="54" t="str">
        <f>IF(Table34[[#This Row],[Site name]]= 0, "", (SUMIFS(Table225[Mortality count by cause 
('# of animals)],Table225[Site name 
(select)],I88,Table225[Species name (Latin name)
(select)],J88)))</f>
        <v/>
      </c>
      <c r="M88" s="55" t="str">
        <f t="shared" si="4"/>
        <v/>
      </c>
      <c r="O88" s="52">
        <f>'Dropdown tables - Production'!K86</f>
        <v>0</v>
      </c>
      <c r="P88" s="145">
        <f>'Dropdown tables - Production'!L86</f>
        <v>0</v>
      </c>
      <c r="Q88" s="36">
        <f>'Dropdown tables - Production'!M86</f>
        <v>0</v>
      </c>
      <c r="R88" s="54" t="str">
        <f>IF(Table342[[#This Row],[Site name]]= 0, "", (SUMIFS(Table225[Mortality count by cause 
('# of animals)],Table225[Site name 
(select)],O88,Table225[Species name (Latin name)
(select)],P88)))</f>
        <v/>
      </c>
      <c r="S88" s="54" t="str">
        <f>IF(Table342[[#This Row],[Site name]]= 0, "", (SUMIFS(Table225[Mortality count by cause 
('# of animals)],Table225[Site name 
(select)],O88,Table225[Species name (Latin name)
(select)],P88, Table225[Mortality cause 
(select)],Table342[[#This Row],[Mortality cause]])))</f>
        <v/>
      </c>
      <c r="T88" s="55" t="str">
        <f t="shared" si="5"/>
        <v/>
      </c>
    </row>
    <row r="89" spans="3:20" x14ac:dyDescent="0.45">
      <c r="C89" s="63"/>
      <c r="D89" s="142"/>
      <c r="E89" s="117"/>
      <c r="F89" s="117"/>
      <c r="G89" s="113"/>
      <c r="I89" s="52">
        <f>'Dropdown tables - Production'!E87</f>
        <v>0</v>
      </c>
      <c r="J89" s="145">
        <f>'Dropdown tables - Production'!G87</f>
        <v>0</v>
      </c>
      <c r="K89" s="36">
        <f>SUMIFS(Table126[Stocking count 
('# of animals)],Table126[Site name],I89,Table126[Species in production (Latin name)
(select)],J89)</f>
        <v>0</v>
      </c>
      <c r="L89" s="54" t="str">
        <f>IF(Table34[[#This Row],[Site name]]= 0, "", (SUMIFS(Table225[Mortality count by cause 
('# of animals)],Table225[Site name 
(select)],I89,Table225[Species name (Latin name)
(select)],J89)))</f>
        <v/>
      </c>
      <c r="M89" s="55" t="str">
        <f t="shared" si="4"/>
        <v/>
      </c>
      <c r="O89" s="52">
        <f>'Dropdown tables - Production'!K87</f>
        <v>0</v>
      </c>
      <c r="P89" s="145">
        <f>'Dropdown tables - Production'!L87</f>
        <v>0</v>
      </c>
      <c r="Q89" s="36">
        <f>'Dropdown tables - Production'!M87</f>
        <v>0</v>
      </c>
      <c r="R89" s="54" t="str">
        <f>IF(Table342[[#This Row],[Site name]]= 0, "", (SUMIFS(Table225[Mortality count by cause 
('# of animals)],Table225[Site name 
(select)],O89,Table225[Species name (Latin name)
(select)],P89)))</f>
        <v/>
      </c>
      <c r="S89" s="54" t="str">
        <f>IF(Table342[[#This Row],[Site name]]= 0, "", (SUMIFS(Table225[Mortality count by cause 
('# of animals)],Table225[Site name 
(select)],O89,Table225[Species name (Latin name)
(select)],P89, Table225[Mortality cause 
(select)],Table342[[#This Row],[Mortality cause]])))</f>
        <v/>
      </c>
      <c r="T89" s="55" t="str">
        <f t="shared" si="5"/>
        <v/>
      </c>
    </row>
    <row r="90" spans="3:20" x14ac:dyDescent="0.45">
      <c r="C90" s="63"/>
      <c r="D90" s="142"/>
      <c r="E90" s="117"/>
      <c r="F90" s="117"/>
      <c r="G90" s="113"/>
      <c r="I90" s="52">
        <f>'Dropdown tables - Production'!E88</f>
        <v>0</v>
      </c>
      <c r="J90" s="145">
        <f>'Dropdown tables - Production'!G88</f>
        <v>0</v>
      </c>
      <c r="K90" s="36">
        <f>SUMIFS(Table126[Stocking count 
('# of animals)],Table126[Site name],I90,Table126[Species in production (Latin name)
(select)],J90)</f>
        <v>0</v>
      </c>
      <c r="L90" s="54" t="str">
        <f>IF(Table34[[#This Row],[Site name]]= 0, "", (SUMIFS(Table225[Mortality count by cause 
('# of animals)],Table225[Site name 
(select)],I90,Table225[Species name (Latin name)
(select)],J90)))</f>
        <v/>
      </c>
      <c r="M90" s="55" t="str">
        <f t="shared" si="4"/>
        <v/>
      </c>
      <c r="O90" s="52">
        <f>'Dropdown tables - Production'!K88</f>
        <v>0</v>
      </c>
      <c r="P90" s="145">
        <f>'Dropdown tables - Production'!L88</f>
        <v>0</v>
      </c>
      <c r="Q90" s="36">
        <f>'Dropdown tables - Production'!M88</f>
        <v>0</v>
      </c>
      <c r="R90" s="54" t="str">
        <f>IF(Table342[[#This Row],[Site name]]= 0, "", (SUMIFS(Table225[Mortality count by cause 
('# of animals)],Table225[Site name 
(select)],O90,Table225[Species name (Latin name)
(select)],P90)))</f>
        <v/>
      </c>
      <c r="S90" s="54" t="str">
        <f>IF(Table342[[#This Row],[Site name]]= 0, "", (SUMIFS(Table225[Mortality count by cause 
('# of animals)],Table225[Site name 
(select)],O90,Table225[Species name (Latin name)
(select)],P90, Table225[Mortality cause 
(select)],Table342[[#This Row],[Mortality cause]])))</f>
        <v/>
      </c>
      <c r="T90" s="55" t="str">
        <f t="shared" si="5"/>
        <v/>
      </c>
    </row>
    <row r="91" spans="3:20" x14ac:dyDescent="0.45">
      <c r="C91" s="63"/>
      <c r="D91" s="142"/>
      <c r="E91" s="117"/>
      <c r="F91" s="117"/>
      <c r="G91" s="113"/>
      <c r="I91" s="52">
        <f>'Dropdown tables - Production'!E89</f>
        <v>0</v>
      </c>
      <c r="J91" s="145">
        <f>'Dropdown tables - Production'!G89</f>
        <v>0</v>
      </c>
      <c r="K91" s="36">
        <f>SUMIFS(Table126[Stocking count 
('# of animals)],Table126[Site name],I91,Table126[Species in production (Latin name)
(select)],J91)</f>
        <v>0</v>
      </c>
      <c r="L91" s="54" t="str">
        <f>IF(Table34[[#This Row],[Site name]]= 0, "", (SUMIFS(Table225[Mortality count by cause 
('# of animals)],Table225[Site name 
(select)],I91,Table225[Species name (Latin name)
(select)],J91)))</f>
        <v/>
      </c>
      <c r="M91" s="55" t="str">
        <f t="shared" si="4"/>
        <v/>
      </c>
      <c r="O91" s="52">
        <f>'Dropdown tables - Production'!K89</f>
        <v>0</v>
      </c>
      <c r="P91" s="145">
        <f>'Dropdown tables - Production'!L89</f>
        <v>0</v>
      </c>
      <c r="Q91" s="36">
        <f>'Dropdown tables - Production'!M89</f>
        <v>0</v>
      </c>
      <c r="R91" s="54" t="str">
        <f>IF(Table342[[#This Row],[Site name]]= 0, "", (SUMIFS(Table225[Mortality count by cause 
('# of animals)],Table225[Site name 
(select)],O91,Table225[Species name (Latin name)
(select)],P91)))</f>
        <v/>
      </c>
      <c r="S91" s="54" t="str">
        <f>IF(Table342[[#This Row],[Site name]]= 0, "", (SUMIFS(Table225[Mortality count by cause 
('# of animals)],Table225[Site name 
(select)],O91,Table225[Species name (Latin name)
(select)],P91, Table225[Mortality cause 
(select)],Table342[[#This Row],[Mortality cause]])))</f>
        <v/>
      </c>
      <c r="T91" s="55" t="str">
        <f t="shared" si="5"/>
        <v/>
      </c>
    </row>
    <row r="92" spans="3:20" x14ac:dyDescent="0.45">
      <c r="C92" s="63"/>
      <c r="D92" s="142"/>
      <c r="E92" s="117"/>
      <c r="F92" s="117"/>
      <c r="G92" s="113"/>
      <c r="I92" s="52">
        <f>'Dropdown tables - Production'!E90</f>
        <v>0</v>
      </c>
      <c r="J92" s="145">
        <f>'Dropdown tables - Production'!G90</f>
        <v>0</v>
      </c>
      <c r="K92" s="36">
        <f>SUMIFS(Table126[Stocking count 
('# of animals)],Table126[Site name],I92,Table126[Species in production (Latin name)
(select)],J92)</f>
        <v>0</v>
      </c>
      <c r="L92" s="54" t="str">
        <f>IF(Table34[[#This Row],[Site name]]= 0, "", (SUMIFS(Table225[Mortality count by cause 
('# of animals)],Table225[Site name 
(select)],I92,Table225[Species name (Latin name)
(select)],J92)))</f>
        <v/>
      </c>
      <c r="M92" s="55" t="str">
        <f t="shared" si="4"/>
        <v/>
      </c>
      <c r="O92" s="52">
        <f>'Dropdown tables - Production'!K90</f>
        <v>0</v>
      </c>
      <c r="P92" s="145">
        <f>'Dropdown tables - Production'!L90</f>
        <v>0</v>
      </c>
      <c r="Q92" s="36">
        <f>'Dropdown tables - Production'!M90</f>
        <v>0</v>
      </c>
      <c r="R92" s="54" t="str">
        <f>IF(Table342[[#This Row],[Site name]]= 0, "", (SUMIFS(Table225[Mortality count by cause 
('# of animals)],Table225[Site name 
(select)],O92,Table225[Species name (Latin name)
(select)],P92)))</f>
        <v/>
      </c>
      <c r="S92" s="54" t="str">
        <f>IF(Table342[[#This Row],[Site name]]= 0, "", (SUMIFS(Table225[Mortality count by cause 
('# of animals)],Table225[Site name 
(select)],O92,Table225[Species name (Latin name)
(select)],P92, Table225[Mortality cause 
(select)],Table342[[#This Row],[Mortality cause]])))</f>
        <v/>
      </c>
      <c r="T92" s="55" t="str">
        <f t="shared" si="5"/>
        <v/>
      </c>
    </row>
    <row r="93" spans="3:20" x14ac:dyDescent="0.45">
      <c r="C93" s="63"/>
      <c r="D93" s="142"/>
      <c r="E93" s="117"/>
      <c r="F93" s="117"/>
      <c r="G93" s="113"/>
      <c r="I93" s="52">
        <f>'Dropdown tables - Production'!E91</f>
        <v>0</v>
      </c>
      <c r="J93" s="145">
        <f>'Dropdown tables - Production'!G91</f>
        <v>0</v>
      </c>
      <c r="K93" s="36">
        <f>SUMIFS(Table126[Stocking count 
('# of animals)],Table126[Site name],I93,Table126[Species in production (Latin name)
(select)],J93)</f>
        <v>0</v>
      </c>
      <c r="L93" s="54" t="str">
        <f>IF(Table34[[#This Row],[Site name]]= 0, "", (SUMIFS(Table225[Mortality count by cause 
('# of animals)],Table225[Site name 
(select)],I93,Table225[Species name (Latin name)
(select)],J93)))</f>
        <v/>
      </c>
      <c r="M93" s="55" t="str">
        <f t="shared" si="4"/>
        <v/>
      </c>
      <c r="O93" s="52">
        <f>'Dropdown tables - Production'!K91</f>
        <v>0</v>
      </c>
      <c r="P93" s="145">
        <f>'Dropdown tables - Production'!L91</f>
        <v>0</v>
      </c>
      <c r="Q93" s="36">
        <f>'Dropdown tables - Production'!M91</f>
        <v>0</v>
      </c>
      <c r="R93" s="54" t="str">
        <f>IF(Table342[[#This Row],[Site name]]= 0, "", (SUMIFS(Table225[Mortality count by cause 
('# of animals)],Table225[Site name 
(select)],O93,Table225[Species name (Latin name)
(select)],P93)))</f>
        <v/>
      </c>
      <c r="S93" s="54" t="str">
        <f>IF(Table342[[#This Row],[Site name]]= 0, "", (SUMIFS(Table225[Mortality count by cause 
('# of animals)],Table225[Site name 
(select)],O93,Table225[Species name (Latin name)
(select)],P93, Table225[Mortality cause 
(select)],Table342[[#This Row],[Mortality cause]])))</f>
        <v/>
      </c>
      <c r="T93" s="55" t="str">
        <f t="shared" si="5"/>
        <v/>
      </c>
    </row>
    <row r="94" spans="3:20" x14ac:dyDescent="0.45">
      <c r="C94" s="63"/>
      <c r="D94" s="142"/>
      <c r="E94" s="117"/>
      <c r="F94" s="117"/>
      <c r="G94" s="113"/>
      <c r="I94" s="52">
        <f>'Dropdown tables - Production'!E92</f>
        <v>0</v>
      </c>
      <c r="J94" s="145">
        <f>'Dropdown tables - Production'!G92</f>
        <v>0</v>
      </c>
      <c r="K94" s="36">
        <f>SUMIFS(Table126[Stocking count 
('# of animals)],Table126[Site name],I94,Table126[Species in production (Latin name)
(select)],J94)</f>
        <v>0</v>
      </c>
      <c r="L94" s="54" t="str">
        <f>IF(Table34[[#This Row],[Site name]]= 0, "", (SUMIFS(Table225[Mortality count by cause 
('# of animals)],Table225[Site name 
(select)],I94,Table225[Species name (Latin name)
(select)],J94)))</f>
        <v/>
      </c>
      <c r="M94" s="55" t="str">
        <f t="shared" si="4"/>
        <v/>
      </c>
      <c r="O94" s="52">
        <f>'Dropdown tables - Production'!K92</f>
        <v>0</v>
      </c>
      <c r="P94" s="145">
        <f>'Dropdown tables - Production'!L92</f>
        <v>0</v>
      </c>
      <c r="Q94" s="36">
        <f>'Dropdown tables - Production'!M92</f>
        <v>0</v>
      </c>
      <c r="R94" s="54" t="str">
        <f>IF(Table342[[#This Row],[Site name]]= 0, "", (SUMIFS(Table225[Mortality count by cause 
('# of animals)],Table225[Site name 
(select)],O94,Table225[Species name (Latin name)
(select)],P94)))</f>
        <v/>
      </c>
      <c r="S94" s="54" t="str">
        <f>IF(Table342[[#This Row],[Site name]]= 0, "", (SUMIFS(Table225[Mortality count by cause 
('# of animals)],Table225[Site name 
(select)],O94,Table225[Species name (Latin name)
(select)],P94, Table225[Mortality cause 
(select)],Table342[[#This Row],[Mortality cause]])))</f>
        <v/>
      </c>
      <c r="T94" s="55" t="str">
        <f t="shared" si="5"/>
        <v/>
      </c>
    </row>
    <row r="95" spans="3:20" x14ac:dyDescent="0.45">
      <c r="C95" s="63"/>
      <c r="D95" s="142"/>
      <c r="E95" s="117"/>
      <c r="F95" s="117"/>
      <c r="G95" s="113"/>
      <c r="I95" s="52">
        <f>'Dropdown tables - Production'!E93</f>
        <v>0</v>
      </c>
      <c r="J95" s="145">
        <f>'Dropdown tables - Production'!G93</f>
        <v>0</v>
      </c>
      <c r="K95" s="36">
        <f>SUMIFS(Table126[Stocking count 
('# of animals)],Table126[Site name],I95,Table126[Species in production (Latin name)
(select)],J95)</f>
        <v>0</v>
      </c>
      <c r="L95" s="54" t="str">
        <f>IF(Table34[[#This Row],[Site name]]= 0, "", (SUMIFS(Table225[Mortality count by cause 
('# of animals)],Table225[Site name 
(select)],I95,Table225[Species name (Latin name)
(select)],J95)))</f>
        <v/>
      </c>
      <c r="M95" s="55" t="str">
        <f t="shared" si="4"/>
        <v/>
      </c>
      <c r="O95" s="52">
        <f>'Dropdown tables - Production'!K93</f>
        <v>0</v>
      </c>
      <c r="P95" s="145">
        <f>'Dropdown tables - Production'!L93</f>
        <v>0</v>
      </c>
      <c r="Q95" s="36">
        <f>'Dropdown tables - Production'!M93</f>
        <v>0</v>
      </c>
      <c r="R95" s="54" t="str">
        <f>IF(Table342[[#This Row],[Site name]]= 0, "", (SUMIFS(Table225[Mortality count by cause 
('# of animals)],Table225[Site name 
(select)],O95,Table225[Species name (Latin name)
(select)],P95)))</f>
        <v/>
      </c>
      <c r="S95" s="54" t="str">
        <f>IF(Table342[[#This Row],[Site name]]= 0, "", (SUMIFS(Table225[Mortality count by cause 
('# of animals)],Table225[Site name 
(select)],O95,Table225[Species name (Latin name)
(select)],P95, Table225[Mortality cause 
(select)],Table342[[#This Row],[Mortality cause]])))</f>
        <v/>
      </c>
      <c r="T95" s="55" t="str">
        <f t="shared" si="5"/>
        <v/>
      </c>
    </row>
    <row r="96" spans="3:20" x14ac:dyDescent="0.45">
      <c r="C96" s="63"/>
      <c r="D96" s="142"/>
      <c r="E96" s="117"/>
      <c r="F96" s="117"/>
      <c r="G96" s="113"/>
      <c r="I96" s="52">
        <f>'Dropdown tables - Production'!E94</f>
        <v>0</v>
      </c>
      <c r="J96" s="145">
        <f>'Dropdown tables - Production'!G94</f>
        <v>0</v>
      </c>
      <c r="K96" s="36">
        <f>SUMIFS(Table126[Stocking count 
('# of animals)],Table126[Site name],I96,Table126[Species in production (Latin name)
(select)],J96)</f>
        <v>0</v>
      </c>
      <c r="L96" s="54" t="str">
        <f>IF(Table34[[#This Row],[Site name]]= 0, "", (SUMIFS(Table225[Mortality count by cause 
('# of animals)],Table225[Site name 
(select)],I96,Table225[Species name (Latin name)
(select)],J96)))</f>
        <v/>
      </c>
      <c r="M96" s="55" t="str">
        <f t="shared" si="4"/>
        <v/>
      </c>
      <c r="O96" s="52">
        <f>'Dropdown tables - Production'!K94</f>
        <v>0</v>
      </c>
      <c r="P96" s="145">
        <f>'Dropdown tables - Production'!L94</f>
        <v>0</v>
      </c>
      <c r="Q96" s="36">
        <f>'Dropdown tables - Production'!M94</f>
        <v>0</v>
      </c>
      <c r="R96" s="54" t="str">
        <f>IF(Table342[[#This Row],[Site name]]= 0, "", (SUMIFS(Table225[Mortality count by cause 
('# of animals)],Table225[Site name 
(select)],O96,Table225[Species name (Latin name)
(select)],P96)))</f>
        <v/>
      </c>
      <c r="S96" s="54" t="str">
        <f>IF(Table342[[#This Row],[Site name]]= 0, "", (SUMIFS(Table225[Mortality count by cause 
('# of animals)],Table225[Site name 
(select)],O96,Table225[Species name (Latin name)
(select)],P96, Table225[Mortality cause 
(select)],Table342[[#This Row],[Mortality cause]])))</f>
        <v/>
      </c>
      <c r="T96" s="55" t="str">
        <f t="shared" si="5"/>
        <v/>
      </c>
    </row>
    <row r="97" spans="3:20" x14ac:dyDescent="0.45">
      <c r="C97" s="63"/>
      <c r="D97" s="142"/>
      <c r="E97" s="117"/>
      <c r="F97" s="117"/>
      <c r="G97" s="113"/>
      <c r="I97" s="52">
        <f>'Dropdown tables - Production'!E95</f>
        <v>0</v>
      </c>
      <c r="J97" s="145">
        <f>'Dropdown tables - Production'!G95</f>
        <v>0</v>
      </c>
      <c r="K97" s="36">
        <f>SUMIFS(Table126[Stocking count 
('# of animals)],Table126[Site name],I97,Table126[Species in production (Latin name)
(select)],J97)</f>
        <v>0</v>
      </c>
      <c r="L97" s="54" t="str">
        <f>IF(Table34[[#This Row],[Site name]]= 0, "", (SUMIFS(Table225[Mortality count by cause 
('# of animals)],Table225[Site name 
(select)],I97,Table225[Species name (Latin name)
(select)],J97)))</f>
        <v/>
      </c>
      <c r="M97" s="55" t="str">
        <f t="shared" si="4"/>
        <v/>
      </c>
      <c r="O97" s="52">
        <f>'Dropdown tables - Production'!K95</f>
        <v>0</v>
      </c>
      <c r="P97" s="145">
        <f>'Dropdown tables - Production'!L95</f>
        <v>0</v>
      </c>
      <c r="Q97" s="36">
        <f>'Dropdown tables - Production'!M95</f>
        <v>0</v>
      </c>
      <c r="R97" s="54" t="str">
        <f>IF(Table342[[#This Row],[Site name]]= 0, "", (SUMIFS(Table225[Mortality count by cause 
('# of animals)],Table225[Site name 
(select)],O97,Table225[Species name (Latin name)
(select)],P97)))</f>
        <v/>
      </c>
      <c r="S97" s="54" t="str">
        <f>IF(Table342[[#This Row],[Site name]]= 0, "", (SUMIFS(Table225[Mortality count by cause 
('# of animals)],Table225[Site name 
(select)],O97,Table225[Species name (Latin name)
(select)],P97, Table225[Mortality cause 
(select)],Table342[[#This Row],[Mortality cause]])))</f>
        <v/>
      </c>
      <c r="T97" s="55" t="str">
        <f t="shared" si="5"/>
        <v/>
      </c>
    </row>
    <row r="98" spans="3:20" x14ac:dyDescent="0.45">
      <c r="C98" s="63"/>
      <c r="D98" s="142"/>
      <c r="E98" s="117"/>
      <c r="F98" s="117"/>
      <c r="G98" s="113"/>
      <c r="I98" s="52">
        <f>'Dropdown tables - Production'!E96</f>
        <v>0</v>
      </c>
      <c r="J98" s="145">
        <f>'Dropdown tables - Production'!G96</f>
        <v>0</v>
      </c>
      <c r="K98" s="36">
        <f>SUMIFS(Table126[Stocking count 
('# of animals)],Table126[Site name],I98,Table126[Species in production (Latin name)
(select)],J98)</f>
        <v>0</v>
      </c>
      <c r="L98" s="54" t="str">
        <f>IF(Table34[[#This Row],[Site name]]= 0, "", (SUMIFS(Table225[Mortality count by cause 
('# of animals)],Table225[Site name 
(select)],I98,Table225[Species name (Latin name)
(select)],J98)))</f>
        <v/>
      </c>
      <c r="M98" s="55" t="str">
        <f t="shared" si="4"/>
        <v/>
      </c>
      <c r="O98" s="52">
        <f>'Dropdown tables - Production'!K96</f>
        <v>0</v>
      </c>
      <c r="P98" s="145">
        <f>'Dropdown tables - Production'!L96</f>
        <v>0</v>
      </c>
      <c r="Q98" s="36">
        <f>'Dropdown tables - Production'!M96</f>
        <v>0</v>
      </c>
      <c r="R98" s="54" t="str">
        <f>IF(Table342[[#This Row],[Site name]]= 0, "", (SUMIFS(Table225[Mortality count by cause 
('# of animals)],Table225[Site name 
(select)],O98,Table225[Species name (Latin name)
(select)],P98)))</f>
        <v/>
      </c>
      <c r="S98" s="54" t="str">
        <f>IF(Table342[[#This Row],[Site name]]= 0, "", (SUMIFS(Table225[Mortality count by cause 
('# of animals)],Table225[Site name 
(select)],O98,Table225[Species name (Latin name)
(select)],P98, Table225[Mortality cause 
(select)],Table342[[#This Row],[Mortality cause]])))</f>
        <v/>
      </c>
      <c r="T98" s="55" t="str">
        <f t="shared" si="5"/>
        <v/>
      </c>
    </row>
    <row r="99" spans="3:20" x14ac:dyDescent="0.45">
      <c r="C99" s="63"/>
      <c r="D99" s="142"/>
      <c r="E99" s="117"/>
      <c r="F99" s="117"/>
      <c r="G99" s="113"/>
      <c r="I99" s="52">
        <f>'Dropdown tables - Production'!E97</f>
        <v>0</v>
      </c>
      <c r="J99" s="145">
        <f>'Dropdown tables - Production'!G97</f>
        <v>0</v>
      </c>
      <c r="K99" s="36">
        <f>SUMIFS(Table126[Stocking count 
('# of animals)],Table126[Site name],I99,Table126[Species in production (Latin name)
(select)],J99)</f>
        <v>0</v>
      </c>
      <c r="L99" s="54" t="str">
        <f>IF(Table34[[#This Row],[Site name]]= 0, "", (SUMIFS(Table225[Mortality count by cause 
('# of animals)],Table225[Site name 
(select)],I99,Table225[Species name (Latin name)
(select)],J99)))</f>
        <v/>
      </c>
      <c r="M99" s="55" t="str">
        <f t="shared" si="4"/>
        <v/>
      </c>
      <c r="O99" s="52">
        <f>'Dropdown tables - Production'!K97</f>
        <v>0</v>
      </c>
      <c r="P99" s="145">
        <f>'Dropdown tables - Production'!L97</f>
        <v>0</v>
      </c>
      <c r="Q99" s="36">
        <f>'Dropdown tables - Production'!M97</f>
        <v>0</v>
      </c>
      <c r="R99" s="54" t="str">
        <f>IF(Table342[[#This Row],[Site name]]= 0, "", (SUMIFS(Table225[Mortality count by cause 
('# of animals)],Table225[Site name 
(select)],O99,Table225[Species name (Latin name)
(select)],P99)))</f>
        <v/>
      </c>
      <c r="S99" s="54" t="str">
        <f>IF(Table342[[#This Row],[Site name]]= 0, "", (SUMIFS(Table225[Mortality count by cause 
('# of animals)],Table225[Site name 
(select)],O99,Table225[Species name (Latin name)
(select)],P99, Table225[Mortality cause 
(select)],Table342[[#This Row],[Mortality cause]])))</f>
        <v/>
      </c>
      <c r="T99" s="55" t="str">
        <f t="shared" si="5"/>
        <v/>
      </c>
    </row>
    <row r="100" spans="3:20" x14ac:dyDescent="0.45">
      <c r="C100" s="63"/>
      <c r="D100" s="142"/>
      <c r="E100" s="117"/>
      <c r="F100" s="117"/>
      <c r="G100" s="113"/>
      <c r="I100" s="52">
        <f>'Dropdown tables - Production'!E98</f>
        <v>0</v>
      </c>
      <c r="J100" s="145">
        <f>'Dropdown tables - Production'!G98</f>
        <v>0</v>
      </c>
      <c r="K100" s="36">
        <f>SUMIFS(Table126[Stocking count 
('# of animals)],Table126[Site name],I100,Table126[Species in production (Latin name)
(select)],J100)</f>
        <v>0</v>
      </c>
      <c r="L100" s="54" t="str">
        <f>IF(Table34[[#This Row],[Site name]]= 0, "", (SUMIFS(Table225[Mortality count by cause 
('# of animals)],Table225[Site name 
(select)],I100,Table225[Species name (Latin name)
(select)],J100)))</f>
        <v/>
      </c>
      <c r="M100" s="55" t="str">
        <f t="shared" si="4"/>
        <v/>
      </c>
      <c r="O100" s="52">
        <f>'Dropdown tables - Production'!K98</f>
        <v>0</v>
      </c>
      <c r="P100" s="145">
        <f>'Dropdown tables - Production'!L98</f>
        <v>0</v>
      </c>
      <c r="Q100" s="36">
        <f>'Dropdown tables - Production'!M98</f>
        <v>0</v>
      </c>
      <c r="R100" s="54" t="str">
        <f>IF(Table342[[#This Row],[Site name]]= 0, "", (SUMIFS(Table225[Mortality count by cause 
('# of animals)],Table225[Site name 
(select)],O100,Table225[Species name (Latin name)
(select)],P100)))</f>
        <v/>
      </c>
      <c r="S100" s="54" t="str">
        <f>IF(Table342[[#This Row],[Site name]]= 0, "", (SUMIFS(Table225[Mortality count by cause 
('# of animals)],Table225[Site name 
(select)],O100,Table225[Species name (Latin name)
(select)],P100, Table225[Mortality cause 
(select)],Table342[[#This Row],[Mortality cause]])))</f>
        <v/>
      </c>
      <c r="T100" s="55" t="str">
        <f t="shared" si="5"/>
        <v/>
      </c>
    </row>
  </sheetData>
  <sheetProtection algorithmName="SHA-512" hashValue="uYnb6Emq/pvYMlNxBoZlWAxGGCVxH7AFVhFMaMscljmyxUmCJIULmGTY7N+74lgSpESHYMgLBe5wJLVkYDtZcw==" saltValue="pdngmnNUqRv+kTyRlliEXQ==" spinCount="100000" sheet="1" objects="1" scenarios="1"/>
  <phoneticPr fontId="6" type="noConversion"/>
  <dataValidations count="2">
    <dataValidation type="whole" operator="greaterThanOrEqual" allowBlank="1" showInputMessage="1" showErrorMessage="1" sqref="F5:F100" xr:uid="{BD154D8D-AC6B-4FDE-9772-1226F138D702}">
      <formula1>0</formula1>
    </dataValidation>
    <dataValidation type="textLength" operator="lessThanOrEqual" allowBlank="1" showInputMessage="1" sqref="G5:G100" xr:uid="{0E85A25A-51D7-4DC5-B539-25BA2F2FD008}">
      <formula1>3000</formula1>
    </dataValidation>
  </dataValidations>
  <pageMargins left="0.7" right="0.7" top="0.75" bottom="0.75" header="0.3" footer="0.3"/>
  <drawing r:id="rId1"/>
  <tableParts count="3">
    <tablePart r:id="rId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8463785-24DB-4E8D-A574-3BA041F57B1B}">
          <x14:formula1>
            <xm:f>'Dropdown tables - Production'!$A$2:$A$77</xm:f>
          </x14:formula1>
          <xm:sqref>C5:C100</xm:sqref>
        </x14:dataValidation>
        <x14:dataValidation type="list" allowBlank="1" showInputMessage="1" showErrorMessage="1" xr:uid="{99321BDA-7A0A-4D85-A19D-B87C1C53C7AC}">
          <x14:formula1>
            <xm:f>'Dropdown tables - Production'!$C$2:$C$77</xm:f>
          </x14:formula1>
          <xm:sqref>D5:D100</xm:sqref>
        </x14:dataValidation>
        <x14:dataValidation type="list" allowBlank="1" showInputMessage="1" xr:uid="{F5D199F6-218C-45D2-811A-B90D3D84990E}">
          <x14:formula1>
            <xm:f>'Dropdown tables - Production'!$Q$2:$Q$13</xm:f>
          </x14:formula1>
          <xm:sqref>E5:E100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K100"/>
  <sheetViews>
    <sheetView zoomScale="75" zoomScaleNormal="75" workbookViewId="0"/>
  </sheetViews>
  <sheetFormatPr defaultColWidth="9" defaultRowHeight="16.5" x14ac:dyDescent="0.45"/>
  <cols>
    <col min="1" max="2" width="9" style="13"/>
    <col min="3" max="3" width="13.26953125" style="13" customWidth="1"/>
    <col min="4" max="4" width="16.26953125" style="13" bestFit="1" customWidth="1"/>
    <col min="5" max="5" width="17.7265625" style="13" bestFit="1" customWidth="1"/>
    <col min="6" max="6" width="16.54296875" style="13" bestFit="1" customWidth="1"/>
    <col min="7" max="8" width="18" style="13" bestFit="1" customWidth="1"/>
    <col min="9" max="9" width="15.81640625" style="13" bestFit="1" customWidth="1"/>
    <col min="10" max="10" width="37.1796875" style="13" bestFit="1" customWidth="1"/>
    <col min="11" max="16384" width="9" style="13"/>
  </cols>
  <sheetData>
    <row r="2" spans="3:11" x14ac:dyDescent="0.45">
      <c r="C2" s="19" t="s">
        <v>206</v>
      </c>
    </row>
    <row r="3" spans="3:11" s="14" customFormat="1" hidden="1" x14ac:dyDescent="0.45">
      <c r="C3" s="14">
        <v>7.1</v>
      </c>
      <c r="D3" s="14">
        <v>7.2</v>
      </c>
      <c r="E3" s="14">
        <v>7.3</v>
      </c>
      <c r="F3" s="14">
        <v>7.4</v>
      </c>
      <c r="G3" s="14">
        <v>7.5</v>
      </c>
      <c r="H3" s="14">
        <v>7.6</v>
      </c>
      <c r="I3" s="14">
        <v>7.7</v>
      </c>
      <c r="J3" s="14">
        <v>7.8</v>
      </c>
      <c r="K3" s="14" t="s">
        <v>461</v>
      </c>
    </row>
    <row r="4" spans="3:11" s="98" customFormat="1" ht="36.75" customHeight="1" thickBot="1" x14ac:dyDescent="0.4">
      <c r="C4" s="99" t="s">
        <v>156</v>
      </c>
      <c r="D4" s="103" t="s">
        <v>207</v>
      </c>
      <c r="E4" s="101" t="s">
        <v>166</v>
      </c>
      <c r="F4" s="101" t="s">
        <v>208</v>
      </c>
      <c r="G4" s="101" t="s">
        <v>209</v>
      </c>
      <c r="H4" s="101" t="s">
        <v>210</v>
      </c>
      <c r="I4" s="103" t="s">
        <v>211</v>
      </c>
      <c r="J4" s="104" t="s">
        <v>212</v>
      </c>
      <c r="K4" s="161" t="s">
        <v>169</v>
      </c>
    </row>
    <row r="5" spans="3:11" ht="17" thickTop="1" x14ac:dyDescent="0.45">
      <c r="C5" s="36">
        <f>'Dropdown tables - Production'!E3</f>
        <v>0</v>
      </c>
      <c r="D5" s="147">
        <f>'Dropdown tables - Production'!G3</f>
        <v>0</v>
      </c>
      <c r="E5" s="53">
        <f>SUMIFS(Table126[Stocking count 
('# of animals)],Table126[Site name],Table36[[#This Row],[Site name]],Table126[Species in production (Latin name)
(select)],Table36[[#This Row],[Species name 
(Latin name)]])</f>
        <v>0</v>
      </c>
      <c r="F5" s="53">
        <f>SUMIFS(Table126[Harvest count 
('#of animals)],Table126[Site name],Table36[[#This Row],[Site name]],Table126[Species in production (Latin name)
(select)],Table36[[#This Row],[Species name 
(Latin name)]])</f>
        <v>0</v>
      </c>
      <c r="G5" s="57" t="str">
        <f>IF(Table34[[#This Row],[Total mortality count
('# of animals)]]= 0, "0",Table34[[#This Row],[Total mortality count
('# of animals)]])</f>
        <v/>
      </c>
      <c r="H5" s="54" t="str">
        <f>IF(Table36[[#This Row],[Site name]]= 0, "", SUMIFS(Table3[Number of escapees 
('# of animals)],Table3[Site name
(select)],Table36[[#This Row],[Site name]],Table3[Species name (Latin name)
(select)],Table36[[#This Row],[Species name 
(Latin name)]]))</f>
        <v/>
      </c>
      <c r="I5" s="153" t="str">
        <f>IF(Table36[[#This Row],[Stocking count 
('# of animals)]],(Table36[[#This Row],[Stocking count 
('# of animals)]]-Table36[[#This Row],[Harvest count 
('# of animals)]]-Table36[[#This Row],[Mortality count 
('# of animals)]]-Table36[[#This Row],[Known escapes 
('# of animals)]]), "")</f>
        <v/>
      </c>
      <c r="J5" s="154" t="str">
        <f>IF(Table36[[#This Row],[Stocking count 
('# of animals)]], I5/E5, "")</f>
        <v/>
      </c>
      <c r="K5" s="113"/>
    </row>
    <row r="6" spans="3:11" x14ac:dyDescent="0.45">
      <c r="C6" s="36">
        <f>'Dropdown tables - Production'!E4</f>
        <v>0</v>
      </c>
      <c r="D6" s="147">
        <f>'Dropdown tables - Production'!G4</f>
        <v>0</v>
      </c>
      <c r="E6" s="36">
        <f>SUMIFS(Table126[Stocking count 
('# of animals)],Table126[Site name],Table36[[#This Row],[Site name]],Table126[Species in production (Latin name)
(select)],Table36[[#This Row],[Species name 
(Latin name)]])</f>
        <v>0</v>
      </c>
      <c r="F6" s="36">
        <f>SUMIFS(Table126[Harvest count 
('#of animals)],Table126[Site name],Table36[[#This Row],[Site name]],Table126[Species in production (Latin name)
(select)],Table36[[#This Row],[Species name 
(Latin name)]])</f>
        <v>0</v>
      </c>
      <c r="G6" s="57" t="str">
        <f>IF(Table34[[#This Row],[Total mortality count
('# of animals)]]= 0, "0",Table34[[#This Row],[Total mortality count
('# of animals)]])</f>
        <v/>
      </c>
      <c r="H6" s="54" t="str">
        <f>IF(Table36[[#This Row],[Site name]]= 0, "", SUMIFS(Table3[Number of escapees 
('# of animals)],Table3[Site name
(select)],Table36[[#This Row],[Site name]],Table3[Species name (Latin name)
(select)],Table36[[#This Row],[Species name 
(Latin name)]]))</f>
        <v/>
      </c>
      <c r="I6" s="153" t="str">
        <f>IF(Table36[[#This Row],[Stocking count 
('# of animals)]],(Table36[[#This Row],[Stocking count 
('# of animals)]]-Table36[[#This Row],[Harvest count 
('# of animals)]]-Table36[[#This Row],[Mortality count 
('# of animals)]]-Table36[[#This Row],[Known escapes 
('# of animals)]]), "")</f>
        <v/>
      </c>
      <c r="J6" s="154" t="str">
        <f>IF(Table36[[#This Row],[Stocking count 
('# of animals)]], I6/E6, "")</f>
        <v/>
      </c>
      <c r="K6" s="113"/>
    </row>
    <row r="7" spans="3:11" x14ac:dyDescent="0.45">
      <c r="C7" s="36">
        <f>'Dropdown tables - Production'!E5</f>
        <v>0</v>
      </c>
      <c r="D7" s="147">
        <f>'Dropdown tables - Production'!G5</f>
        <v>0</v>
      </c>
      <c r="E7" s="36">
        <f>SUMIFS(Table126[Stocking count 
('# of animals)],Table126[Site name],Table36[[#This Row],[Site name]],Table126[Species in production (Latin name)
(select)],Table36[[#This Row],[Species name 
(Latin name)]])</f>
        <v>0</v>
      </c>
      <c r="F7" s="36">
        <f>SUMIFS(Table126[Harvest count 
('#of animals)],Table126[Site name],Table36[[#This Row],[Site name]],Table126[Species in production (Latin name)
(select)],Table36[[#This Row],[Species name 
(Latin name)]])</f>
        <v>0</v>
      </c>
      <c r="G7" s="57" t="str">
        <f>IF(Table34[[#This Row],[Total mortality count
('# of animals)]]= 0, "0",Table34[[#This Row],[Total mortality count
('# of animals)]])</f>
        <v/>
      </c>
      <c r="H7" s="54" t="str">
        <f>IF(Table36[[#This Row],[Site name]]= 0, "", SUMIFS(Table3[Number of escapees 
('# of animals)],Table3[Site name
(select)],Table36[[#This Row],[Site name]],Table3[Species name (Latin name)
(select)],Table36[[#This Row],[Species name 
(Latin name)]]))</f>
        <v/>
      </c>
      <c r="I7" s="153" t="str">
        <f>IF(Table36[[#This Row],[Stocking count 
('# of animals)]],(Table36[[#This Row],[Stocking count 
('# of animals)]]-Table36[[#This Row],[Harvest count 
('# of animals)]]-Table36[[#This Row],[Mortality count 
('# of animals)]]-Table36[[#This Row],[Known escapes 
('# of animals)]]), "")</f>
        <v/>
      </c>
      <c r="J7" s="154" t="str">
        <f>IF(Table36[[#This Row],[Stocking count 
('# of animals)]], I7/E7, "")</f>
        <v/>
      </c>
      <c r="K7" s="113"/>
    </row>
    <row r="8" spans="3:11" x14ac:dyDescent="0.45">
      <c r="C8" s="36">
        <f>'Dropdown tables - Production'!E6</f>
        <v>0</v>
      </c>
      <c r="D8" s="147">
        <f>'Dropdown tables - Production'!G6</f>
        <v>0</v>
      </c>
      <c r="E8" s="36">
        <f>SUMIFS(Table126[Stocking count 
('# of animals)],Table126[Site name],Table36[[#This Row],[Site name]],Table126[Species in production (Latin name)
(select)],Table36[[#This Row],[Species name 
(Latin name)]])</f>
        <v>0</v>
      </c>
      <c r="F8" s="36">
        <f>SUMIFS(Table126[Harvest count 
('#of animals)],Table126[Site name],Table36[[#This Row],[Site name]],Table126[Species in production (Latin name)
(select)],Table36[[#This Row],[Species name 
(Latin name)]])</f>
        <v>0</v>
      </c>
      <c r="G8" s="57" t="str">
        <f>IF(Table34[[#This Row],[Total mortality count
('# of animals)]]= 0, "0",Table34[[#This Row],[Total mortality count
('# of animals)]])</f>
        <v/>
      </c>
      <c r="H8" s="54" t="str">
        <f>IF(Table36[[#This Row],[Site name]]= 0, "", SUMIFS(Table3[Number of escapees 
('# of animals)],Table3[Site name
(select)],Table36[[#This Row],[Site name]],Table3[Species name (Latin name)
(select)],Table36[[#This Row],[Species name 
(Latin name)]]))</f>
        <v/>
      </c>
      <c r="I8" s="153" t="str">
        <f>IF(Table36[[#This Row],[Stocking count 
('# of animals)]],(Table36[[#This Row],[Stocking count 
('# of animals)]]-Table36[[#This Row],[Harvest count 
('# of animals)]]-Table36[[#This Row],[Mortality count 
('# of animals)]]-Table36[[#This Row],[Known escapes 
('# of animals)]]), "")</f>
        <v/>
      </c>
      <c r="J8" s="154" t="str">
        <f>IF(Table36[[#This Row],[Stocking count 
('# of animals)]], I8/E8, "")</f>
        <v/>
      </c>
      <c r="K8" s="113"/>
    </row>
    <row r="9" spans="3:11" x14ac:dyDescent="0.45">
      <c r="C9" s="36">
        <f>'Dropdown tables - Production'!E7</f>
        <v>0</v>
      </c>
      <c r="D9" s="147">
        <f>'Dropdown tables - Production'!G7</f>
        <v>0</v>
      </c>
      <c r="E9" s="36">
        <f>SUMIFS(Table126[Stocking count 
('# of animals)],Table126[Site name],Table36[[#This Row],[Site name]],Table126[Species in production (Latin name)
(select)],Table36[[#This Row],[Species name 
(Latin name)]])</f>
        <v>0</v>
      </c>
      <c r="F9" s="36">
        <f>SUMIFS(Table126[Harvest count 
('#of animals)],Table126[Site name],Table36[[#This Row],[Site name]],Table126[Species in production (Latin name)
(select)],Table36[[#This Row],[Species name 
(Latin name)]])</f>
        <v>0</v>
      </c>
      <c r="G9" s="57" t="str">
        <f>IF(Table34[[#This Row],[Total mortality count
('# of animals)]]= 0, "0",Table34[[#This Row],[Total mortality count
('# of animals)]])</f>
        <v/>
      </c>
      <c r="H9" s="54" t="str">
        <f>IF(Table36[[#This Row],[Site name]]= 0, "", SUMIFS(Table3[Number of escapees 
('# of animals)],Table3[Site name
(select)],Table36[[#This Row],[Site name]],Table3[Species name (Latin name)
(select)],Table36[[#This Row],[Species name 
(Latin name)]]))</f>
        <v/>
      </c>
      <c r="I9" s="153" t="str">
        <f>IF(Table36[[#This Row],[Stocking count 
('# of animals)]],(Table36[[#This Row],[Stocking count 
('# of animals)]]-Table36[[#This Row],[Harvest count 
('# of animals)]]-Table36[[#This Row],[Mortality count 
('# of animals)]]-Table36[[#This Row],[Known escapes 
('# of animals)]]), "")</f>
        <v/>
      </c>
      <c r="J9" s="154" t="str">
        <f>IF(Table36[[#This Row],[Stocking count 
('# of animals)]], I9/E9, "")</f>
        <v/>
      </c>
      <c r="K9" s="113"/>
    </row>
    <row r="10" spans="3:11" x14ac:dyDescent="0.45">
      <c r="C10" s="36">
        <f>'Dropdown tables - Production'!E8</f>
        <v>0</v>
      </c>
      <c r="D10" s="147">
        <f>'Dropdown tables - Production'!G8</f>
        <v>0</v>
      </c>
      <c r="E10" s="36">
        <f>SUMIFS(Table126[Stocking count 
('# of animals)],Table126[Site name],Table36[[#This Row],[Site name]],Table126[Species in production (Latin name)
(select)],Table36[[#This Row],[Species name 
(Latin name)]])</f>
        <v>0</v>
      </c>
      <c r="F10" s="36">
        <f>SUMIFS(Table126[Harvest count 
('#of animals)],Table126[Site name],Table36[[#This Row],[Site name]],Table126[Species in production (Latin name)
(select)],Table36[[#This Row],[Species name 
(Latin name)]])</f>
        <v>0</v>
      </c>
      <c r="G10" s="57" t="str">
        <f>IF(Table34[[#This Row],[Total mortality count
('# of animals)]]= 0, "0",Table34[[#This Row],[Total mortality count
('# of animals)]])</f>
        <v/>
      </c>
      <c r="H10" s="54" t="str">
        <f>IF(Table36[[#This Row],[Site name]]= 0, "", SUMIFS(Table3[Number of escapees 
('# of animals)],Table3[Site name
(select)],Table36[[#This Row],[Site name]],Table3[Species name (Latin name)
(select)],Table36[[#This Row],[Species name 
(Latin name)]]))</f>
        <v/>
      </c>
      <c r="I10" s="153" t="str">
        <f>IF(Table36[[#This Row],[Stocking count 
('# of animals)]],(Table36[[#This Row],[Stocking count 
('# of animals)]]-Table36[[#This Row],[Harvest count 
('# of animals)]]-Table36[[#This Row],[Mortality count 
('# of animals)]]-Table36[[#This Row],[Known escapes 
('# of animals)]]), "")</f>
        <v/>
      </c>
      <c r="J10" s="154" t="str">
        <f>IF(Table36[[#This Row],[Stocking count 
('# of animals)]], I10/E10, "")</f>
        <v/>
      </c>
      <c r="K10" s="113"/>
    </row>
    <row r="11" spans="3:11" x14ac:dyDescent="0.45">
      <c r="C11" s="36">
        <f>'Dropdown tables - Production'!E9</f>
        <v>0</v>
      </c>
      <c r="D11" s="147">
        <f>'Dropdown tables - Production'!G9</f>
        <v>0</v>
      </c>
      <c r="E11" s="36">
        <f>SUMIFS(Table126[Stocking count 
('# of animals)],Table126[Site name],Table36[[#This Row],[Site name]],Table126[Species in production (Latin name)
(select)],Table36[[#This Row],[Species name 
(Latin name)]])</f>
        <v>0</v>
      </c>
      <c r="F11" s="36">
        <f>SUMIFS(Table126[Harvest count 
('#of animals)],Table126[Site name],Table36[[#This Row],[Site name]],Table126[Species in production (Latin name)
(select)],Table36[[#This Row],[Species name 
(Latin name)]])</f>
        <v>0</v>
      </c>
      <c r="G11" s="57" t="str">
        <f>IF(Table34[[#This Row],[Total mortality count
('# of animals)]]= 0, "0",Table34[[#This Row],[Total mortality count
('# of animals)]])</f>
        <v/>
      </c>
      <c r="H11" s="54" t="str">
        <f>IF(Table36[[#This Row],[Site name]]= 0, "", SUMIFS(Table3[Number of escapees 
('# of animals)],Table3[Site name
(select)],Table36[[#This Row],[Site name]],Table3[Species name (Latin name)
(select)],Table36[[#This Row],[Species name 
(Latin name)]]))</f>
        <v/>
      </c>
      <c r="I11" s="153" t="str">
        <f>IF(Table36[[#This Row],[Stocking count 
('# of animals)]],(Table36[[#This Row],[Stocking count 
('# of animals)]]-Table36[[#This Row],[Harvest count 
('# of animals)]]-Table36[[#This Row],[Mortality count 
('# of animals)]]-Table36[[#This Row],[Known escapes 
('# of animals)]]), "")</f>
        <v/>
      </c>
      <c r="J11" s="154" t="str">
        <f>IF(Table36[[#This Row],[Stocking count 
('# of animals)]], I11/E11, "")</f>
        <v/>
      </c>
      <c r="K11" s="113"/>
    </row>
    <row r="12" spans="3:11" x14ac:dyDescent="0.45">
      <c r="C12" s="36">
        <f>'Dropdown tables - Production'!E10</f>
        <v>0</v>
      </c>
      <c r="D12" s="147">
        <f>'Dropdown tables - Production'!G10</f>
        <v>0</v>
      </c>
      <c r="E12" s="36">
        <f>SUMIFS(Table126[Stocking count 
('# of animals)],Table126[Site name],Table36[[#This Row],[Site name]],Table126[Species in production (Latin name)
(select)],Table36[[#This Row],[Species name 
(Latin name)]])</f>
        <v>0</v>
      </c>
      <c r="F12" s="36">
        <f>SUMIFS(Table126[Harvest count 
('#of animals)],Table126[Site name],Table36[[#This Row],[Site name]],Table126[Species in production (Latin name)
(select)],Table36[[#This Row],[Species name 
(Latin name)]])</f>
        <v>0</v>
      </c>
      <c r="G12" s="57" t="str">
        <f>IF(Table34[[#This Row],[Total mortality count
('# of animals)]]= 0, "0",Table34[[#This Row],[Total mortality count
('# of animals)]])</f>
        <v/>
      </c>
      <c r="H12" s="54" t="str">
        <f>IF(Table36[[#This Row],[Site name]]= 0, "", SUMIFS(Table3[Number of escapees 
('# of animals)],Table3[Site name
(select)],Table36[[#This Row],[Site name]],Table3[Species name (Latin name)
(select)],Table36[[#This Row],[Species name 
(Latin name)]]))</f>
        <v/>
      </c>
      <c r="I12" s="153" t="str">
        <f>IF(Table36[[#This Row],[Stocking count 
('# of animals)]],(Table36[[#This Row],[Stocking count 
('# of animals)]]-Table36[[#This Row],[Harvest count 
('# of animals)]]-Table36[[#This Row],[Mortality count 
('# of animals)]]-Table36[[#This Row],[Known escapes 
('# of animals)]]), "")</f>
        <v/>
      </c>
      <c r="J12" s="154" t="str">
        <f>IF(Table36[[#This Row],[Stocking count 
('# of animals)]], I12/E12, "")</f>
        <v/>
      </c>
      <c r="K12" s="113"/>
    </row>
    <row r="13" spans="3:11" x14ac:dyDescent="0.45">
      <c r="C13" s="36">
        <f>'Dropdown tables - Production'!E11</f>
        <v>0</v>
      </c>
      <c r="D13" s="147">
        <f>'Dropdown tables - Production'!G11</f>
        <v>0</v>
      </c>
      <c r="E13" s="36">
        <f>SUMIFS(Table126[Stocking count 
('# of animals)],Table126[Site name],Table36[[#This Row],[Site name]],Table126[Species in production (Latin name)
(select)],Table36[[#This Row],[Species name 
(Latin name)]])</f>
        <v>0</v>
      </c>
      <c r="F13" s="36">
        <f>SUMIFS(Table126[Harvest count 
('#of animals)],Table126[Site name],Table36[[#This Row],[Site name]],Table126[Species in production (Latin name)
(select)],Table36[[#This Row],[Species name 
(Latin name)]])</f>
        <v>0</v>
      </c>
      <c r="G13" s="57" t="str">
        <f>IF(Table34[[#This Row],[Total mortality count
('# of animals)]]= 0, "0",Table34[[#This Row],[Total mortality count
('# of animals)]])</f>
        <v/>
      </c>
      <c r="H13" s="54" t="str">
        <f>IF(Table36[[#This Row],[Site name]]= 0, "", SUMIFS(Table3[Number of escapees 
('# of animals)],Table3[Site name
(select)],Table36[[#This Row],[Site name]],Table3[Species name (Latin name)
(select)],Table36[[#This Row],[Species name 
(Latin name)]]))</f>
        <v/>
      </c>
      <c r="I13" s="153" t="str">
        <f>IF(Table36[[#This Row],[Stocking count 
('# of animals)]],(Table36[[#This Row],[Stocking count 
('# of animals)]]-Table36[[#This Row],[Harvest count 
('# of animals)]]-Table36[[#This Row],[Mortality count 
('# of animals)]]-Table36[[#This Row],[Known escapes 
('# of animals)]]), "")</f>
        <v/>
      </c>
      <c r="J13" s="154" t="str">
        <f>IF(Table36[[#This Row],[Stocking count 
('# of animals)]], I13/E13, "")</f>
        <v/>
      </c>
      <c r="K13" s="113"/>
    </row>
    <row r="14" spans="3:11" x14ac:dyDescent="0.45">
      <c r="C14" s="36">
        <f>'Dropdown tables - Production'!E12</f>
        <v>0</v>
      </c>
      <c r="D14" s="147">
        <f>'Dropdown tables - Production'!G12</f>
        <v>0</v>
      </c>
      <c r="E14" s="36">
        <f>SUMIFS(Table126[Stocking count 
('# of animals)],Table126[Site name],Table36[[#This Row],[Site name]],Table126[Species in production (Latin name)
(select)],Table36[[#This Row],[Species name 
(Latin name)]])</f>
        <v>0</v>
      </c>
      <c r="F14" s="36">
        <f>SUMIFS(Table126[Harvest count 
('#of animals)],Table126[Site name],Table36[[#This Row],[Site name]],Table126[Species in production (Latin name)
(select)],Table36[[#This Row],[Species name 
(Latin name)]])</f>
        <v>0</v>
      </c>
      <c r="G14" s="57" t="str">
        <f>IF(Table34[[#This Row],[Total mortality count
('# of animals)]]= 0, "0",Table34[[#This Row],[Total mortality count
('# of animals)]])</f>
        <v/>
      </c>
      <c r="H14" s="54" t="str">
        <f>IF(Table36[[#This Row],[Site name]]= 0, "", SUMIFS(Table3[Number of escapees 
('# of animals)],Table3[Site name
(select)],Table36[[#This Row],[Site name]],Table3[Species name (Latin name)
(select)],Table36[[#This Row],[Species name 
(Latin name)]]))</f>
        <v/>
      </c>
      <c r="I14" s="153" t="str">
        <f>IF(Table36[[#This Row],[Stocking count 
('# of animals)]],(Table36[[#This Row],[Stocking count 
('# of animals)]]-Table36[[#This Row],[Harvest count 
('# of animals)]]-Table36[[#This Row],[Mortality count 
('# of animals)]]-Table36[[#This Row],[Known escapes 
('# of animals)]]), "")</f>
        <v/>
      </c>
      <c r="J14" s="154" t="str">
        <f>IF(Table36[[#This Row],[Stocking count 
('# of animals)]], I14/E14, "")</f>
        <v/>
      </c>
      <c r="K14" s="113"/>
    </row>
    <row r="15" spans="3:11" x14ac:dyDescent="0.45">
      <c r="C15" s="36">
        <f>'Dropdown tables - Production'!E13</f>
        <v>0</v>
      </c>
      <c r="D15" s="147">
        <f>'Dropdown tables - Production'!G13</f>
        <v>0</v>
      </c>
      <c r="E15" s="36">
        <f>SUMIFS(Table126[Stocking count 
('# of animals)],Table126[Site name],Table36[[#This Row],[Site name]],Table126[Species in production (Latin name)
(select)],Table36[[#This Row],[Species name 
(Latin name)]])</f>
        <v>0</v>
      </c>
      <c r="F15" s="36">
        <f>SUMIFS(Table126[Harvest count 
('#of animals)],Table126[Site name],Table36[[#This Row],[Site name]],Table126[Species in production (Latin name)
(select)],Table36[[#This Row],[Species name 
(Latin name)]])</f>
        <v>0</v>
      </c>
      <c r="G15" s="57" t="str">
        <f>IF(Table34[[#This Row],[Total mortality count
('# of animals)]]= 0, "0",Table34[[#This Row],[Total mortality count
('# of animals)]])</f>
        <v/>
      </c>
      <c r="H15" s="54" t="str">
        <f>IF(Table36[[#This Row],[Site name]]= 0, "", SUMIFS(Table3[Number of escapees 
('# of animals)],Table3[Site name
(select)],Table36[[#This Row],[Site name]],Table3[Species name (Latin name)
(select)],Table36[[#This Row],[Species name 
(Latin name)]]))</f>
        <v/>
      </c>
      <c r="I15" s="153" t="str">
        <f>IF(Table36[[#This Row],[Stocking count 
('# of animals)]],(Table36[[#This Row],[Stocking count 
('# of animals)]]-Table36[[#This Row],[Harvest count 
('# of animals)]]-Table36[[#This Row],[Mortality count 
('# of animals)]]-Table36[[#This Row],[Known escapes 
('# of animals)]]), "")</f>
        <v/>
      </c>
      <c r="J15" s="154" t="str">
        <f>IF(Table36[[#This Row],[Stocking count 
('# of animals)]], I15/E15, "")</f>
        <v/>
      </c>
      <c r="K15" s="113"/>
    </row>
    <row r="16" spans="3:11" x14ac:dyDescent="0.45">
      <c r="C16" s="36">
        <f>'Dropdown tables - Production'!E14</f>
        <v>0</v>
      </c>
      <c r="D16" s="147">
        <f>'Dropdown tables - Production'!G14</f>
        <v>0</v>
      </c>
      <c r="E16" s="36">
        <f>SUMIFS(Table126[Stocking count 
('# of animals)],Table126[Site name],Table36[[#This Row],[Site name]],Table126[Species in production (Latin name)
(select)],Table36[[#This Row],[Species name 
(Latin name)]])</f>
        <v>0</v>
      </c>
      <c r="F16" s="36">
        <f>SUMIFS(Table126[Harvest count 
('#of animals)],Table126[Site name],Table36[[#This Row],[Site name]],Table126[Species in production (Latin name)
(select)],Table36[[#This Row],[Species name 
(Latin name)]])</f>
        <v>0</v>
      </c>
      <c r="G16" s="57" t="str">
        <f>IF(Table34[[#This Row],[Total mortality count
('# of animals)]]= 0, "0",Table34[[#This Row],[Total mortality count
('# of animals)]])</f>
        <v/>
      </c>
      <c r="H16" s="54" t="str">
        <f>IF(Table36[[#This Row],[Site name]]= 0, "", SUMIFS(Table3[Number of escapees 
('# of animals)],Table3[Site name
(select)],Table36[[#This Row],[Site name]],Table3[Species name (Latin name)
(select)],Table36[[#This Row],[Species name 
(Latin name)]]))</f>
        <v/>
      </c>
      <c r="I16" s="153" t="str">
        <f>IF(Table36[[#This Row],[Stocking count 
('# of animals)]],(Table36[[#This Row],[Stocking count 
('# of animals)]]-Table36[[#This Row],[Harvest count 
('# of animals)]]-Table36[[#This Row],[Mortality count 
('# of animals)]]-Table36[[#This Row],[Known escapes 
('# of animals)]]), "")</f>
        <v/>
      </c>
      <c r="J16" s="154" t="str">
        <f>IF(Table36[[#This Row],[Stocking count 
('# of animals)]], I16/E16, "")</f>
        <v/>
      </c>
      <c r="K16" s="113"/>
    </row>
    <row r="17" spans="3:11" x14ac:dyDescent="0.45">
      <c r="C17" s="36">
        <f>'Dropdown tables - Production'!E15</f>
        <v>0</v>
      </c>
      <c r="D17" s="147">
        <f>'Dropdown tables - Production'!G15</f>
        <v>0</v>
      </c>
      <c r="E17" s="36">
        <f>SUMIFS(Table126[Stocking count 
('# of animals)],Table126[Site name],Table36[[#This Row],[Site name]],Table126[Species in production (Latin name)
(select)],Table36[[#This Row],[Species name 
(Latin name)]])</f>
        <v>0</v>
      </c>
      <c r="F17" s="36">
        <f>SUMIFS(Table126[Harvest count 
('#of animals)],Table126[Site name],Table36[[#This Row],[Site name]],Table126[Species in production (Latin name)
(select)],Table36[[#This Row],[Species name 
(Latin name)]])</f>
        <v>0</v>
      </c>
      <c r="G17" s="57" t="str">
        <f>IF(Table34[[#This Row],[Total mortality count
('# of animals)]]= 0, "0",Table34[[#This Row],[Total mortality count
('# of animals)]])</f>
        <v/>
      </c>
      <c r="H17" s="54" t="str">
        <f>IF(Table36[[#This Row],[Site name]]= 0, "", SUMIFS(Table3[Number of escapees 
('# of animals)],Table3[Site name
(select)],Table36[[#This Row],[Site name]],Table3[Species name (Latin name)
(select)],Table36[[#This Row],[Species name 
(Latin name)]]))</f>
        <v/>
      </c>
      <c r="I17" s="153" t="str">
        <f>IF(Table36[[#This Row],[Stocking count 
('# of animals)]],(Table36[[#This Row],[Stocking count 
('# of animals)]]-Table36[[#This Row],[Harvest count 
('# of animals)]]-Table36[[#This Row],[Mortality count 
('# of animals)]]-Table36[[#This Row],[Known escapes 
('# of animals)]]), "")</f>
        <v/>
      </c>
      <c r="J17" s="154" t="str">
        <f>IF(Table36[[#This Row],[Stocking count 
('# of animals)]], I17/E17, "")</f>
        <v/>
      </c>
      <c r="K17" s="113"/>
    </row>
    <row r="18" spans="3:11" x14ac:dyDescent="0.45">
      <c r="C18" s="36">
        <f>'Dropdown tables - Production'!E16</f>
        <v>0</v>
      </c>
      <c r="D18" s="147">
        <f>'Dropdown tables - Production'!G16</f>
        <v>0</v>
      </c>
      <c r="E18" s="36">
        <f>SUMIFS(Table126[Stocking count 
('# of animals)],Table126[Site name],Table36[[#This Row],[Site name]],Table126[Species in production (Latin name)
(select)],Table36[[#This Row],[Species name 
(Latin name)]])</f>
        <v>0</v>
      </c>
      <c r="F18" s="36">
        <f>SUMIFS(Table126[Harvest count 
('#of animals)],Table126[Site name],Table36[[#This Row],[Site name]],Table126[Species in production (Latin name)
(select)],Table36[[#This Row],[Species name 
(Latin name)]])</f>
        <v>0</v>
      </c>
      <c r="G18" s="57" t="str">
        <f>IF(Table34[[#This Row],[Total mortality count
('# of animals)]]= 0, "0",Table34[[#This Row],[Total mortality count
('# of animals)]])</f>
        <v/>
      </c>
      <c r="H18" s="54" t="str">
        <f>IF(Table36[[#This Row],[Site name]]= 0, "", SUMIFS(Table3[Number of escapees 
('# of animals)],Table3[Site name
(select)],Table36[[#This Row],[Site name]],Table3[Species name (Latin name)
(select)],Table36[[#This Row],[Species name 
(Latin name)]]))</f>
        <v/>
      </c>
      <c r="I18" s="153" t="str">
        <f>IF(Table36[[#This Row],[Stocking count 
('# of animals)]],(Table36[[#This Row],[Stocking count 
('# of animals)]]-Table36[[#This Row],[Harvest count 
('# of animals)]]-Table36[[#This Row],[Mortality count 
('# of animals)]]-Table36[[#This Row],[Known escapes 
('# of animals)]]), "")</f>
        <v/>
      </c>
      <c r="J18" s="154" t="str">
        <f>IF(Table36[[#This Row],[Stocking count 
('# of animals)]], I18/E18, "")</f>
        <v/>
      </c>
      <c r="K18" s="113"/>
    </row>
    <row r="19" spans="3:11" x14ac:dyDescent="0.45">
      <c r="C19" s="36">
        <f>'Dropdown tables - Production'!E17</f>
        <v>0</v>
      </c>
      <c r="D19" s="147">
        <f>'Dropdown tables - Production'!G17</f>
        <v>0</v>
      </c>
      <c r="E19" s="36">
        <f>SUMIFS(Table126[Stocking count 
('# of animals)],Table126[Site name],Table36[[#This Row],[Site name]],Table126[Species in production (Latin name)
(select)],Table36[[#This Row],[Species name 
(Latin name)]])</f>
        <v>0</v>
      </c>
      <c r="F19" s="36">
        <f>SUMIFS(Table126[Harvest count 
('#of animals)],Table126[Site name],Table36[[#This Row],[Site name]],Table126[Species in production (Latin name)
(select)],Table36[[#This Row],[Species name 
(Latin name)]])</f>
        <v>0</v>
      </c>
      <c r="G19" s="57" t="str">
        <f>IF(Table34[[#This Row],[Total mortality count
('# of animals)]]= 0, "0",Table34[[#This Row],[Total mortality count
('# of animals)]])</f>
        <v/>
      </c>
      <c r="H19" s="54" t="str">
        <f>IF(Table36[[#This Row],[Site name]]= 0, "", SUMIFS(Table3[Number of escapees 
('# of animals)],Table3[Site name
(select)],Table36[[#This Row],[Site name]],Table3[Species name (Latin name)
(select)],Table36[[#This Row],[Species name 
(Latin name)]]))</f>
        <v/>
      </c>
      <c r="I19" s="153" t="str">
        <f>IF(Table36[[#This Row],[Stocking count 
('# of animals)]],(Table36[[#This Row],[Stocking count 
('# of animals)]]-Table36[[#This Row],[Harvest count 
('# of animals)]]-Table36[[#This Row],[Mortality count 
('# of animals)]]-Table36[[#This Row],[Known escapes 
('# of animals)]]), "")</f>
        <v/>
      </c>
      <c r="J19" s="154" t="str">
        <f>IF(Table36[[#This Row],[Stocking count 
('# of animals)]], I19/E19, "")</f>
        <v/>
      </c>
      <c r="K19" s="113"/>
    </row>
    <row r="20" spans="3:11" x14ac:dyDescent="0.45">
      <c r="C20" s="36">
        <f>'Dropdown tables - Production'!E18</f>
        <v>0</v>
      </c>
      <c r="D20" s="147">
        <f>'Dropdown tables - Production'!G18</f>
        <v>0</v>
      </c>
      <c r="E20" s="36">
        <f>SUMIFS(Table126[Stocking count 
('# of animals)],Table126[Site name],Table36[[#This Row],[Site name]],Table126[Species in production (Latin name)
(select)],Table36[[#This Row],[Species name 
(Latin name)]])</f>
        <v>0</v>
      </c>
      <c r="F20" s="36">
        <f>SUMIFS(Table126[Harvest count 
('#of animals)],Table126[Site name],Table36[[#This Row],[Site name]],Table126[Species in production (Latin name)
(select)],Table36[[#This Row],[Species name 
(Latin name)]])</f>
        <v>0</v>
      </c>
      <c r="G20" s="57" t="str">
        <f>IF(Table34[[#This Row],[Total mortality count
('# of animals)]]= 0, "0",Table34[[#This Row],[Total mortality count
('# of animals)]])</f>
        <v/>
      </c>
      <c r="H20" s="54" t="str">
        <f>IF(Table36[[#This Row],[Site name]]= 0, "", SUMIFS(Table3[Number of escapees 
('# of animals)],Table3[Site name
(select)],Table36[[#This Row],[Site name]],Table3[Species name (Latin name)
(select)],Table36[[#This Row],[Species name 
(Latin name)]]))</f>
        <v/>
      </c>
      <c r="I20" s="153" t="str">
        <f>IF(Table36[[#This Row],[Stocking count 
('# of animals)]],(Table36[[#This Row],[Stocking count 
('# of animals)]]-Table36[[#This Row],[Harvest count 
('# of animals)]]-Table36[[#This Row],[Mortality count 
('# of animals)]]-Table36[[#This Row],[Known escapes 
('# of animals)]]), "")</f>
        <v/>
      </c>
      <c r="J20" s="154" t="str">
        <f>IF(Table36[[#This Row],[Stocking count 
('# of animals)]], I20/E20, "")</f>
        <v/>
      </c>
      <c r="K20" s="113"/>
    </row>
    <row r="21" spans="3:11" x14ac:dyDescent="0.45">
      <c r="C21" s="36">
        <f>'Dropdown tables - Production'!E19</f>
        <v>0</v>
      </c>
      <c r="D21" s="147">
        <f>'Dropdown tables - Production'!G19</f>
        <v>0</v>
      </c>
      <c r="E21" s="36">
        <f>SUMIFS(Table126[Stocking count 
('# of animals)],Table126[Site name],Table36[[#This Row],[Site name]],Table126[Species in production (Latin name)
(select)],Table36[[#This Row],[Species name 
(Latin name)]])</f>
        <v>0</v>
      </c>
      <c r="F21" s="36">
        <f>SUMIFS(Table126[Harvest count 
('#of animals)],Table126[Site name],Table36[[#This Row],[Site name]],Table126[Species in production (Latin name)
(select)],Table36[[#This Row],[Species name 
(Latin name)]])</f>
        <v>0</v>
      </c>
      <c r="G21" s="57" t="str">
        <f>IF(Table34[[#This Row],[Total mortality count
('# of animals)]]= 0, "0",Table34[[#This Row],[Total mortality count
('# of animals)]])</f>
        <v/>
      </c>
      <c r="H21" s="54" t="str">
        <f>IF(Table36[[#This Row],[Site name]]= 0, "", SUMIFS(Table3[Number of escapees 
('# of animals)],Table3[Site name
(select)],Table36[[#This Row],[Site name]],Table3[Species name (Latin name)
(select)],Table36[[#This Row],[Species name 
(Latin name)]]))</f>
        <v/>
      </c>
      <c r="I21" s="153" t="str">
        <f>IF(Table36[[#This Row],[Stocking count 
('# of animals)]],(Table36[[#This Row],[Stocking count 
('# of animals)]]-Table36[[#This Row],[Harvest count 
('# of animals)]]-Table36[[#This Row],[Mortality count 
('# of animals)]]-Table36[[#This Row],[Known escapes 
('# of animals)]]), "")</f>
        <v/>
      </c>
      <c r="J21" s="154" t="str">
        <f>IF(Table36[[#This Row],[Stocking count 
('# of animals)]], I21/E21, "")</f>
        <v/>
      </c>
      <c r="K21" s="113"/>
    </row>
    <row r="22" spans="3:11" x14ac:dyDescent="0.45">
      <c r="C22" s="36">
        <f>'Dropdown tables - Production'!E20</f>
        <v>0</v>
      </c>
      <c r="D22" s="147">
        <f>'Dropdown tables - Production'!G20</f>
        <v>0</v>
      </c>
      <c r="E22" s="36">
        <f>SUMIFS(Table126[Stocking count 
('# of animals)],Table126[Site name],Table36[[#This Row],[Site name]],Table126[Species in production (Latin name)
(select)],Table36[[#This Row],[Species name 
(Latin name)]])</f>
        <v>0</v>
      </c>
      <c r="F22" s="36">
        <f>SUMIFS(Table126[Harvest count 
('#of animals)],Table126[Site name],Table36[[#This Row],[Site name]],Table126[Species in production (Latin name)
(select)],Table36[[#This Row],[Species name 
(Latin name)]])</f>
        <v>0</v>
      </c>
      <c r="G22" s="57" t="str">
        <f>IF(Table34[[#This Row],[Total mortality count
('# of animals)]]= 0, "0",Table34[[#This Row],[Total mortality count
('# of animals)]])</f>
        <v/>
      </c>
      <c r="H22" s="54" t="str">
        <f>IF(Table36[[#This Row],[Site name]]= 0, "", SUMIFS(Table3[Number of escapees 
('# of animals)],Table3[Site name
(select)],Table36[[#This Row],[Site name]],Table3[Species name (Latin name)
(select)],Table36[[#This Row],[Species name 
(Latin name)]]))</f>
        <v/>
      </c>
      <c r="I22" s="153" t="str">
        <f>IF(Table36[[#This Row],[Stocking count 
('# of animals)]],(Table36[[#This Row],[Stocking count 
('# of animals)]]-Table36[[#This Row],[Harvest count 
('# of animals)]]-Table36[[#This Row],[Mortality count 
('# of animals)]]-Table36[[#This Row],[Known escapes 
('# of animals)]]), "")</f>
        <v/>
      </c>
      <c r="J22" s="154" t="str">
        <f>IF(Table36[[#This Row],[Stocking count 
('# of animals)]], I22/E22, "")</f>
        <v/>
      </c>
      <c r="K22" s="113"/>
    </row>
    <row r="23" spans="3:11" x14ac:dyDescent="0.45">
      <c r="C23" s="36">
        <f>'Dropdown tables - Production'!E21</f>
        <v>0</v>
      </c>
      <c r="D23" s="147">
        <f>'Dropdown tables - Production'!G21</f>
        <v>0</v>
      </c>
      <c r="E23" s="36">
        <f>SUMIFS(Table126[Stocking count 
('# of animals)],Table126[Site name],Table36[[#This Row],[Site name]],Table126[Species in production (Latin name)
(select)],Table36[[#This Row],[Species name 
(Latin name)]])</f>
        <v>0</v>
      </c>
      <c r="F23" s="36">
        <f>SUMIFS(Table126[Harvest count 
('#of animals)],Table126[Site name],Table36[[#This Row],[Site name]],Table126[Species in production (Latin name)
(select)],Table36[[#This Row],[Species name 
(Latin name)]])</f>
        <v>0</v>
      </c>
      <c r="G23" s="57" t="str">
        <f>IF(Table34[[#This Row],[Total mortality count
('# of animals)]]= 0, "0",Table34[[#This Row],[Total mortality count
('# of animals)]])</f>
        <v/>
      </c>
      <c r="H23" s="54" t="str">
        <f>IF(Table36[[#This Row],[Site name]]= 0, "", SUMIFS(Table3[Number of escapees 
('# of animals)],Table3[Site name
(select)],Table36[[#This Row],[Site name]],Table3[Species name (Latin name)
(select)],Table36[[#This Row],[Species name 
(Latin name)]]))</f>
        <v/>
      </c>
      <c r="I23" s="153" t="str">
        <f>IF(Table36[[#This Row],[Stocking count 
('# of animals)]],(Table36[[#This Row],[Stocking count 
('# of animals)]]-Table36[[#This Row],[Harvest count 
('# of animals)]]-Table36[[#This Row],[Mortality count 
('# of animals)]]-Table36[[#This Row],[Known escapes 
('# of animals)]]), "")</f>
        <v/>
      </c>
      <c r="J23" s="154" t="str">
        <f>IF(Table36[[#This Row],[Stocking count 
('# of animals)]], I23/E23, "")</f>
        <v/>
      </c>
      <c r="K23" s="113"/>
    </row>
    <row r="24" spans="3:11" x14ac:dyDescent="0.45">
      <c r="C24" s="36">
        <f>'Dropdown tables - Production'!E22</f>
        <v>0</v>
      </c>
      <c r="D24" s="147">
        <f>'Dropdown tables - Production'!G22</f>
        <v>0</v>
      </c>
      <c r="E24" s="36">
        <f>SUMIFS(Table126[Stocking count 
('# of animals)],Table126[Site name],Table36[[#This Row],[Site name]],Table126[Species in production (Latin name)
(select)],Table36[[#This Row],[Species name 
(Latin name)]])</f>
        <v>0</v>
      </c>
      <c r="F24" s="36">
        <f>SUMIFS(Table126[Harvest count 
('#of animals)],Table126[Site name],Table36[[#This Row],[Site name]],Table126[Species in production (Latin name)
(select)],Table36[[#This Row],[Species name 
(Latin name)]])</f>
        <v>0</v>
      </c>
      <c r="G24" s="57" t="str">
        <f>IF(Table34[[#This Row],[Total mortality count
('# of animals)]]= 0, "0",Table34[[#This Row],[Total mortality count
('# of animals)]])</f>
        <v/>
      </c>
      <c r="H24" s="54" t="str">
        <f>IF(Table36[[#This Row],[Site name]]= 0, "", SUMIFS(Table3[Number of escapees 
('# of animals)],Table3[Site name
(select)],Table36[[#This Row],[Site name]],Table3[Species name (Latin name)
(select)],Table36[[#This Row],[Species name 
(Latin name)]]))</f>
        <v/>
      </c>
      <c r="I24" s="153" t="str">
        <f>IF(Table36[[#This Row],[Stocking count 
('# of animals)]],(Table36[[#This Row],[Stocking count 
('# of animals)]]-Table36[[#This Row],[Harvest count 
('# of animals)]]-Table36[[#This Row],[Mortality count 
('# of animals)]]-Table36[[#This Row],[Known escapes 
('# of animals)]]), "")</f>
        <v/>
      </c>
      <c r="J24" s="154" t="str">
        <f>IF(Table36[[#This Row],[Stocking count 
('# of animals)]], I24/E24, "")</f>
        <v/>
      </c>
      <c r="K24" s="113"/>
    </row>
    <row r="25" spans="3:11" x14ac:dyDescent="0.45">
      <c r="C25" s="36">
        <f>'Dropdown tables - Production'!E23</f>
        <v>0</v>
      </c>
      <c r="D25" s="147">
        <f>'Dropdown tables - Production'!G23</f>
        <v>0</v>
      </c>
      <c r="E25" s="36">
        <f>SUMIFS(Table126[Stocking count 
('# of animals)],Table126[Site name],Table36[[#This Row],[Site name]],Table126[Species in production (Latin name)
(select)],Table36[[#This Row],[Species name 
(Latin name)]])</f>
        <v>0</v>
      </c>
      <c r="F25" s="36">
        <f>SUMIFS(Table126[Harvest count 
('#of animals)],Table126[Site name],Table36[[#This Row],[Site name]],Table126[Species in production (Latin name)
(select)],Table36[[#This Row],[Species name 
(Latin name)]])</f>
        <v>0</v>
      </c>
      <c r="G25" s="57" t="str">
        <f>IF(Table34[[#This Row],[Total mortality count
('# of animals)]]= 0, "0",Table34[[#This Row],[Total mortality count
('# of animals)]])</f>
        <v/>
      </c>
      <c r="H25" s="54" t="str">
        <f>IF(Table36[[#This Row],[Site name]]= 0, "", SUMIFS(Table3[Number of escapees 
('# of animals)],Table3[Site name
(select)],Table36[[#This Row],[Site name]],Table3[Species name (Latin name)
(select)],Table36[[#This Row],[Species name 
(Latin name)]]))</f>
        <v/>
      </c>
      <c r="I25" s="153" t="str">
        <f>IF(Table36[[#This Row],[Stocking count 
('# of animals)]],(Table36[[#This Row],[Stocking count 
('# of animals)]]-Table36[[#This Row],[Harvest count 
('# of animals)]]-Table36[[#This Row],[Mortality count 
('# of animals)]]-Table36[[#This Row],[Known escapes 
('# of animals)]]), "")</f>
        <v/>
      </c>
      <c r="J25" s="154" t="str">
        <f>IF(Table36[[#This Row],[Stocking count 
('# of animals)]], I25/E25, "")</f>
        <v/>
      </c>
      <c r="K25" s="113"/>
    </row>
    <row r="26" spans="3:11" x14ac:dyDescent="0.45">
      <c r="C26" s="36">
        <f>'Dropdown tables - Production'!E24</f>
        <v>0</v>
      </c>
      <c r="D26" s="147">
        <f>'Dropdown tables - Production'!G24</f>
        <v>0</v>
      </c>
      <c r="E26" s="36">
        <f>SUMIFS(Table126[Stocking count 
('# of animals)],Table126[Site name],Table36[[#This Row],[Site name]],Table126[Species in production (Latin name)
(select)],Table36[[#This Row],[Species name 
(Latin name)]])</f>
        <v>0</v>
      </c>
      <c r="F26" s="36">
        <f>SUMIFS(Table126[Harvest count 
('#of animals)],Table126[Site name],Table36[[#This Row],[Site name]],Table126[Species in production (Latin name)
(select)],Table36[[#This Row],[Species name 
(Latin name)]])</f>
        <v>0</v>
      </c>
      <c r="G26" s="57" t="str">
        <f>IF(Table34[[#This Row],[Total mortality count
('# of animals)]]= 0, "0",Table34[[#This Row],[Total mortality count
('# of animals)]])</f>
        <v/>
      </c>
      <c r="H26" s="54" t="str">
        <f>IF(Table36[[#This Row],[Site name]]= 0, "", SUMIFS(Table3[Number of escapees 
('# of animals)],Table3[Site name
(select)],Table36[[#This Row],[Site name]],Table3[Species name (Latin name)
(select)],Table36[[#This Row],[Species name 
(Latin name)]]))</f>
        <v/>
      </c>
      <c r="I26" s="153" t="str">
        <f>IF(Table36[[#This Row],[Stocking count 
('# of animals)]],(Table36[[#This Row],[Stocking count 
('# of animals)]]-Table36[[#This Row],[Harvest count 
('# of animals)]]-Table36[[#This Row],[Mortality count 
('# of animals)]]-Table36[[#This Row],[Known escapes 
('# of animals)]]), "")</f>
        <v/>
      </c>
      <c r="J26" s="154" t="str">
        <f>IF(Table36[[#This Row],[Stocking count 
('# of animals)]], I26/E26, "")</f>
        <v/>
      </c>
      <c r="K26" s="113"/>
    </row>
    <row r="27" spans="3:11" x14ac:dyDescent="0.45">
      <c r="C27" s="36">
        <f>'Dropdown tables - Production'!E25</f>
        <v>0</v>
      </c>
      <c r="D27" s="147">
        <f>'Dropdown tables - Production'!G25</f>
        <v>0</v>
      </c>
      <c r="E27" s="36">
        <f>SUMIFS(Table126[Stocking count 
('# of animals)],Table126[Site name],Table36[[#This Row],[Site name]],Table126[Species in production (Latin name)
(select)],Table36[[#This Row],[Species name 
(Latin name)]])</f>
        <v>0</v>
      </c>
      <c r="F27" s="36">
        <f>SUMIFS(Table126[Harvest count 
('#of animals)],Table126[Site name],Table36[[#This Row],[Site name]],Table126[Species in production (Latin name)
(select)],Table36[[#This Row],[Species name 
(Latin name)]])</f>
        <v>0</v>
      </c>
      <c r="G27" s="57" t="str">
        <f>IF(Table34[[#This Row],[Total mortality count
('# of animals)]]= 0, "0",Table34[[#This Row],[Total mortality count
('# of animals)]])</f>
        <v/>
      </c>
      <c r="H27" s="54" t="str">
        <f>IF(Table36[[#This Row],[Site name]]= 0, "", SUMIFS(Table3[Number of escapees 
('# of animals)],Table3[Site name
(select)],Table36[[#This Row],[Site name]],Table3[Species name (Latin name)
(select)],Table36[[#This Row],[Species name 
(Latin name)]]))</f>
        <v/>
      </c>
      <c r="I27" s="153" t="str">
        <f>IF(Table36[[#This Row],[Stocking count 
('# of animals)]],(Table36[[#This Row],[Stocking count 
('# of animals)]]-Table36[[#This Row],[Harvest count 
('# of animals)]]-Table36[[#This Row],[Mortality count 
('# of animals)]]-Table36[[#This Row],[Known escapes 
('# of animals)]]), "")</f>
        <v/>
      </c>
      <c r="J27" s="154" t="str">
        <f>IF(Table36[[#This Row],[Stocking count 
('# of animals)]], I27/E27, "")</f>
        <v/>
      </c>
      <c r="K27" s="113"/>
    </row>
    <row r="28" spans="3:11" x14ac:dyDescent="0.45">
      <c r="C28" s="36">
        <f>'Dropdown tables - Production'!E26</f>
        <v>0</v>
      </c>
      <c r="D28" s="147">
        <f>'Dropdown tables - Production'!G26</f>
        <v>0</v>
      </c>
      <c r="E28" s="36">
        <f>SUMIFS(Table126[Stocking count 
('# of animals)],Table126[Site name],Table36[[#This Row],[Site name]],Table126[Species in production (Latin name)
(select)],Table36[[#This Row],[Species name 
(Latin name)]])</f>
        <v>0</v>
      </c>
      <c r="F28" s="36">
        <f>SUMIFS(Table126[Harvest count 
('#of animals)],Table126[Site name],Table36[[#This Row],[Site name]],Table126[Species in production (Latin name)
(select)],Table36[[#This Row],[Species name 
(Latin name)]])</f>
        <v>0</v>
      </c>
      <c r="G28" s="57" t="str">
        <f>IF(Table34[[#This Row],[Total mortality count
('# of animals)]]= 0, "0",Table34[[#This Row],[Total mortality count
('# of animals)]])</f>
        <v/>
      </c>
      <c r="H28" s="54" t="str">
        <f>IF(Table36[[#This Row],[Site name]]= 0, "", SUMIFS(Table3[Number of escapees 
('# of animals)],Table3[Site name
(select)],Table36[[#This Row],[Site name]],Table3[Species name (Latin name)
(select)],Table36[[#This Row],[Species name 
(Latin name)]]))</f>
        <v/>
      </c>
      <c r="I28" s="153" t="str">
        <f>IF(Table36[[#This Row],[Stocking count 
('# of animals)]],(Table36[[#This Row],[Stocking count 
('# of animals)]]-Table36[[#This Row],[Harvest count 
('# of animals)]]-Table36[[#This Row],[Mortality count 
('# of animals)]]-Table36[[#This Row],[Known escapes 
('# of animals)]]), "")</f>
        <v/>
      </c>
      <c r="J28" s="154" t="str">
        <f>IF(Table36[[#This Row],[Stocking count 
('# of animals)]], I28/E28, "")</f>
        <v/>
      </c>
      <c r="K28" s="113"/>
    </row>
    <row r="29" spans="3:11" x14ac:dyDescent="0.45">
      <c r="C29" s="36">
        <f>'Dropdown tables - Production'!E27</f>
        <v>0</v>
      </c>
      <c r="D29" s="147">
        <f>'Dropdown tables - Production'!G27</f>
        <v>0</v>
      </c>
      <c r="E29" s="36">
        <f>SUMIFS(Table126[Stocking count 
('# of animals)],Table126[Site name],Table36[[#This Row],[Site name]],Table126[Species in production (Latin name)
(select)],Table36[[#This Row],[Species name 
(Latin name)]])</f>
        <v>0</v>
      </c>
      <c r="F29" s="36">
        <f>SUMIFS(Table126[Harvest count 
('#of animals)],Table126[Site name],Table36[[#This Row],[Site name]],Table126[Species in production (Latin name)
(select)],Table36[[#This Row],[Species name 
(Latin name)]])</f>
        <v>0</v>
      </c>
      <c r="G29" s="57" t="str">
        <f>IF(Table34[[#This Row],[Total mortality count
('# of animals)]]= 0, "0",Table34[[#This Row],[Total mortality count
('# of animals)]])</f>
        <v/>
      </c>
      <c r="H29" s="54" t="str">
        <f>IF(Table36[[#This Row],[Site name]]= 0, "", SUMIFS(Table3[Number of escapees 
('# of animals)],Table3[Site name
(select)],Table36[[#This Row],[Site name]],Table3[Species name (Latin name)
(select)],Table36[[#This Row],[Species name 
(Latin name)]]))</f>
        <v/>
      </c>
      <c r="I29" s="153" t="str">
        <f>IF(Table36[[#This Row],[Stocking count 
('# of animals)]],(Table36[[#This Row],[Stocking count 
('# of animals)]]-Table36[[#This Row],[Harvest count 
('# of animals)]]-Table36[[#This Row],[Mortality count 
('# of animals)]]-Table36[[#This Row],[Known escapes 
('# of animals)]]), "")</f>
        <v/>
      </c>
      <c r="J29" s="154" t="str">
        <f>IF(Table36[[#This Row],[Stocking count 
('# of animals)]], I29/E29, "")</f>
        <v/>
      </c>
      <c r="K29" s="113"/>
    </row>
    <row r="30" spans="3:11" x14ac:dyDescent="0.45">
      <c r="C30" s="36">
        <f>'Dropdown tables - Production'!E28</f>
        <v>0</v>
      </c>
      <c r="D30" s="147">
        <f>'Dropdown tables - Production'!G28</f>
        <v>0</v>
      </c>
      <c r="E30" s="36">
        <f>SUMIFS(Table126[Stocking count 
('# of animals)],Table126[Site name],Table36[[#This Row],[Site name]],Table126[Species in production (Latin name)
(select)],Table36[[#This Row],[Species name 
(Latin name)]])</f>
        <v>0</v>
      </c>
      <c r="F30" s="36">
        <f>SUMIFS(Table126[Harvest count 
('#of animals)],Table126[Site name],Table36[[#This Row],[Site name]],Table126[Species in production (Latin name)
(select)],Table36[[#This Row],[Species name 
(Latin name)]])</f>
        <v>0</v>
      </c>
      <c r="G30" s="57" t="str">
        <f>IF(Table34[[#This Row],[Total mortality count
('# of animals)]]= 0, "0",Table34[[#This Row],[Total mortality count
('# of animals)]])</f>
        <v/>
      </c>
      <c r="H30" s="54" t="str">
        <f>IF(Table36[[#This Row],[Site name]]= 0, "", SUMIFS(Table3[Number of escapees 
('# of animals)],Table3[Site name
(select)],Table36[[#This Row],[Site name]],Table3[Species name (Latin name)
(select)],Table36[[#This Row],[Species name 
(Latin name)]]))</f>
        <v/>
      </c>
      <c r="I30" s="153" t="str">
        <f>IF(Table36[[#This Row],[Stocking count 
('# of animals)]],(Table36[[#This Row],[Stocking count 
('# of animals)]]-Table36[[#This Row],[Harvest count 
('# of animals)]]-Table36[[#This Row],[Mortality count 
('# of animals)]]-Table36[[#This Row],[Known escapes 
('# of animals)]]), "")</f>
        <v/>
      </c>
      <c r="J30" s="154" t="str">
        <f>IF(Table36[[#This Row],[Stocking count 
('# of animals)]], I30/E30, "")</f>
        <v/>
      </c>
      <c r="K30" s="113"/>
    </row>
    <row r="31" spans="3:11" x14ac:dyDescent="0.45">
      <c r="C31" s="36">
        <f>'Dropdown tables - Production'!E29</f>
        <v>0</v>
      </c>
      <c r="D31" s="147">
        <f>'Dropdown tables - Production'!G29</f>
        <v>0</v>
      </c>
      <c r="E31" s="36">
        <f>SUMIFS(Table126[Stocking count 
('# of animals)],Table126[Site name],Table36[[#This Row],[Site name]],Table126[Species in production (Latin name)
(select)],Table36[[#This Row],[Species name 
(Latin name)]])</f>
        <v>0</v>
      </c>
      <c r="F31" s="36">
        <f>SUMIFS(Table126[Harvest count 
('#of animals)],Table126[Site name],Table36[[#This Row],[Site name]],Table126[Species in production (Latin name)
(select)],Table36[[#This Row],[Species name 
(Latin name)]])</f>
        <v>0</v>
      </c>
      <c r="G31" s="57" t="str">
        <f>IF(Table34[[#This Row],[Total mortality count
('# of animals)]]= 0, "0",Table34[[#This Row],[Total mortality count
('# of animals)]])</f>
        <v/>
      </c>
      <c r="H31" s="54" t="str">
        <f>IF(Table36[[#This Row],[Site name]]= 0, "", SUMIFS(Table3[Number of escapees 
('# of animals)],Table3[Site name
(select)],Table36[[#This Row],[Site name]],Table3[Species name (Latin name)
(select)],Table36[[#This Row],[Species name 
(Latin name)]]))</f>
        <v/>
      </c>
      <c r="I31" s="153" t="str">
        <f>IF(Table36[[#This Row],[Stocking count 
('# of animals)]],(Table36[[#This Row],[Stocking count 
('# of animals)]]-Table36[[#This Row],[Harvest count 
('# of animals)]]-Table36[[#This Row],[Mortality count 
('# of animals)]]-Table36[[#This Row],[Known escapes 
('# of animals)]]), "")</f>
        <v/>
      </c>
      <c r="J31" s="154" t="str">
        <f>IF(Table36[[#This Row],[Stocking count 
('# of animals)]], I31/E31, "")</f>
        <v/>
      </c>
      <c r="K31" s="113"/>
    </row>
    <row r="32" spans="3:11" x14ac:dyDescent="0.45">
      <c r="C32" s="36">
        <f>'Dropdown tables - Production'!E30</f>
        <v>0</v>
      </c>
      <c r="D32" s="147">
        <f>'Dropdown tables - Production'!G30</f>
        <v>0</v>
      </c>
      <c r="E32" s="36">
        <f>SUMIFS(Table126[Stocking count 
('# of animals)],Table126[Site name],Table36[[#This Row],[Site name]],Table126[Species in production (Latin name)
(select)],Table36[[#This Row],[Species name 
(Latin name)]])</f>
        <v>0</v>
      </c>
      <c r="F32" s="36">
        <f>SUMIFS(Table126[Harvest count 
('#of animals)],Table126[Site name],Table36[[#This Row],[Site name]],Table126[Species in production (Latin name)
(select)],Table36[[#This Row],[Species name 
(Latin name)]])</f>
        <v>0</v>
      </c>
      <c r="G32" s="57" t="str">
        <f>IF(Table34[[#This Row],[Total mortality count
('# of animals)]]= 0, "0",Table34[[#This Row],[Total mortality count
('# of animals)]])</f>
        <v/>
      </c>
      <c r="H32" s="54" t="str">
        <f>IF(Table36[[#This Row],[Site name]]= 0, "", SUMIFS(Table3[Number of escapees 
('# of animals)],Table3[Site name
(select)],Table36[[#This Row],[Site name]],Table3[Species name (Latin name)
(select)],Table36[[#This Row],[Species name 
(Latin name)]]))</f>
        <v/>
      </c>
      <c r="I32" s="153" t="str">
        <f>IF(Table36[[#This Row],[Stocking count 
('# of animals)]],(Table36[[#This Row],[Stocking count 
('# of animals)]]-Table36[[#This Row],[Harvest count 
('# of animals)]]-Table36[[#This Row],[Mortality count 
('# of animals)]]-Table36[[#This Row],[Known escapes 
('# of animals)]]), "")</f>
        <v/>
      </c>
      <c r="J32" s="154" t="str">
        <f>IF(Table36[[#This Row],[Stocking count 
('# of animals)]], I32/E32, "")</f>
        <v/>
      </c>
      <c r="K32" s="113"/>
    </row>
    <row r="33" spans="3:11" x14ac:dyDescent="0.45">
      <c r="C33" s="36">
        <f>'Dropdown tables - Production'!E31</f>
        <v>0</v>
      </c>
      <c r="D33" s="147">
        <f>'Dropdown tables - Production'!G31</f>
        <v>0</v>
      </c>
      <c r="E33" s="36">
        <f>SUMIFS(Table126[Stocking count 
('# of animals)],Table126[Site name],Table36[[#This Row],[Site name]],Table126[Species in production (Latin name)
(select)],Table36[[#This Row],[Species name 
(Latin name)]])</f>
        <v>0</v>
      </c>
      <c r="F33" s="36">
        <f>SUMIFS(Table126[Harvest count 
('#of animals)],Table126[Site name],Table36[[#This Row],[Site name]],Table126[Species in production (Latin name)
(select)],Table36[[#This Row],[Species name 
(Latin name)]])</f>
        <v>0</v>
      </c>
      <c r="G33" s="57" t="str">
        <f>IF(Table34[[#This Row],[Total mortality count
('# of animals)]]= 0, "0",Table34[[#This Row],[Total mortality count
('# of animals)]])</f>
        <v/>
      </c>
      <c r="H33" s="54" t="str">
        <f>IF(Table36[[#This Row],[Site name]]= 0, "", SUMIFS(Table3[Number of escapees 
('# of animals)],Table3[Site name
(select)],Table36[[#This Row],[Site name]],Table3[Species name (Latin name)
(select)],Table36[[#This Row],[Species name 
(Latin name)]]))</f>
        <v/>
      </c>
      <c r="I33" s="153" t="str">
        <f>IF(Table36[[#This Row],[Stocking count 
('# of animals)]],(Table36[[#This Row],[Stocking count 
('# of animals)]]-Table36[[#This Row],[Harvest count 
('# of animals)]]-Table36[[#This Row],[Mortality count 
('# of animals)]]-Table36[[#This Row],[Known escapes 
('# of animals)]]), "")</f>
        <v/>
      </c>
      <c r="J33" s="154" t="str">
        <f>IF(Table36[[#This Row],[Stocking count 
('# of animals)]], I33/E33, "")</f>
        <v/>
      </c>
      <c r="K33" s="113"/>
    </row>
    <row r="34" spans="3:11" x14ac:dyDescent="0.45">
      <c r="C34" s="36">
        <f>'Dropdown tables - Production'!E32</f>
        <v>0</v>
      </c>
      <c r="D34" s="147">
        <f>'Dropdown tables - Production'!G32</f>
        <v>0</v>
      </c>
      <c r="E34" s="36">
        <f>SUMIFS(Table126[Stocking count 
('# of animals)],Table126[Site name],Table36[[#This Row],[Site name]],Table126[Species in production (Latin name)
(select)],Table36[[#This Row],[Species name 
(Latin name)]])</f>
        <v>0</v>
      </c>
      <c r="F34" s="36">
        <f>SUMIFS(Table126[Harvest count 
('#of animals)],Table126[Site name],Table36[[#This Row],[Site name]],Table126[Species in production (Latin name)
(select)],Table36[[#This Row],[Species name 
(Latin name)]])</f>
        <v>0</v>
      </c>
      <c r="G34" s="57" t="str">
        <f>IF(Table34[[#This Row],[Total mortality count
('# of animals)]]= 0, "0",Table34[[#This Row],[Total mortality count
('# of animals)]])</f>
        <v/>
      </c>
      <c r="H34" s="54" t="str">
        <f>IF(Table36[[#This Row],[Site name]]= 0, "", SUMIFS(Table3[Number of escapees 
('# of animals)],Table3[Site name
(select)],Table36[[#This Row],[Site name]],Table3[Species name (Latin name)
(select)],Table36[[#This Row],[Species name 
(Latin name)]]))</f>
        <v/>
      </c>
      <c r="I34" s="153" t="str">
        <f>IF(Table36[[#This Row],[Stocking count 
('# of animals)]],(Table36[[#This Row],[Stocking count 
('# of animals)]]-Table36[[#This Row],[Harvest count 
('# of animals)]]-Table36[[#This Row],[Mortality count 
('# of animals)]]-Table36[[#This Row],[Known escapes 
('# of animals)]]), "")</f>
        <v/>
      </c>
      <c r="J34" s="154" t="str">
        <f>IF(Table36[[#This Row],[Stocking count 
('# of animals)]], I34/E34, "")</f>
        <v/>
      </c>
      <c r="K34" s="113"/>
    </row>
    <row r="35" spans="3:11" x14ac:dyDescent="0.45">
      <c r="C35" s="36">
        <f>'Dropdown tables - Production'!E33</f>
        <v>0</v>
      </c>
      <c r="D35" s="147">
        <f>'Dropdown tables - Production'!G33</f>
        <v>0</v>
      </c>
      <c r="E35" s="36">
        <f>SUMIFS(Table126[Stocking count 
('# of animals)],Table126[Site name],Table36[[#This Row],[Site name]],Table126[Species in production (Latin name)
(select)],Table36[[#This Row],[Species name 
(Latin name)]])</f>
        <v>0</v>
      </c>
      <c r="F35" s="36">
        <f>SUMIFS(Table126[Harvest count 
('#of animals)],Table126[Site name],Table36[[#This Row],[Site name]],Table126[Species in production (Latin name)
(select)],Table36[[#This Row],[Species name 
(Latin name)]])</f>
        <v>0</v>
      </c>
      <c r="G35" s="57" t="str">
        <f>IF(Table34[[#This Row],[Total mortality count
('# of animals)]]= 0, "0",Table34[[#This Row],[Total mortality count
('# of animals)]])</f>
        <v/>
      </c>
      <c r="H35" s="54" t="str">
        <f>IF(Table36[[#This Row],[Site name]]= 0, "", SUMIFS(Table3[Number of escapees 
('# of animals)],Table3[Site name
(select)],Table36[[#This Row],[Site name]],Table3[Species name (Latin name)
(select)],Table36[[#This Row],[Species name 
(Latin name)]]))</f>
        <v/>
      </c>
      <c r="I35" s="153" t="str">
        <f>IF(Table36[[#This Row],[Stocking count 
('# of animals)]],(Table36[[#This Row],[Stocking count 
('# of animals)]]-Table36[[#This Row],[Harvest count 
('# of animals)]]-Table36[[#This Row],[Mortality count 
('# of animals)]]-Table36[[#This Row],[Known escapes 
('# of animals)]]), "")</f>
        <v/>
      </c>
      <c r="J35" s="154" t="str">
        <f>IF(Table36[[#This Row],[Stocking count 
('# of animals)]], I35/E35, "")</f>
        <v/>
      </c>
      <c r="K35" s="113"/>
    </row>
    <row r="36" spans="3:11" x14ac:dyDescent="0.45">
      <c r="C36" s="36">
        <f>'Dropdown tables - Production'!E34</f>
        <v>0</v>
      </c>
      <c r="D36" s="147">
        <f>'Dropdown tables - Production'!G34</f>
        <v>0</v>
      </c>
      <c r="E36" s="36">
        <f>SUMIFS(Table126[Stocking count 
('# of animals)],Table126[Site name],Table36[[#This Row],[Site name]],Table126[Species in production (Latin name)
(select)],Table36[[#This Row],[Species name 
(Latin name)]])</f>
        <v>0</v>
      </c>
      <c r="F36" s="36">
        <f>SUMIFS(Table126[Harvest count 
('#of animals)],Table126[Site name],Table36[[#This Row],[Site name]],Table126[Species in production (Latin name)
(select)],Table36[[#This Row],[Species name 
(Latin name)]])</f>
        <v>0</v>
      </c>
      <c r="G36" s="57" t="str">
        <f>IF(Table34[[#This Row],[Total mortality count
('# of animals)]]= 0, "0",Table34[[#This Row],[Total mortality count
('# of animals)]])</f>
        <v/>
      </c>
      <c r="H36" s="54" t="str">
        <f>IF(Table36[[#This Row],[Site name]]= 0, "", SUMIFS(Table3[Number of escapees 
('# of animals)],Table3[Site name
(select)],Table36[[#This Row],[Site name]],Table3[Species name (Latin name)
(select)],Table36[[#This Row],[Species name 
(Latin name)]]))</f>
        <v/>
      </c>
      <c r="I36" s="153" t="str">
        <f>IF(Table36[[#This Row],[Stocking count 
('# of animals)]],(Table36[[#This Row],[Stocking count 
('# of animals)]]-Table36[[#This Row],[Harvest count 
('# of animals)]]-Table36[[#This Row],[Mortality count 
('# of animals)]]-Table36[[#This Row],[Known escapes 
('# of animals)]]), "")</f>
        <v/>
      </c>
      <c r="J36" s="154" t="str">
        <f>IF(Table36[[#This Row],[Stocking count 
('# of animals)]], I36/E36, "")</f>
        <v/>
      </c>
      <c r="K36" s="113"/>
    </row>
    <row r="37" spans="3:11" x14ac:dyDescent="0.45">
      <c r="C37" s="36">
        <f>'Dropdown tables - Production'!E35</f>
        <v>0</v>
      </c>
      <c r="D37" s="147">
        <f>'Dropdown tables - Production'!G35</f>
        <v>0</v>
      </c>
      <c r="E37" s="36">
        <f>SUMIFS(Table126[Stocking count 
('# of animals)],Table126[Site name],Table36[[#This Row],[Site name]],Table126[Species in production (Latin name)
(select)],Table36[[#This Row],[Species name 
(Latin name)]])</f>
        <v>0</v>
      </c>
      <c r="F37" s="36">
        <f>SUMIFS(Table126[Harvest count 
('#of animals)],Table126[Site name],Table36[[#This Row],[Site name]],Table126[Species in production (Latin name)
(select)],Table36[[#This Row],[Species name 
(Latin name)]])</f>
        <v>0</v>
      </c>
      <c r="G37" s="57" t="str">
        <f>IF(Table34[[#This Row],[Total mortality count
('# of animals)]]= 0, "0",Table34[[#This Row],[Total mortality count
('# of animals)]])</f>
        <v/>
      </c>
      <c r="H37" s="54" t="str">
        <f>IF(Table36[[#This Row],[Site name]]= 0, "", SUMIFS(Table3[Number of escapees 
('# of animals)],Table3[Site name
(select)],Table36[[#This Row],[Site name]],Table3[Species name (Latin name)
(select)],Table36[[#This Row],[Species name 
(Latin name)]]))</f>
        <v/>
      </c>
      <c r="I37" s="153" t="str">
        <f>IF(Table36[[#This Row],[Stocking count 
('# of animals)]],(Table36[[#This Row],[Stocking count 
('# of animals)]]-Table36[[#This Row],[Harvest count 
('# of animals)]]-Table36[[#This Row],[Mortality count 
('# of animals)]]-Table36[[#This Row],[Known escapes 
('# of animals)]]), "")</f>
        <v/>
      </c>
      <c r="J37" s="154" t="str">
        <f>IF(Table36[[#This Row],[Stocking count 
('# of animals)]], I37/E37, "")</f>
        <v/>
      </c>
      <c r="K37" s="113"/>
    </row>
    <row r="38" spans="3:11" x14ac:dyDescent="0.45">
      <c r="C38" s="36">
        <f>'Dropdown tables - Production'!E36</f>
        <v>0</v>
      </c>
      <c r="D38" s="147">
        <f>'Dropdown tables - Production'!G36</f>
        <v>0</v>
      </c>
      <c r="E38" s="36">
        <f>SUMIFS(Table126[Stocking count 
('# of animals)],Table126[Site name],Table36[[#This Row],[Site name]],Table126[Species in production (Latin name)
(select)],Table36[[#This Row],[Species name 
(Latin name)]])</f>
        <v>0</v>
      </c>
      <c r="F38" s="36">
        <f>SUMIFS(Table126[Harvest count 
('#of animals)],Table126[Site name],Table36[[#This Row],[Site name]],Table126[Species in production (Latin name)
(select)],Table36[[#This Row],[Species name 
(Latin name)]])</f>
        <v>0</v>
      </c>
      <c r="G38" s="57" t="str">
        <f>IF(Table34[[#This Row],[Total mortality count
('# of animals)]]= 0, "0",Table34[[#This Row],[Total mortality count
('# of animals)]])</f>
        <v/>
      </c>
      <c r="H38" s="54" t="str">
        <f>IF(Table36[[#This Row],[Site name]]= 0, "", SUMIFS(Table3[Number of escapees 
('# of animals)],Table3[Site name
(select)],Table36[[#This Row],[Site name]],Table3[Species name (Latin name)
(select)],Table36[[#This Row],[Species name 
(Latin name)]]))</f>
        <v/>
      </c>
      <c r="I38" s="153" t="str">
        <f>IF(Table36[[#This Row],[Stocking count 
('# of animals)]],(Table36[[#This Row],[Stocking count 
('# of animals)]]-Table36[[#This Row],[Harvest count 
('# of animals)]]-Table36[[#This Row],[Mortality count 
('# of animals)]]-Table36[[#This Row],[Known escapes 
('# of animals)]]), "")</f>
        <v/>
      </c>
      <c r="J38" s="154" t="str">
        <f>IF(Table36[[#This Row],[Stocking count 
('# of animals)]], I38/E38, "")</f>
        <v/>
      </c>
      <c r="K38" s="113"/>
    </row>
    <row r="39" spans="3:11" x14ac:dyDescent="0.45">
      <c r="C39" s="36">
        <f>'Dropdown tables - Production'!E37</f>
        <v>0</v>
      </c>
      <c r="D39" s="147">
        <f>'Dropdown tables - Production'!G37</f>
        <v>0</v>
      </c>
      <c r="E39" s="36">
        <f>SUMIFS(Table126[Stocking count 
('# of animals)],Table126[Site name],Table36[[#This Row],[Site name]],Table126[Species in production (Latin name)
(select)],Table36[[#This Row],[Species name 
(Latin name)]])</f>
        <v>0</v>
      </c>
      <c r="F39" s="36">
        <f>SUMIFS(Table126[Harvest count 
('#of animals)],Table126[Site name],Table36[[#This Row],[Site name]],Table126[Species in production (Latin name)
(select)],Table36[[#This Row],[Species name 
(Latin name)]])</f>
        <v>0</v>
      </c>
      <c r="G39" s="57" t="str">
        <f>IF(Table34[[#This Row],[Total mortality count
('# of animals)]]= 0, "0",Table34[[#This Row],[Total mortality count
('# of animals)]])</f>
        <v/>
      </c>
      <c r="H39" s="54" t="str">
        <f>IF(Table36[[#This Row],[Site name]]= 0, "", SUMIFS(Table3[Number of escapees 
('# of animals)],Table3[Site name
(select)],Table36[[#This Row],[Site name]],Table3[Species name (Latin name)
(select)],Table36[[#This Row],[Species name 
(Latin name)]]))</f>
        <v/>
      </c>
      <c r="I39" s="153" t="str">
        <f>IF(Table36[[#This Row],[Stocking count 
('# of animals)]],(Table36[[#This Row],[Stocking count 
('# of animals)]]-Table36[[#This Row],[Harvest count 
('# of animals)]]-Table36[[#This Row],[Mortality count 
('# of animals)]]-Table36[[#This Row],[Known escapes 
('# of animals)]]), "")</f>
        <v/>
      </c>
      <c r="J39" s="154" t="str">
        <f>IF(Table36[[#This Row],[Stocking count 
('# of animals)]], I39/E39, "")</f>
        <v/>
      </c>
      <c r="K39" s="113"/>
    </row>
    <row r="40" spans="3:11" x14ac:dyDescent="0.45">
      <c r="C40" s="36">
        <f>'Dropdown tables - Production'!E38</f>
        <v>0</v>
      </c>
      <c r="D40" s="147">
        <f>'Dropdown tables - Production'!G38</f>
        <v>0</v>
      </c>
      <c r="E40" s="36">
        <f>SUMIFS(Table126[Stocking count 
('# of animals)],Table126[Site name],Table36[[#This Row],[Site name]],Table126[Species in production (Latin name)
(select)],Table36[[#This Row],[Species name 
(Latin name)]])</f>
        <v>0</v>
      </c>
      <c r="F40" s="36">
        <f>SUMIFS(Table126[Harvest count 
('#of animals)],Table126[Site name],Table36[[#This Row],[Site name]],Table126[Species in production (Latin name)
(select)],Table36[[#This Row],[Species name 
(Latin name)]])</f>
        <v>0</v>
      </c>
      <c r="G40" s="57" t="str">
        <f>IF(Table34[[#This Row],[Total mortality count
('# of animals)]]= 0, "0",Table34[[#This Row],[Total mortality count
('# of animals)]])</f>
        <v/>
      </c>
      <c r="H40" s="54" t="str">
        <f>IF(Table36[[#This Row],[Site name]]= 0, "", SUMIFS(Table3[Number of escapees 
('# of animals)],Table3[Site name
(select)],Table36[[#This Row],[Site name]],Table3[Species name (Latin name)
(select)],Table36[[#This Row],[Species name 
(Latin name)]]))</f>
        <v/>
      </c>
      <c r="I40" s="153" t="str">
        <f>IF(Table36[[#This Row],[Stocking count 
('# of animals)]],(Table36[[#This Row],[Stocking count 
('# of animals)]]-Table36[[#This Row],[Harvest count 
('# of animals)]]-Table36[[#This Row],[Mortality count 
('# of animals)]]-Table36[[#This Row],[Known escapes 
('# of animals)]]), "")</f>
        <v/>
      </c>
      <c r="J40" s="154" t="str">
        <f>IF(Table36[[#This Row],[Stocking count 
('# of animals)]], I40/E40, "")</f>
        <v/>
      </c>
      <c r="K40" s="113"/>
    </row>
    <row r="41" spans="3:11" x14ac:dyDescent="0.45">
      <c r="C41" s="36">
        <f>'Dropdown tables - Production'!E39</f>
        <v>0</v>
      </c>
      <c r="D41" s="147">
        <f>'Dropdown tables - Production'!G39</f>
        <v>0</v>
      </c>
      <c r="E41" s="36">
        <f>SUMIFS(Table126[Stocking count 
('# of animals)],Table126[Site name],Table36[[#This Row],[Site name]],Table126[Species in production (Latin name)
(select)],Table36[[#This Row],[Species name 
(Latin name)]])</f>
        <v>0</v>
      </c>
      <c r="F41" s="36">
        <f>SUMIFS(Table126[Harvest count 
('#of animals)],Table126[Site name],Table36[[#This Row],[Site name]],Table126[Species in production (Latin name)
(select)],Table36[[#This Row],[Species name 
(Latin name)]])</f>
        <v>0</v>
      </c>
      <c r="G41" s="57" t="str">
        <f>IF(Table34[[#This Row],[Total mortality count
('# of animals)]]= 0, "0",Table34[[#This Row],[Total mortality count
('# of animals)]])</f>
        <v/>
      </c>
      <c r="H41" s="54" t="str">
        <f>IF(Table36[[#This Row],[Site name]]= 0, "", SUMIFS(Table3[Number of escapees 
('# of animals)],Table3[Site name
(select)],Table36[[#This Row],[Site name]],Table3[Species name (Latin name)
(select)],Table36[[#This Row],[Species name 
(Latin name)]]))</f>
        <v/>
      </c>
      <c r="I41" s="153" t="str">
        <f>IF(Table36[[#This Row],[Stocking count 
('# of animals)]],(Table36[[#This Row],[Stocking count 
('# of animals)]]-Table36[[#This Row],[Harvest count 
('# of animals)]]-Table36[[#This Row],[Mortality count 
('# of animals)]]-Table36[[#This Row],[Known escapes 
('# of animals)]]), "")</f>
        <v/>
      </c>
      <c r="J41" s="154" t="str">
        <f>IF(Table36[[#This Row],[Stocking count 
('# of animals)]], I41/E41, "")</f>
        <v/>
      </c>
      <c r="K41" s="113"/>
    </row>
    <row r="42" spans="3:11" x14ac:dyDescent="0.45">
      <c r="C42" s="36">
        <f>'Dropdown tables - Production'!E40</f>
        <v>0</v>
      </c>
      <c r="D42" s="147">
        <f>'Dropdown tables - Production'!G40</f>
        <v>0</v>
      </c>
      <c r="E42" s="36">
        <f>SUMIFS(Table126[Stocking count 
('# of animals)],Table126[Site name],Table36[[#This Row],[Site name]],Table126[Species in production (Latin name)
(select)],Table36[[#This Row],[Species name 
(Latin name)]])</f>
        <v>0</v>
      </c>
      <c r="F42" s="36">
        <f>SUMIFS(Table126[Harvest count 
('#of animals)],Table126[Site name],Table36[[#This Row],[Site name]],Table126[Species in production (Latin name)
(select)],Table36[[#This Row],[Species name 
(Latin name)]])</f>
        <v>0</v>
      </c>
      <c r="G42" s="57" t="str">
        <f>IF(Table34[[#This Row],[Total mortality count
('# of animals)]]= 0, "0",Table34[[#This Row],[Total mortality count
('# of animals)]])</f>
        <v/>
      </c>
      <c r="H42" s="54" t="str">
        <f>IF(Table36[[#This Row],[Site name]]= 0, "", SUMIFS(Table3[Number of escapees 
('# of animals)],Table3[Site name
(select)],Table36[[#This Row],[Site name]],Table3[Species name (Latin name)
(select)],Table36[[#This Row],[Species name 
(Latin name)]]))</f>
        <v/>
      </c>
      <c r="I42" s="153" t="str">
        <f>IF(Table36[[#This Row],[Stocking count 
('# of animals)]],(Table36[[#This Row],[Stocking count 
('# of animals)]]-Table36[[#This Row],[Harvest count 
('# of animals)]]-Table36[[#This Row],[Mortality count 
('# of animals)]]-Table36[[#This Row],[Known escapes 
('# of animals)]]), "")</f>
        <v/>
      </c>
      <c r="J42" s="154" t="str">
        <f>IF(Table36[[#This Row],[Stocking count 
('# of animals)]], I42/E42, "")</f>
        <v/>
      </c>
      <c r="K42" s="113"/>
    </row>
    <row r="43" spans="3:11" x14ac:dyDescent="0.45">
      <c r="C43" s="36">
        <f>'Dropdown tables - Production'!E41</f>
        <v>0</v>
      </c>
      <c r="D43" s="147">
        <f>'Dropdown tables - Production'!G41</f>
        <v>0</v>
      </c>
      <c r="E43" s="36">
        <f>SUMIFS(Table126[Stocking count 
('# of animals)],Table126[Site name],Table36[[#This Row],[Site name]],Table126[Species in production (Latin name)
(select)],Table36[[#This Row],[Species name 
(Latin name)]])</f>
        <v>0</v>
      </c>
      <c r="F43" s="36">
        <f>SUMIFS(Table126[Harvest count 
('#of animals)],Table126[Site name],Table36[[#This Row],[Site name]],Table126[Species in production (Latin name)
(select)],Table36[[#This Row],[Species name 
(Latin name)]])</f>
        <v>0</v>
      </c>
      <c r="G43" s="57" t="str">
        <f>IF(Table34[[#This Row],[Total mortality count
('# of animals)]]= 0, "0",Table34[[#This Row],[Total mortality count
('# of animals)]])</f>
        <v/>
      </c>
      <c r="H43" s="54" t="str">
        <f>IF(Table36[[#This Row],[Site name]]= 0, "", SUMIFS(Table3[Number of escapees 
('# of animals)],Table3[Site name
(select)],Table36[[#This Row],[Site name]],Table3[Species name (Latin name)
(select)],Table36[[#This Row],[Species name 
(Latin name)]]))</f>
        <v/>
      </c>
      <c r="I43" s="153" t="str">
        <f>IF(Table36[[#This Row],[Stocking count 
('# of animals)]],(Table36[[#This Row],[Stocking count 
('# of animals)]]-Table36[[#This Row],[Harvest count 
('# of animals)]]-Table36[[#This Row],[Mortality count 
('# of animals)]]-Table36[[#This Row],[Known escapes 
('# of animals)]]), "")</f>
        <v/>
      </c>
      <c r="J43" s="154" t="str">
        <f>IF(Table36[[#This Row],[Stocking count 
('# of animals)]], I43/E43, "")</f>
        <v/>
      </c>
      <c r="K43" s="113"/>
    </row>
    <row r="44" spans="3:11" x14ac:dyDescent="0.45">
      <c r="C44" s="36">
        <f>'Dropdown tables - Production'!E42</f>
        <v>0</v>
      </c>
      <c r="D44" s="147">
        <f>'Dropdown tables - Production'!G42</f>
        <v>0</v>
      </c>
      <c r="E44" s="36">
        <f>SUMIFS(Table126[Stocking count 
('# of animals)],Table126[Site name],Table36[[#This Row],[Site name]],Table126[Species in production (Latin name)
(select)],Table36[[#This Row],[Species name 
(Latin name)]])</f>
        <v>0</v>
      </c>
      <c r="F44" s="36">
        <f>SUMIFS(Table126[Harvest count 
('#of animals)],Table126[Site name],Table36[[#This Row],[Site name]],Table126[Species in production (Latin name)
(select)],Table36[[#This Row],[Species name 
(Latin name)]])</f>
        <v>0</v>
      </c>
      <c r="G44" s="57" t="str">
        <f>IF(Table34[[#This Row],[Total mortality count
('# of animals)]]= 0, "0",Table34[[#This Row],[Total mortality count
('# of animals)]])</f>
        <v/>
      </c>
      <c r="H44" s="54" t="str">
        <f>IF(Table36[[#This Row],[Site name]]= 0, "", SUMIFS(Table3[Number of escapees 
('# of animals)],Table3[Site name
(select)],Table36[[#This Row],[Site name]],Table3[Species name (Latin name)
(select)],Table36[[#This Row],[Species name 
(Latin name)]]))</f>
        <v/>
      </c>
      <c r="I44" s="153" t="str">
        <f>IF(Table36[[#This Row],[Stocking count 
('# of animals)]],(Table36[[#This Row],[Stocking count 
('# of animals)]]-Table36[[#This Row],[Harvest count 
('# of animals)]]-Table36[[#This Row],[Mortality count 
('# of animals)]]-Table36[[#This Row],[Known escapes 
('# of animals)]]), "")</f>
        <v/>
      </c>
      <c r="J44" s="154" t="str">
        <f>IF(Table36[[#This Row],[Stocking count 
('# of animals)]], I44/E44, "")</f>
        <v/>
      </c>
      <c r="K44" s="113"/>
    </row>
    <row r="45" spans="3:11" x14ac:dyDescent="0.45">
      <c r="C45" s="36">
        <f>'Dropdown tables - Production'!E43</f>
        <v>0</v>
      </c>
      <c r="D45" s="147">
        <f>'Dropdown tables - Production'!G43</f>
        <v>0</v>
      </c>
      <c r="E45" s="36">
        <f>SUMIFS(Table126[Stocking count 
('# of animals)],Table126[Site name],Table36[[#This Row],[Site name]],Table126[Species in production (Latin name)
(select)],Table36[[#This Row],[Species name 
(Latin name)]])</f>
        <v>0</v>
      </c>
      <c r="F45" s="36">
        <f>SUMIFS(Table126[Harvest count 
('#of animals)],Table126[Site name],Table36[[#This Row],[Site name]],Table126[Species in production (Latin name)
(select)],Table36[[#This Row],[Species name 
(Latin name)]])</f>
        <v>0</v>
      </c>
      <c r="G45" s="57" t="str">
        <f>IF(Table34[[#This Row],[Total mortality count
('# of animals)]]= 0, "0",Table34[[#This Row],[Total mortality count
('# of animals)]])</f>
        <v/>
      </c>
      <c r="H45" s="54" t="str">
        <f>IF(Table36[[#This Row],[Site name]]= 0, "", SUMIFS(Table3[Number of escapees 
('# of animals)],Table3[Site name
(select)],Table36[[#This Row],[Site name]],Table3[Species name (Latin name)
(select)],Table36[[#This Row],[Species name 
(Latin name)]]))</f>
        <v/>
      </c>
      <c r="I45" s="153" t="str">
        <f>IF(Table36[[#This Row],[Stocking count 
('# of animals)]],(Table36[[#This Row],[Stocking count 
('# of animals)]]-Table36[[#This Row],[Harvest count 
('# of animals)]]-Table36[[#This Row],[Mortality count 
('# of animals)]]-Table36[[#This Row],[Known escapes 
('# of animals)]]), "")</f>
        <v/>
      </c>
      <c r="J45" s="154" t="str">
        <f>IF(Table36[[#This Row],[Stocking count 
('# of animals)]], I45/E45, "")</f>
        <v/>
      </c>
      <c r="K45" s="113"/>
    </row>
    <row r="46" spans="3:11" x14ac:dyDescent="0.45">
      <c r="C46" s="36">
        <f>'Dropdown tables - Production'!E44</f>
        <v>0</v>
      </c>
      <c r="D46" s="147">
        <f>'Dropdown tables - Production'!G44</f>
        <v>0</v>
      </c>
      <c r="E46" s="36">
        <f>SUMIFS(Table126[Stocking count 
('# of animals)],Table126[Site name],Table36[[#This Row],[Site name]],Table126[Species in production (Latin name)
(select)],Table36[[#This Row],[Species name 
(Latin name)]])</f>
        <v>0</v>
      </c>
      <c r="F46" s="36">
        <f>SUMIFS(Table126[Harvest count 
('#of animals)],Table126[Site name],Table36[[#This Row],[Site name]],Table126[Species in production (Latin name)
(select)],Table36[[#This Row],[Species name 
(Latin name)]])</f>
        <v>0</v>
      </c>
      <c r="G46" s="57" t="str">
        <f>IF(Table34[[#This Row],[Total mortality count
('# of animals)]]= 0, "0",Table34[[#This Row],[Total mortality count
('# of animals)]])</f>
        <v/>
      </c>
      <c r="H46" s="54" t="str">
        <f>IF(Table36[[#This Row],[Site name]]= 0, "", SUMIFS(Table3[Number of escapees 
('# of animals)],Table3[Site name
(select)],Table36[[#This Row],[Site name]],Table3[Species name (Latin name)
(select)],Table36[[#This Row],[Species name 
(Latin name)]]))</f>
        <v/>
      </c>
      <c r="I46" s="153" t="str">
        <f>IF(Table36[[#This Row],[Stocking count 
('# of animals)]],(Table36[[#This Row],[Stocking count 
('# of animals)]]-Table36[[#This Row],[Harvest count 
('# of animals)]]-Table36[[#This Row],[Mortality count 
('# of animals)]]-Table36[[#This Row],[Known escapes 
('# of animals)]]), "")</f>
        <v/>
      </c>
      <c r="J46" s="154" t="str">
        <f>IF(Table36[[#This Row],[Stocking count 
('# of animals)]], I46/E46, "")</f>
        <v/>
      </c>
      <c r="K46" s="113"/>
    </row>
    <row r="47" spans="3:11" x14ac:dyDescent="0.45">
      <c r="C47" s="36">
        <f>'Dropdown tables - Production'!E45</f>
        <v>0</v>
      </c>
      <c r="D47" s="147">
        <f>'Dropdown tables - Production'!G45</f>
        <v>0</v>
      </c>
      <c r="E47" s="36">
        <f>SUMIFS(Table126[Stocking count 
('# of animals)],Table126[Site name],Table36[[#This Row],[Site name]],Table126[Species in production (Latin name)
(select)],Table36[[#This Row],[Species name 
(Latin name)]])</f>
        <v>0</v>
      </c>
      <c r="F47" s="36">
        <f>SUMIFS(Table126[Harvest count 
('#of animals)],Table126[Site name],Table36[[#This Row],[Site name]],Table126[Species in production (Latin name)
(select)],Table36[[#This Row],[Species name 
(Latin name)]])</f>
        <v>0</v>
      </c>
      <c r="G47" s="57" t="str">
        <f>IF(Table34[[#This Row],[Total mortality count
('# of animals)]]= 0, "0",Table34[[#This Row],[Total mortality count
('# of animals)]])</f>
        <v/>
      </c>
      <c r="H47" s="54" t="str">
        <f>IF(Table36[[#This Row],[Site name]]= 0, "", SUMIFS(Table3[Number of escapees 
('# of animals)],Table3[Site name
(select)],Table36[[#This Row],[Site name]],Table3[Species name (Latin name)
(select)],Table36[[#This Row],[Species name 
(Latin name)]]))</f>
        <v/>
      </c>
      <c r="I47" s="153" t="str">
        <f>IF(Table36[[#This Row],[Stocking count 
('# of animals)]],(Table36[[#This Row],[Stocking count 
('# of animals)]]-Table36[[#This Row],[Harvest count 
('# of animals)]]-Table36[[#This Row],[Mortality count 
('# of animals)]]-Table36[[#This Row],[Known escapes 
('# of animals)]]), "")</f>
        <v/>
      </c>
      <c r="J47" s="154" t="str">
        <f>IF(Table36[[#This Row],[Stocking count 
('# of animals)]], I47/E47, "")</f>
        <v/>
      </c>
      <c r="K47" s="113"/>
    </row>
    <row r="48" spans="3:11" x14ac:dyDescent="0.45">
      <c r="C48" s="36">
        <f>'Dropdown tables - Production'!E46</f>
        <v>0</v>
      </c>
      <c r="D48" s="147">
        <f>'Dropdown tables - Production'!G46</f>
        <v>0</v>
      </c>
      <c r="E48" s="36">
        <f>SUMIFS(Table126[Stocking count 
('# of animals)],Table126[Site name],Table36[[#This Row],[Site name]],Table126[Species in production (Latin name)
(select)],Table36[[#This Row],[Species name 
(Latin name)]])</f>
        <v>0</v>
      </c>
      <c r="F48" s="36">
        <f>SUMIFS(Table126[Harvest count 
('#of animals)],Table126[Site name],Table36[[#This Row],[Site name]],Table126[Species in production (Latin name)
(select)],Table36[[#This Row],[Species name 
(Latin name)]])</f>
        <v>0</v>
      </c>
      <c r="G48" s="57" t="str">
        <f>IF(Table34[[#This Row],[Total mortality count
('# of animals)]]= 0, "0",Table34[[#This Row],[Total mortality count
('# of animals)]])</f>
        <v/>
      </c>
      <c r="H48" s="54" t="str">
        <f>IF(Table36[[#This Row],[Site name]]= 0, "", SUMIFS(Table3[Number of escapees 
('# of animals)],Table3[Site name
(select)],Table36[[#This Row],[Site name]],Table3[Species name (Latin name)
(select)],Table36[[#This Row],[Species name 
(Latin name)]]))</f>
        <v/>
      </c>
      <c r="I48" s="153" t="str">
        <f>IF(Table36[[#This Row],[Stocking count 
('# of animals)]],(Table36[[#This Row],[Stocking count 
('# of animals)]]-Table36[[#This Row],[Harvest count 
('# of animals)]]-Table36[[#This Row],[Mortality count 
('# of animals)]]-Table36[[#This Row],[Known escapes 
('# of animals)]]), "")</f>
        <v/>
      </c>
      <c r="J48" s="154" t="str">
        <f>IF(Table36[[#This Row],[Stocking count 
('# of animals)]], I48/E48, "")</f>
        <v/>
      </c>
      <c r="K48" s="113"/>
    </row>
    <row r="49" spans="3:11" x14ac:dyDescent="0.45">
      <c r="C49" s="36">
        <f>'Dropdown tables - Production'!E47</f>
        <v>0</v>
      </c>
      <c r="D49" s="147">
        <f>'Dropdown tables - Production'!G47</f>
        <v>0</v>
      </c>
      <c r="E49" s="36">
        <f>SUMIFS(Table126[Stocking count 
('# of animals)],Table126[Site name],Table36[[#This Row],[Site name]],Table126[Species in production (Latin name)
(select)],Table36[[#This Row],[Species name 
(Latin name)]])</f>
        <v>0</v>
      </c>
      <c r="F49" s="36">
        <f>SUMIFS(Table126[Harvest count 
('#of animals)],Table126[Site name],Table36[[#This Row],[Site name]],Table126[Species in production (Latin name)
(select)],Table36[[#This Row],[Species name 
(Latin name)]])</f>
        <v>0</v>
      </c>
      <c r="G49" s="57" t="str">
        <f>IF(Table34[[#This Row],[Total mortality count
('# of animals)]]= 0, "0",Table34[[#This Row],[Total mortality count
('# of animals)]])</f>
        <v/>
      </c>
      <c r="H49" s="54" t="str">
        <f>IF(Table36[[#This Row],[Site name]]= 0, "", SUMIFS(Table3[Number of escapees 
('# of animals)],Table3[Site name
(select)],Table36[[#This Row],[Site name]],Table3[Species name (Latin name)
(select)],Table36[[#This Row],[Species name 
(Latin name)]]))</f>
        <v/>
      </c>
      <c r="I49" s="153" t="str">
        <f>IF(Table36[[#This Row],[Stocking count 
('# of animals)]],(Table36[[#This Row],[Stocking count 
('# of animals)]]-Table36[[#This Row],[Harvest count 
('# of animals)]]-Table36[[#This Row],[Mortality count 
('# of animals)]]-Table36[[#This Row],[Known escapes 
('# of animals)]]), "")</f>
        <v/>
      </c>
      <c r="J49" s="154" t="str">
        <f>IF(Table36[[#This Row],[Stocking count 
('# of animals)]], I49/E49, "")</f>
        <v/>
      </c>
      <c r="K49" s="113"/>
    </row>
    <row r="50" spans="3:11" x14ac:dyDescent="0.45">
      <c r="C50" s="36">
        <f>'Dropdown tables - Production'!E48</f>
        <v>0</v>
      </c>
      <c r="D50" s="147">
        <f>'Dropdown tables - Production'!G48</f>
        <v>0</v>
      </c>
      <c r="E50" s="36">
        <f>SUMIFS(Table126[Stocking count 
('# of animals)],Table126[Site name],Table36[[#This Row],[Site name]],Table126[Species in production (Latin name)
(select)],Table36[[#This Row],[Species name 
(Latin name)]])</f>
        <v>0</v>
      </c>
      <c r="F50" s="36">
        <f>SUMIFS(Table126[Harvest count 
('#of animals)],Table126[Site name],Table36[[#This Row],[Site name]],Table126[Species in production (Latin name)
(select)],Table36[[#This Row],[Species name 
(Latin name)]])</f>
        <v>0</v>
      </c>
      <c r="G50" s="57" t="str">
        <f>IF(Table34[[#This Row],[Total mortality count
('# of animals)]]= 0, "0",Table34[[#This Row],[Total mortality count
('# of animals)]])</f>
        <v/>
      </c>
      <c r="H50" s="54" t="str">
        <f>IF(Table36[[#This Row],[Site name]]= 0, "", SUMIFS(Table3[Number of escapees 
('# of animals)],Table3[Site name
(select)],Table36[[#This Row],[Site name]],Table3[Species name (Latin name)
(select)],Table36[[#This Row],[Species name 
(Latin name)]]))</f>
        <v/>
      </c>
      <c r="I50" s="153" t="str">
        <f>IF(Table36[[#This Row],[Stocking count 
('# of animals)]],(Table36[[#This Row],[Stocking count 
('# of animals)]]-Table36[[#This Row],[Harvest count 
('# of animals)]]-Table36[[#This Row],[Mortality count 
('# of animals)]]-Table36[[#This Row],[Known escapes 
('# of animals)]]), "")</f>
        <v/>
      </c>
      <c r="J50" s="154" t="str">
        <f>IF(Table36[[#This Row],[Stocking count 
('# of animals)]], I50/E50, "")</f>
        <v/>
      </c>
      <c r="K50" s="113"/>
    </row>
    <row r="51" spans="3:11" x14ac:dyDescent="0.45">
      <c r="C51" s="36">
        <f>'Dropdown tables - Production'!E49</f>
        <v>0</v>
      </c>
      <c r="D51" s="147">
        <f>'Dropdown tables - Production'!G49</f>
        <v>0</v>
      </c>
      <c r="E51" s="36">
        <f>SUMIFS(Table126[Stocking count 
('# of animals)],Table126[Site name],Table36[[#This Row],[Site name]],Table126[Species in production (Latin name)
(select)],Table36[[#This Row],[Species name 
(Latin name)]])</f>
        <v>0</v>
      </c>
      <c r="F51" s="36">
        <f>SUMIFS(Table126[Harvest count 
('#of animals)],Table126[Site name],Table36[[#This Row],[Site name]],Table126[Species in production (Latin name)
(select)],Table36[[#This Row],[Species name 
(Latin name)]])</f>
        <v>0</v>
      </c>
      <c r="G51" s="57" t="str">
        <f>IF(Table34[[#This Row],[Total mortality count
('# of animals)]]= 0, "0",Table34[[#This Row],[Total mortality count
('# of animals)]])</f>
        <v/>
      </c>
      <c r="H51" s="54" t="str">
        <f>IF(Table36[[#This Row],[Site name]]= 0, "", SUMIFS(Table3[Number of escapees 
('# of animals)],Table3[Site name
(select)],Table36[[#This Row],[Site name]],Table3[Species name (Latin name)
(select)],Table36[[#This Row],[Species name 
(Latin name)]]))</f>
        <v/>
      </c>
      <c r="I51" s="153" t="str">
        <f>IF(Table36[[#This Row],[Stocking count 
('# of animals)]],(Table36[[#This Row],[Stocking count 
('# of animals)]]-Table36[[#This Row],[Harvest count 
('# of animals)]]-Table36[[#This Row],[Mortality count 
('# of animals)]]-Table36[[#This Row],[Known escapes 
('# of animals)]]), "")</f>
        <v/>
      </c>
      <c r="J51" s="154" t="str">
        <f>IF(Table36[[#This Row],[Stocking count 
('# of animals)]], I51/E51, "")</f>
        <v/>
      </c>
      <c r="K51" s="113"/>
    </row>
    <row r="52" spans="3:11" x14ac:dyDescent="0.45">
      <c r="C52" s="36">
        <f>'Dropdown tables - Production'!E50</f>
        <v>0</v>
      </c>
      <c r="D52" s="147">
        <f>'Dropdown tables - Production'!G50</f>
        <v>0</v>
      </c>
      <c r="E52" s="36">
        <f>SUMIFS(Table126[Stocking count 
('# of animals)],Table126[Site name],Table36[[#This Row],[Site name]],Table126[Species in production (Latin name)
(select)],Table36[[#This Row],[Species name 
(Latin name)]])</f>
        <v>0</v>
      </c>
      <c r="F52" s="36">
        <f>SUMIFS(Table126[Harvest count 
('#of animals)],Table126[Site name],Table36[[#This Row],[Site name]],Table126[Species in production (Latin name)
(select)],Table36[[#This Row],[Species name 
(Latin name)]])</f>
        <v>0</v>
      </c>
      <c r="G52" s="57" t="str">
        <f>IF(Table34[[#This Row],[Total mortality count
('# of animals)]]= 0, "0",Table34[[#This Row],[Total mortality count
('# of animals)]])</f>
        <v/>
      </c>
      <c r="H52" s="54" t="str">
        <f>IF(Table36[[#This Row],[Site name]]= 0, "", SUMIFS(Table3[Number of escapees 
('# of animals)],Table3[Site name
(select)],Table36[[#This Row],[Site name]],Table3[Species name (Latin name)
(select)],Table36[[#This Row],[Species name 
(Latin name)]]))</f>
        <v/>
      </c>
      <c r="I52" s="153" t="str">
        <f>IF(Table36[[#This Row],[Stocking count 
('# of animals)]],(Table36[[#This Row],[Stocking count 
('# of animals)]]-Table36[[#This Row],[Harvest count 
('# of animals)]]-Table36[[#This Row],[Mortality count 
('# of animals)]]-Table36[[#This Row],[Known escapes 
('# of animals)]]), "")</f>
        <v/>
      </c>
      <c r="J52" s="154" t="str">
        <f>IF(Table36[[#This Row],[Stocking count 
('# of animals)]], I52/E52, "")</f>
        <v/>
      </c>
      <c r="K52" s="113"/>
    </row>
    <row r="53" spans="3:11" x14ac:dyDescent="0.45">
      <c r="C53" s="36">
        <f>'Dropdown tables - Production'!E51</f>
        <v>0</v>
      </c>
      <c r="D53" s="147">
        <f>'Dropdown tables - Production'!G51</f>
        <v>0</v>
      </c>
      <c r="E53" s="36">
        <f>SUMIFS(Table126[Stocking count 
('# of animals)],Table126[Site name],Table36[[#This Row],[Site name]],Table126[Species in production (Latin name)
(select)],Table36[[#This Row],[Species name 
(Latin name)]])</f>
        <v>0</v>
      </c>
      <c r="F53" s="36">
        <f>SUMIFS(Table126[Harvest count 
('#of animals)],Table126[Site name],Table36[[#This Row],[Site name]],Table126[Species in production (Latin name)
(select)],Table36[[#This Row],[Species name 
(Latin name)]])</f>
        <v>0</v>
      </c>
      <c r="G53" s="57" t="str">
        <f>IF(Table34[[#This Row],[Total mortality count
('# of animals)]]= 0, "0",Table34[[#This Row],[Total mortality count
('# of animals)]])</f>
        <v/>
      </c>
      <c r="H53" s="54" t="str">
        <f>IF(Table36[[#This Row],[Site name]]= 0, "", SUMIFS(Table3[Number of escapees 
('# of animals)],Table3[Site name
(select)],Table36[[#This Row],[Site name]],Table3[Species name (Latin name)
(select)],Table36[[#This Row],[Species name 
(Latin name)]]))</f>
        <v/>
      </c>
      <c r="I53" s="153" t="str">
        <f>IF(Table36[[#This Row],[Stocking count 
('# of animals)]],(Table36[[#This Row],[Stocking count 
('# of animals)]]-Table36[[#This Row],[Harvest count 
('# of animals)]]-Table36[[#This Row],[Mortality count 
('# of animals)]]-Table36[[#This Row],[Known escapes 
('# of animals)]]), "")</f>
        <v/>
      </c>
      <c r="J53" s="154" t="str">
        <f>IF(Table36[[#This Row],[Stocking count 
('# of animals)]], I53/E53, "")</f>
        <v/>
      </c>
      <c r="K53" s="113"/>
    </row>
    <row r="54" spans="3:11" x14ac:dyDescent="0.45">
      <c r="C54" s="36">
        <f>'Dropdown tables - Production'!E52</f>
        <v>0</v>
      </c>
      <c r="D54" s="147">
        <f>'Dropdown tables - Production'!G52</f>
        <v>0</v>
      </c>
      <c r="E54" s="36">
        <f>SUMIFS(Table126[Stocking count 
('# of animals)],Table126[Site name],Table36[[#This Row],[Site name]],Table126[Species in production (Latin name)
(select)],Table36[[#This Row],[Species name 
(Latin name)]])</f>
        <v>0</v>
      </c>
      <c r="F54" s="36">
        <f>SUMIFS(Table126[Harvest count 
('#of animals)],Table126[Site name],Table36[[#This Row],[Site name]],Table126[Species in production (Latin name)
(select)],Table36[[#This Row],[Species name 
(Latin name)]])</f>
        <v>0</v>
      </c>
      <c r="G54" s="57" t="str">
        <f>IF(Table34[[#This Row],[Total mortality count
('# of animals)]]= 0, "0",Table34[[#This Row],[Total mortality count
('# of animals)]])</f>
        <v/>
      </c>
      <c r="H54" s="54" t="str">
        <f>IF(Table36[[#This Row],[Site name]]= 0, "", SUMIFS(Table3[Number of escapees 
('# of animals)],Table3[Site name
(select)],Table36[[#This Row],[Site name]],Table3[Species name (Latin name)
(select)],Table36[[#This Row],[Species name 
(Latin name)]]))</f>
        <v/>
      </c>
      <c r="I54" s="153" t="str">
        <f>IF(Table36[[#This Row],[Stocking count 
('# of animals)]],(Table36[[#This Row],[Stocking count 
('# of animals)]]-Table36[[#This Row],[Harvest count 
('# of animals)]]-Table36[[#This Row],[Mortality count 
('# of animals)]]-Table36[[#This Row],[Known escapes 
('# of animals)]]), "")</f>
        <v/>
      </c>
      <c r="J54" s="154" t="str">
        <f>IF(Table36[[#This Row],[Stocking count 
('# of animals)]], I54/E54, "")</f>
        <v/>
      </c>
      <c r="K54" s="113"/>
    </row>
    <row r="55" spans="3:11" x14ac:dyDescent="0.45">
      <c r="C55" s="36">
        <f>'Dropdown tables - Production'!E53</f>
        <v>0</v>
      </c>
      <c r="D55" s="147">
        <f>'Dropdown tables - Production'!G53</f>
        <v>0</v>
      </c>
      <c r="E55" s="36">
        <f>SUMIFS(Table126[Stocking count 
('# of animals)],Table126[Site name],Table36[[#This Row],[Site name]],Table126[Species in production (Latin name)
(select)],Table36[[#This Row],[Species name 
(Latin name)]])</f>
        <v>0</v>
      </c>
      <c r="F55" s="36">
        <f>SUMIFS(Table126[Harvest count 
('#of animals)],Table126[Site name],Table36[[#This Row],[Site name]],Table126[Species in production (Latin name)
(select)],Table36[[#This Row],[Species name 
(Latin name)]])</f>
        <v>0</v>
      </c>
      <c r="G55" s="57" t="str">
        <f>IF(Table34[[#This Row],[Total mortality count
('# of animals)]]= 0, "0",Table34[[#This Row],[Total mortality count
('# of animals)]])</f>
        <v/>
      </c>
      <c r="H55" s="54" t="str">
        <f>IF(Table36[[#This Row],[Site name]]= 0, "", SUMIFS(Table3[Number of escapees 
('# of animals)],Table3[Site name
(select)],Table36[[#This Row],[Site name]],Table3[Species name (Latin name)
(select)],Table36[[#This Row],[Species name 
(Latin name)]]))</f>
        <v/>
      </c>
      <c r="I55" s="153" t="str">
        <f>IF(Table36[[#This Row],[Stocking count 
('# of animals)]],(Table36[[#This Row],[Stocking count 
('# of animals)]]-Table36[[#This Row],[Harvest count 
('# of animals)]]-Table36[[#This Row],[Mortality count 
('# of animals)]]-Table36[[#This Row],[Known escapes 
('# of animals)]]), "")</f>
        <v/>
      </c>
      <c r="J55" s="154" t="str">
        <f>IF(Table36[[#This Row],[Stocking count 
('# of animals)]], I55/E55, "")</f>
        <v/>
      </c>
      <c r="K55" s="113"/>
    </row>
    <row r="56" spans="3:11" x14ac:dyDescent="0.45">
      <c r="C56" s="36">
        <f>'Dropdown tables - Production'!E54</f>
        <v>0</v>
      </c>
      <c r="D56" s="147">
        <f>'Dropdown tables - Production'!G54</f>
        <v>0</v>
      </c>
      <c r="E56" s="36">
        <f>SUMIFS(Table126[Stocking count 
('# of animals)],Table126[Site name],Table36[[#This Row],[Site name]],Table126[Species in production (Latin name)
(select)],Table36[[#This Row],[Species name 
(Latin name)]])</f>
        <v>0</v>
      </c>
      <c r="F56" s="36">
        <f>SUMIFS(Table126[Harvest count 
('#of animals)],Table126[Site name],Table36[[#This Row],[Site name]],Table126[Species in production (Latin name)
(select)],Table36[[#This Row],[Species name 
(Latin name)]])</f>
        <v>0</v>
      </c>
      <c r="G56" s="57" t="str">
        <f>IF(Table34[[#This Row],[Total mortality count
('# of animals)]]= 0, "0",Table34[[#This Row],[Total mortality count
('# of animals)]])</f>
        <v/>
      </c>
      <c r="H56" s="54" t="str">
        <f>IF(Table36[[#This Row],[Site name]]= 0, "", SUMIFS(Table3[Number of escapees 
('# of animals)],Table3[Site name
(select)],Table36[[#This Row],[Site name]],Table3[Species name (Latin name)
(select)],Table36[[#This Row],[Species name 
(Latin name)]]))</f>
        <v/>
      </c>
      <c r="I56" s="153" t="str">
        <f>IF(Table36[[#This Row],[Stocking count 
('# of animals)]],(Table36[[#This Row],[Stocking count 
('# of animals)]]-Table36[[#This Row],[Harvest count 
('# of animals)]]-Table36[[#This Row],[Mortality count 
('# of animals)]]-Table36[[#This Row],[Known escapes 
('# of animals)]]), "")</f>
        <v/>
      </c>
      <c r="J56" s="154" t="str">
        <f>IF(Table36[[#This Row],[Stocking count 
('# of animals)]], I56/E56, "")</f>
        <v/>
      </c>
      <c r="K56" s="113"/>
    </row>
    <row r="57" spans="3:11" x14ac:dyDescent="0.45">
      <c r="C57" s="36">
        <f>'Dropdown tables - Production'!E55</f>
        <v>0</v>
      </c>
      <c r="D57" s="147">
        <f>'Dropdown tables - Production'!G55</f>
        <v>0</v>
      </c>
      <c r="E57" s="36">
        <f>SUMIFS(Table126[Stocking count 
('# of animals)],Table126[Site name],Table36[[#This Row],[Site name]],Table126[Species in production (Latin name)
(select)],Table36[[#This Row],[Species name 
(Latin name)]])</f>
        <v>0</v>
      </c>
      <c r="F57" s="36">
        <f>SUMIFS(Table126[Harvest count 
('#of animals)],Table126[Site name],Table36[[#This Row],[Site name]],Table126[Species in production (Latin name)
(select)],Table36[[#This Row],[Species name 
(Latin name)]])</f>
        <v>0</v>
      </c>
      <c r="G57" s="57" t="str">
        <f>IF(Table34[[#This Row],[Total mortality count
('# of animals)]]= 0, "0",Table34[[#This Row],[Total mortality count
('# of animals)]])</f>
        <v/>
      </c>
      <c r="H57" s="54" t="str">
        <f>IF(Table36[[#This Row],[Site name]]= 0, "", SUMIFS(Table3[Number of escapees 
('# of animals)],Table3[Site name
(select)],Table36[[#This Row],[Site name]],Table3[Species name (Latin name)
(select)],Table36[[#This Row],[Species name 
(Latin name)]]))</f>
        <v/>
      </c>
      <c r="I57" s="153" t="str">
        <f>IF(Table36[[#This Row],[Stocking count 
('# of animals)]],(Table36[[#This Row],[Stocking count 
('# of animals)]]-Table36[[#This Row],[Harvest count 
('# of animals)]]-Table36[[#This Row],[Mortality count 
('# of animals)]]-Table36[[#This Row],[Known escapes 
('# of animals)]]), "")</f>
        <v/>
      </c>
      <c r="J57" s="154" t="str">
        <f>IF(Table36[[#This Row],[Stocking count 
('# of animals)]], I57/E57, "")</f>
        <v/>
      </c>
      <c r="K57" s="113"/>
    </row>
    <row r="58" spans="3:11" x14ac:dyDescent="0.45">
      <c r="C58" s="36">
        <f>'Dropdown tables - Production'!E56</f>
        <v>0</v>
      </c>
      <c r="D58" s="147">
        <f>'Dropdown tables - Production'!G56</f>
        <v>0</v>
      </c>
      <c r="E58" s="36">
        <f>SUMIFS(Table126[Stocking count 
('# of animals)],Table126[Site name],Table36[[#This Row],[Site name]],Table126[Species in production (Latin name)
(select)],Table36[[#This Row],[Species name 
(Latin name)]])</f>
        <v>0</v>
      </c>
      <c r="F58" s="36">
        <f>SUMIFS(Table126[Harvest count 
('#of animals)],Table126[Site name],Table36[[#This Row],[Site name]],Table126[Species in production (Latin name)
(select)],Table36[[#This Row],[Species name 
(Latin name)]])</f>
        <v>0</v>
      </c>
      <c r="G58" s="57" t="str">
        <f>IF(Table34[[#This Row],[Total mortality count
('# of animals)]]= 0, "0",Table34[[#This Row],[Total mortality count
('# of animals)]])</f>
        <v/>
      </c>
      <c r="H58" s="54" t="str">
        <f>IF(Table36[[#This Row],[Site name]]= 0, "", SUMIFS(Table3[Number of escapees 
('# of animals)],Table3[Site name
(select)],Table36[[#This Row],[Site name]],Table3[Species name (Latin name)
(select)],Table36[[#This Row],[Species name 
(Latin name)]]))</f>
        <v/>
      </c>
      <c r="I58" s="153" t="str">
        <f>IF(Table36[[#This Row],[Stocking count 
('# of animals)]],(Table36[[#This Row],[Stocking count 
('# of animals)]]-Table36[[#This Row],[Harvest count 
('# of animals)]]-Table36[[#This Row],[Mortality count 
('# of animals)]]-Table36[[#This Row],[Known escapes 
('# of animals)]]), "")</f>
        <v/>
      </c>
      <c r="J58" s="154" t="str">
        <f>IF(Table36[[#This Row],[Stocking count 
('# of animals)]], I58/E58, "")</f>
        <v/>
      </c>
      <c r="K58" s="113"/>
    </row>
    <row r="59" spans="3:11" x14ac:dyDescent="0.45">
      <c r="C59" s="36">
        <f>'Dropdown tables - Production'!E57</f>
        <v>0</v>
      </c>
      <c r="D59" s="147">
        <f>'Dropdown tables - Production'!G57</f>
        <v>0</v>
      </c>
      <c r="E59" s="36">
        <f>SUMIFS(Table126[Stocking count 
('# of animals)],Table126[Site name],Table36[[#This Row],[Site name]],Table126[Species in production (Latin name)
(select)],Table36[[#This Row],[Species name 
(Latin name)]])</f>
        <v>0</v>
      </c>
      <c r="F59" s="36">
        <f>SUMIFS(Table126[Harvest count 
('#of animals)],Table126[Site name],Table36[[#This Row],[Site name]],Table126[Species in production (Latin name)
(select)],Table36[[#This Row],[Species name 
(Latin name)]])</f>
        <v>0</v>
      </c>
      <c r="G59" s="57" t="str">
        <f>IF(Table34[[#This Row],[Total mortality count
('# of animals)]]= 0, "0",Table34[[#This Row],[Total mortality count
('# of animals)]])</f>
        <v/>
      </c>
      <c r="H59" s="54" t="str">
        <f>IF(Table36[[#This Row],[Site name]]= 0, "", SUMIFS(Table3[Number of escapees 
('# of animals)],Table3[Site name
(select)],Table36[[#This Row],[Site name]],Table3[Species name (Latin name)
(select)],Table36[[#This Row],[Species name 
(Latin name)]]))</f>
        <v/>
      </c>
      <c r="I59" s="153" t="str">
        <f>IF(Table36[[#This Row],[Stocking count 
('# of animals)]],(Table36[[#This Row],[Stocking count 
('# of animals)]]-Table36[[#This Row],[Harvest count 
('# of animals)]]-Table36[[#This Row],[Mortality count 
('# of animals)]]-Table36[[#This Row],[Known escapes 
('# of animals)]]), "")</f>
        <v/>
      </c>
      <c r="J59" s="154" t="str">
        <f>IF(Table36[[#This Row],[Stocking count 
('# of animals)]], I59/E59, "")</f>
        <v/>
      </c>
      <c r="K59" s="113"/>
    </row>
    <row r="60" spans="3:11" x14ac:dyDescent="0.45">
      <c r="C60" s="36">
        <f>'Dropdown tables - Production'!E58</f>
        <v>0</v>
      </c>
      <c r="D60" s="147">
        <f>'Dropdown tables - Production'!G58</f>
        <v>0</v>
      </c>
      <c r="E60" s="36">
        <f>SUMIFS(Table126[Stocking count 
('# of animals)],Table126[Site name],Table36[[#This Row],[Site name]],Table126[Species in production (Latin name)
(select)],Table36[[#This Row],[Species name 
(Latin name)]])</f>
        <v>0</v>
      </c>
      <c r="F60" s="36">
        <f>SUMIFS(Table126[Harvest count 
('#of animals)],Table126[Site name],Table36[[#This Row],[Site name]],Table126[Species in production (Latin name)
(select)],Table36[[#This Row],[Species name 
(Latin name)]])</f>
        <v>0</v>
      </c>
      <c r="G60" s="57" t="str">
        <f>IF(Table34[[#This Row],[Total mortality count
('# of animals)]]= 0, "0",Table34[[#This Row],[Total mortality count
('# of animals)]])</f>
        <v/>
      </c>
      <c r="H60" s="54" t="str">
        <f>IF(Table36[[#This Row],[Site name]]= 0, "", SUMIFS(Table3[Number of escapees 
('# of animals)],Table3[Site name
(select)],Table36[[#This Row],[Site name]],Table3[Species name (Latin name)
(select)],Table36[[#This Row],[Species name 
(Latin name)]]))</f>
        <v/>
      </c>
      <c r="I60" s="153" t="str">
        <f>IF(Table36[[#This Row],[Stocking count 
('# of animals)]],(Table36[[#This Row],[Stocking count 
('# of animals)]]-Table36[[#This Row],[Harvest count 
('# of animals)]]-Table36[[#This Row],[Mortality count 
('# of animals)]]-Table36[[#This Row],[Known escapes 
('# of animals)]]), "")</f>
        <v/>
      </c>
      <c r="J60" s="154" t="str">
        <f>IF(Table36[[#This Row],[Stocking count 
('# of animals)]], I60/E60, "")</f>
        <v/>
      </c>
      <c r="K60" s="113"/>
    </row>
    <row r="61" spans="3:11" x14ac:dyDescent="0.45">
      <c r="C61" s="36">
        <f>'Dropdown tables - Production'!E59</f>
        <v>0</v>
      </c>
      <c r="D61" s="147">
        <f>'Dropdown tables - Production'!G59</f>
        <v>0</v>
      </c>
      <c r="E61" s="36">
        <f>SUMIFS(Table126[Stocking count 
('# of animals)],Table126[Site name],Table36[[#This Row],[Site name]],Table126[Species in production (Latin name)
(select)],Table36[[#This Row],[Species name 
(Latin name)]])</f>
        <v>0</v>
      </c>
      <c r="F61" s="36">
        <f>SUMIFS(Table126[Harvest count 
('#of animals)],Table126[Site name],Table36[[#This Row],[Site name]],Table126[Species in production (Latin name)
(select)],Table36[[#This Row],[Species name 
(Latin name)]])</f>
        <v>0</v>
      </c>
      <c r="G61" s="57" t="str">
        <f>IF(Table34[[#This Row],[Total mortality count
('# of animals)]]= 0, "0",Table34[[#This Row],[Total mortality count
('# of animals)]])</f>
        <v/>
      </c>
      <c r="H61" s="54" t="str">
        <f>IF(Table36[[#This Row],[Site name]]= 0, "", SUMIFS(Table3[Number of escapees 
('# of animals)],Table3[Site name
(select)],Table36[[#This Row],[Site name]],Table3[Species name (Latin name)
(select)],Table36[[#This Row],[Species name 
(Latin name)]]))</f>
        <v/>
      </c>
      <c r="I61" s="153" t="str">
        <f>IF(Table36[[#This Row],[Stocking count 
('# of animals)]],(Table36[[#This Row],[Stocking count 
('# of animals)]]-Table36[[#This Row],[Harvest count 
('# of animals)]]-Table36[[#This Row],[Mortality count 
('# of animals)]]-Table36[[#This Row],[Known escapes 
('# of animals)]]), "")</f>
        <v/>
      </c>
      <c r="J61" s="154" t="str">
        <f>IF(Table36[[#This Row],[Stocking count 
('# of animals)]], I61/E61, "")</f>
        <v/>
      </c>
      <c r="K61" s="113"/>
    </row>
    <row r="62" spans="3:11" x14ac:dyDescent="0.45">
      <c r="C62" s="36">
        <f>'Dropdown tables - Production'!E60</f>
        <v>0</v>
      </c>
      <c r="D62" s="147">
        <f>'Dropdown tables - Production'!G60</f>
        <v>0</v>
      </c>
      <c r="E62" s="36">
        <f>SUMIFS(Table126[Stocking count 
('# of animals)],Table126[Site name],Table36[[#This Row],[Site name]],Table126[Species in production (Latin name)
(select)],Table36[[#This Row],[Species name 
(Latin name)]])</f>
        <v>0</v>
      </c>
      <c r="F62" s="36">
        <f>SUMIFS(Table126[Harvest count 
('#of animals)],Table126[Site name],Table36[[#This Row],[Site name]],Table126[Species in production (Latin name)
(select)],Table36[[#This Row],[Species name 
(Latin name)]])</f>
        <v>0</v>
      </c>
      <c r="G62" s="57" t="str">
        <f>IF(Table34[[#This Row],[Total mortality count
('# of animals)]]= 0, "0",Table34[[#This Row],[Total mortality count
('# of animals)]])</f>
        <v/>
      </c>
      <c r="H62" s="54" t="str">
        <f>IF(Table36[[#This Row],[Site name]]= 0, "", SUMIFS(Table3[Number of escapees 
('# of animals)],Table3[Site name
(select)],Table36[[#This Row],[Site name]],Table3[Species name (Latin name)
(select)],Table36[[#This Row],[Species name 
(Latin name)]]))</f>
        <v/>
      </c>
      <c r="I62" s="153" t="str">
        <f>IF(Table36[[#This Row],[Stocking count 
('# of animals)]],(Table36[[#This Row],[Stocking count 
('# of animals)]]-Table36[[#This Row],[Harvest count 
('# of animals)]]-Table36[[#This Row],[Mortality count 
('# of animals)]]-Table36[[#This Row],[Known escapes 
('# of animals)]]), "")</f>
        <v/>
      </c>
      <c r="J62" s="154" t="str">
        <f>IF(Table36[[#This Row],[Stocking count 
('# of animals)]], I62/E62, "")</f>
        <v/>
      </c>
      <c r="K62" s="113"/>
    </row>
    <row r="63" spans="3:11" x14ac:dyDescent="0.45">
      <c r="C63" s="36">
        <f>'Dropdown tables - Production'!E61</f>
        <v>0</v>
      </c>
      <c r="D63" s="147">
        <f>'Dropdown tables - Production'!G61</f>
        <v>0</v>
      </c>
      <c r="E63" s="36">
        <f>SUMIFS(Table126[Stocking count 
('# of animals)],Table126[Site name],Table36[[#This Row],[Site name]],Table126[Species in production (Latin name)
(select)],Table36[[#This Row],[Species name 
(Latin name)]])</f>
        <v>0</v>
      </c>
      <c r="F63" s="36">
        <f>SUMIFS(Table126[Harvest count 
('#of animals)],Table126[Site name],Table36[[#This Row],[Site name]],Table126[Species in production (Latin name)
(select)],Table36[[#This Row],[Species name 
(Latin name)]])</f>
        <v>0</v>
      </c>
      <c r="G63" s="57" t="str">
        <f>IF(Table34[[#This Row],[Total mortality count
('# of animals)]]= 0, "0",Table34[[#This Row],[Total mortality count
('# of animals)]])</f>
        <v/>
      </c>
      <c r="H63" s="54" t="str">
        <f>IF(Table36[[#This Row],[Site name]]= 0, "", SUMIFS(Table3[Number of escapees 
('# of animals)],Table3[Site name
(select)],Table36[[#This Row],[Site name]],Table3[Species name (Latin name)
(select)],Table36[[#This Row],[Species name 
(Latin name)]]))</f>
        <v/>
      </c>
      <c r="I63" s="153" t="str">
        <f>IF(Table36[[#This Row],[Stocking count 
('# of animals)]],(Table36[[#This Row],[Stocking count 
('# of animals)]]-Table36[[#This Row],[Harvest count 
('# of animals)]]-Table36[[#This Row],[Mortality count 
('# of animals)]]-Table36[[#This Row],[Known escapes 
('# of animals)]]), "")</f>
        <v/>
      </c>
      <c r="J63" s="154" t="str">
        <f>IF(Table36[[#This Row],[Stocking count 
('# of animals)]], I63/E63, "")</f>
        <v/>
      </c>
      <c r="K63" s="113"/>
    </row>
    <row r="64" spans="3:11" x14ac:dyDescent="0.45">
      <c r="C64" s="36">
        <f>'Dropdown tables - Production'!E62</f>
        <v>0</v>
      </c>
      <c r="D64" s="147">
        <f>'Dropdown tables - Production'!G62</f>
        <v>0</v>
      </c>
      <c r="E64" s="36">
        <f>SUMIFS(Table126[Stocking count 
('# of animals)],Table126[Site name],Table36[[#This Row],[Site name]],Table126[Species in production (Latin name)
(select)],Table36[[#This Row],[Species name 
(Latin name)]])</f>
        <v>0</v>
      </c>
      <c r="F64" s="36">
        <f>SUMIFS(Table126[Harvest count 
('#of animals)],Table126[Site name],Table36[[#This Row],[Site name]],Table126[Species in production (Latin name)
(select)],Table36[[#This Row],[Species name 
(Latin name)]])</f>
        <v>0</v>
      </c>
      <c r="G64" s="57" t="str">
        <f>IF(Table34[[#This Row],[Total mortality count
('# of animals)]]= 0, "0",Table34[[#This Row],[Total mortality count
('# of animals)]])</f>
        <v/>
      </c>
      <c r="H64" s="54" t="str">
        <f>IF(Table36[[#This Row],[Site name]]= 0, "", SUMIFS(Table3[Number of escapees 
('# of animals)],Table3[Site name
(select)],Table36[[#This Row],[Site name]],Table3[Species name (Latin name)
(select)],Table36[[#This Row],[Species name 
(Latin name)]]))</f>
        <v/>
      </c>
      <c r="I64" s="153" t="str">
        <f>IF(Table36[[#This Row],[Stocking count 
('# of animals)]],(Table36[[#This Row],[Stocking count 
('# of animals)]]-Table36[[#This Row],[Harvest count 
('# of animals)]]-Table36[[#This Row],[Mortality count 
('# of animals)]]-Table36[[#This Row],[Known escapes 
('# of animals)]]), "")</f>
        <v/>
      </c>
      <c r="J64" s="154" t="str">
        <f>IF(Table36[[#This Row],[Stocking count 
('# of animals)]], I64/E64, "")</f>
        <v/>
      </c>
      <c r="K64" s="113"/>
    </row>
    <row r="65" spans="3:11" x14ac:dyDescent="0.45">
      <c r="C65" s="36">
        <f>'Dropdown tables - Production'!E63</f>
        <v>0</v>
      </c>
      <c r="D65" s="147">
        <f>'Dropdown tables - Production'!G63</f>
        <v>0</v>
      </c>
      <c r="E65" s="36">
        <f>SUMIFS(Table126[Stocking count 
('# of animals)],Table126[Site name],Table36[[#This Row],[Site name]],Table126[Species in production (Latin name)
(select)],Table36[[#This Row],[Species name 
(Latin name)]])</f>
        <v>0</v>
      </c>
      <c r="F65" s="36">
        <f>SUMIFS(Table126[Harvest count 
('#of animals)],Table126[Site name],Table36[[#This Row],[Site name]],Table126[Species in production (Latin name)
(select)],Table36[[#This Row],[Species name 
(Latin name)]])</f>
        <v>0</v>
      </c>
      <c r="G65" s="57" t="str">
        <f>IF(Table34[[#This Row],[Total mortality count
('# of animals)]]= 0, "0",Table34[[#This Row],[Total mortality count
('# of animals)]])</f>
        <v/>
      </c>
      <c r="H65" s="54" t="str">
        <f>IF(Table36[[#This Row],[Site name]]= 0, "", SUMIFS(Table3[Number of escapees 
('# of animals)],Table3[Site name
(select)],Table36[[#This Row],[Site name]],Table3[Species name (Latin name)
(select)],Table36[[#This Row],[Species name 
(Latin name)]]))</f>
        <v/>
      </c>
      <c r="I65" s="153" t="str">
        <f>IF(Table36[[#This Row],[Stocking count 
('# of animals)]],(Table36[[#This Row],[Stocking count 
('# of animals)]]-Table36[[#This Row],[Harvest count 
('# of animals)]]-Table36[[#This Row],[Mortality count 
('# of animals)]]-Table36[[#This Row],[Known escapes 
('# of animals)]]), "")</f>
        <v/>
      </c>
      <c r="J65" s="154" t="str">
        <f>IF(Table36[[#This Row],[Stocking count 
('# of animals)]], I65/E65, "")</f>
        <v/>
      </c>
      <c r="K65" s="113"/>
    </row>
    <row r="66" spans="3:11" x14ac:dyDescent="0.45">
      <c r="C66" s="36">
        <f>'Dropdown tables - Production'!E64</f>
        <v>0</v>
      </c>
      <c r="D66" s="147">
        <f>'Dropdown tables - Production'!G64</f>
        <v>0</v>
      </c>
      <c r="E66" s="36">
        <f>SUMIFS(Table126[Stocking count 
('# of animals)],Table126[Site name],Table36[[#This Row],[Site name]],Table126[Species in production (Latin name)
(select)],Table36[[#This Row],[Species name 
(Latin name)]])</f>
        <v>0</v>
      </c>
      <c r="F66" s="36">
        <f>SUMIFS(Table126[Harvest count 
('#of animals)],Table126[Site name],Table36[[#This Row],[Site name]],Table126[Species in production (Latin name)
(select)],Table36[[#This Row],[Species name 
(Latin name)]])</f>
        <v>0</v>
      </c>
      <c r="G66" s="57" t="str">
        <f>IF(Table34[[#This Row],[Total mortality count
('# of animals)]]= 0, "0",Table34[[#This Row],[Total mortality count
('# of animals)]])</f>
        <v/>
      </c>
      <c r="H66" s="54" t="str">
        <f>IF(Table36[[#This Row],[Site name]]= 0, "", SUMIFS(Table3[Number of escapees 
('# of animals)],Table3[Site name
(select)],Table36[[#This Row],[Site name]],Table3[Species name (Latin name)
(select)],Table36[[#This Row],[Species name 
(Latin name)]]))</f>
        <v/>
      </c>
      <c r="I66" s="153" t="str">
        <f>IF(Table36[[#This Row],[Stocking count 
('# of animals)]],(Table36[[#This Row],[Stocking count 
('# of animals)]]-Table36[[#This Row],[Harvest count 
('# of animals)]]-Table36[[#This Row],[Mortality count 
('# of animals)]]-Table36[[#This Row],[Known escapes 
('# of animals)]]), "")</f>
        <v/>
      </c>
      <c r="J66" s="154" t="str">
        <f>IF(Table36[[#This Row],[Stocking count 
('# of animals)]], I66/E66, "")</f>
        <v/>
      </c>
      <c r="K66" s="113"/>
    </row>
    <row r="67" spans="3:11" x14ac:dyDescent="0.45">
      <c r="C67" s="36">
        <f>'Dropdown tables - Production'!E65</f>
        <v>0</v>
      </c>
      <c r="D67" s="147">
        <f>'Dropdown tables - Production'!G65</f>
        <v>0</v>
      </c>
      <c r="E67" s="36">
        <f>SUMIFS(Table126[Stocking count 
('# of animals)],Table126[Site name],Table36[[#This Row],[Site name]],Table126[Species in production (Latin name)
(select)],Table36[[#This Row],[Species name 
(Latin name)]])</f>
        <v>0</v>
      </c>
      <c r="F67" s="36">
        <f>SUMIFS(Table126[Harvest count 
('#of animals)],Table126[Site name],Table36[[#This Row],[Site name]],Table126[Species in production (Latin name)
(select)],Table36[[#This Row],[Species name 
(Latin name)]])</f>
        <v>0</v>
      </c>
      <c r="G67" s="57" t="str">
        <f>IF(Table34[[#This Row],[Total mortality count
('# of animals)]]= 0, "0",Table34[[#This Row],[Total mortality count
('# of animals)]])</f>
        <v/>
      </c>
      <c r="H67" s="54" t="str">
        <f>IF(Table36[[#This Row],[Site name]]= 0, "", SUMIFS(Table3[Number of escapees 
('# of animals)],Table3[Site name
(select)],Table36[[#This Row],[Site name]],Table3[Species name (Latin name)
(select)],Table36[[#This Row],[Species name 
(Latin name)]]))</f>
        <v/>
      </c>
      <c r="I67" s="153" t="str">
        <f>IF(Table36[[#This Row],[Stocking count 
('# of animals)]],(Table36[[#This Row],[Stocking count 
('# of animals)]]-Table36[[#This Row],[Harvest count 
('# of animals)]]-Table36[[#This Row],[Mortality count 
('# of animals)]]-Table36[[#This Row],[Known escapes 
('# of animals)]]), "")</f>
        <v/>
      </c>
      <c r="J67" s="154" t="str">
        <f>IF(Table36[[#This Row],[Stocking count 
('# of animals)]], I67/E67, "")</f>
        <v/>
      </c>
      <c r="K67" s="113"/>
    </row>
    <row r="68" spans="3:11" x14ac:dyDescent="0.45">
      <c r="C68" s="36">
        <f>'Dropdown tables - Production'!E66</f>
        <v>0</v>
      </c>
      <c r="D68" s="147">
        <f>'Dropdown tables - Production'!G66</f>
        <v>0</v>
      </c>
      <c r="E68" s="36">
        <f>SUMIFS(Table126[Stocking count 
('# of animals)],Table126[Site name],Table36[[#This Row],[Site name]],Table126[Species in production (Latin name)
(select)],Table36[[#This Row],[Species name 
(Latin name)]])</f>
        <v>0</v>
      </c>
      <c r="F68" s="36">
        <f>SUMIFS(Table126[Harvest count 
('#of animals)],Table126[Site name],Table36[[#This Row],[Site name]],Table126[Species in production (Latin name)
(select)],Table36[[#This Row],[Species name 
(Latin name)]])</f>
        <v>0</v>
      </c>
      <c r="G68" s="57" t="str">
        <f>IF(Table34[[#This Row],[Total mortality count
('# of animals)]]= 0, "0",Table34[[#This Row],[Total mortality count
('# of animals)]])</f>
        <v/>
      </c>
      <c r="H68" s="54" t="str">
        <f>IF(Table36[[#This Row],[Site name]]= 0, "", SUMIFS(Table3[Number of escapees 
('# of animals)],Table3[Site name
(select)],Table36[[#This Row],[Site name]],Table3[Species name (Latin name)
(select)],Table36[[#This Row],[Species name 
(Latin name)]]))</f>
        <v/>
      </c>
      <c r="I68" s="153" t="str">
        <f>IF(Table36[[#This Row],[Stocking count 
('# of animals)]],(Table36[[#This Row],[Stocking count 
('# of animals)]]-Table36[[#This Row],[Harvest count 
('# of animals)]]-Table36[[#This Row],[Mortality count 
('# of animals)]]-Table36[[#This Row],[Known escapes 
('# of animals)]]), "")</f>
        <v/>
      </c>
      <c r="J68" s="154" t="str">
        <f>IF(Table36[[#This Row],[Stocking count 
('# of animals)]], I68/E68, "")</f>
        <v/>
      </c>
      <c r="K68" s="113"/>
    </row>
    <row r="69" spans="3:11" x14ac:dyDescent="0.45">
      <c r="C69" s="36">
        <f>'Dropdown tables - Production'!E67</f>
        <v>0</v>
      </c>
      <c r="D69" s="147">
        <f>'Dropdown tables - Production'!G67</f>
        <v>0</v>
      </c>
      <c r="E69" s="36">
        <f>SUMIFS(Table126[Stocking count 
('# of animals)],Table126[Site name],Table36[[#This Row],[Site name]],Table126[Species in production (Latin name)
(select)],Table36[[#This Row],[Species name 
(Latin name)]])</f>
        <v>0</v>
      </c>
      <c r="F69" s="36">
        <f>SUMIFS(Table126[Harvest count 
('#of animals)],Table126[Site name],Table36[[#This Row],[Site name]],Table126[Species in production (Latin name)
(select)],Table36[[#This Row],[Species name 
(Latin name)]])</f>
        <v>0</v>
      </c>
      <c r="G69" s="57" t="str">
        <f>IF(Table34[[#This Row],[Total mortality count
('# of animals)]]= 0, "0",Table34[[#This Row],[Total mortality count
('# of animals)]])</f>
        <v/>
      </c>
      <c r="H69" s="54" t="str">
        <f>IF(Table36[[#This Row],[Site name]]= 0, "", SUMIFS(Table3[Number of escapees 
('# of animals)],Table3[Site name
(select)],Table36[[#This Row],[Site name]],Table3[Species name (Latin name)
(select)],Table36[[#This Row],[Species name 
(Latin name)]]))</f>
        <v/>
      </c>
      <c r="I69" s="153" t="str">
        <f>IF(Table36[[#This Row],[Stocking count 
('# of animals)]],(Table36[[#This Row],[Stocking count 
('# of animals)]]-Table36[[#This Row],[Harvest count 
('# of animals)]]-Table36[[#This Row],[Mortality count 
('# of animals)]]-Table36[[#This Row],[Known escapes 
('# of animals)]]), "")</f>
        <v/>
      </c>
      <c r="J69" s="154" t="str">
        <f>IF(Table36[[#This Row],[Stocking count 
('# of animals)]], I69/E69, "")</f>
        <v/>
      </c>
      <c r="K69" s="113"/>
    </row>
    <row r="70" spans="3:11" x14ac:dyDescent="0.45">
      <c r="C70" s="36">
        <f>'Dropdown tables - Production'!E68</f>
        <v>0</v>
      </c>
      <c r="D70" s="147">
        <f>'Dropdown tables - Production'!G68</f>
        <v>0</v>
      </c>
      <c r="E70" s="36">
        <f>SUMIFS(Table126[Stocking count 
('# of animals)],Table126[Site name],Table36[[#This Row],[Site name]],Table126[Species in production (Latin name)
(select)],Table36[[#This Row],[Species name 
(Latin name)]])</f>
        <v>0</v>
      </c>
      <c r="F70" s="36">
        <f>SUMIFS(Table126[Harvest count 
('#of animals)],Table126[Site name],Table36[[#This Row],[Site name]],Table126[Species in production (Latin name)
(select)],Table36[[#This Row],[Species name 
(Latin name)]])</f>
        <v>0</v>
      </c>
      <c r="G70" s="57" t="str">
        <f>IF(Table34[[#This Row],[Total mortality count
('# of animals)]]= 0, "0",Table34[[#This Row],[Total mortality count
('# of animals)]])</f>
        <v/>
      </c>
      <c r="H70" s="54" t="str">
        <f>IF(Table36[[#This Row],[Site name]]= 0, "", SUMIFS(Table3[Number of escapees 
('# of animals)],Table3[Site name
(select)],Table36[[#This Row],[Site name]],Table3[Species name (Latin name)
(select)],Table36[[#This Row],[Species name 
(Latin name)]]))</f>
        <v/>
      </c>
      <c r="I70" s="153" t="str">
        <f>IF(Table36[[#This Row],[Stocking count 
('# of animals)]],(Table36[[#This Row],[Stocking count 
('# of animals)]]-Table36[[#This Row],[Harvest count 
('# of animals)]]-Table36[[#This Row],[Mortality count 
('# of animals)]]-Table36[[#This Row],[Known escapes 
('# of animals)]]), "")</f>
        <v/>
      </c>
      <c r="J70" s="154" t="str">
        <f>IF(Table36[[#This Row],[Stocking count 
('# of animals)]], I70/E70, "")</f>
        <v/>
      </c>
      <c r="K70" s="113"/>
    </row>
    <row r="71" spans="3:11" x14ac:dyDescent="0.45">
      <c r="C71" s="36">
        <f>'Dropdown tables - Production'!E69</f>
        <v>0</v>
      </c>
      <c r="D71" s="147">
        <f>'Dropdown tables - Production'!G69</f>
        <v>0</v>
      </c>
      <c r="E71" s="36">
        <f>SUMIFS(Table126[Stocking count 
('# of animals)],Table126[Site name],Table36[[#This Row],[Site name]],Table126[Species in production (Latin name)
(select)],Table36[[#This Row],[Species name 
(Latin name)]])</f>
        <v>0</v>
      </c>
      <c r="F71" s="36">
        <f>SUMIFS(Table126[Harvest count 
('#of animals)],Table126[Site name],Table36[[#This Row],[Site name]],Table126[Species in production (Latin name)
(select)],Table36[[#This Row],[Species name 
(Latin name)]])</f>
        <v>0</v>
      </c>
      <c r="G71" s="57" t="str">
        <f>IF(Table34[[#This Row],[Total mortality count
('# of animals)]]= 0, "0",Table34[[#This Row],[Total mortality count
('# of animals)]])</f>
        <v/>
      </c>
      <c r="H71" s="54" t="str">
        <f>IF(Table36[[#This Row],[Site name]]= 0, "", SUMIFS(Table3[Number of escapees 
('# of animals)],Table3[Site name
(select)],Table36[[#This Row],[Site name]],Table3[Species name (Latin name)
(select)],Table36[[#This Row],[Species name 
(Latin name)]]))</f>
        <v/>
      </c>
      <c r="I71" s="153" t="str">
        <f>IF(Table36[[#This Row],[Stocking count 
('# of animals)]],(Table36[[#This Row],[Stocking count 
('# of animals)]]-Table36[[#This Row],[Harvest count 
('# of animals)]]-Table36[[#This Row],[Mortality count 
('# of animals)]]-Table36[[#This Row],[Known escapes 
('# of animals)]]), "")</f>
        <v/>
      </c>
      <c r="J71" s="154" t="str">
        <f>IF(Table36[[#This Row],[Stocking count 
('# of animals)]], I71/E71, "")</f>
        <v/>
      </c>
      <c r="K71" s="113"/>
    </row>
    <row r="72" spans="3:11" x14ac:dyDescent="0.45">
      <c r="C72" s="36">
        <f>'Dropdown tables - Production'!E70</f>
        <v>0</v>
      </c>
      <c r="D72" s="147">
        <f>'Dropdown tables - Production'!G70</f>
        <v>0</v>
      </c>
      <c r="E72" s="36">
        <f>SUMIFS(Table126[Stocking count 
('# of animals)],Table126[Site name],Table36[[#This Row],[Site name]],Table126[Species in production (Latin name)
(select)],Table36[[#This Row],[Species name 
(Latin name)]])</f>
        <v>0</v>
      </c>
      <c r="F72" s="36">
        <f>SUMIFS(Table126[Harvest count 
('#of animals)],Table126[Site name],Table36[[#This Row],[Site name]],Table126[Species in production (Latin name)
(select)],Table36[[#This Row],[Species name 
(Latin name)]])</f>
        <v>0</v>
      </c>
      <c r="G72" s="57" t="str">
        <f>IF(Table34[[#This Row],[Total mortality count
('# of animals)]]= 0, "0",Table34[[#This Row],[Total mortality count
('# of animals)]])</f>
        <v/>
      </c>
      <c r="H72" s="54" t="str">
        <f>IF(Table36[[#This Row],[Site name]]= 0, "", SUMIFS(Table3[Number of escapees 
('# of animals)],Table3[Site name
(select)],Table36[[#This Row],[Site name]],Table3[Species name (Latin name)
(select)],Table36[[#This Row],[Species name 
(Latin name)]]))</f>
        <v/>
      </c>
      <c r="I72" s="153" t="str">
        <f>IF(Table36[[#This Row],[Stocking count 
('# of animals)]],(Table36[[#This Row],[Stocking count 
('# of animals)]]-Table36[[#This Row],[Harvest count 
('# of animals)]]-Table36[[#This Row],[Mortality count 
('# of animals)]]-Table36[[#This Row],[Known escapes 
('# of animals)]]), "")</f>
        <v/>
      </c>
      <c r="J72" s="154" t="str">
        <f>IF(Table36[[#This Row],[Stocking count 
('# of animals)]], I72/E72, "")</f>
        <v/>
      </c>
      <c r="K72" s="113"/>
    </row>
    <row r="73" spans="3:11" x14ac:dyDescent="0.45">
      <c r="C73" s="36">
        <f>'Dropdown tables - Production'!E71</f>
        <v>0</v>
      </c>
      <c r="D73" s="147">
        <f>'Dropdown tables - Production'!G71</f>
        <v>0</v>
      </c>
      <c r="E73" s="36">
        <f>SUMIFS(Table126[Stocking count 
('# of animals)],Table126[Site name],Table36[[#This Row],[Site name]],Table126[Species in production (Latin name)
(select)],Table36[[#This Row],[Species name 
(Latin name)]])</f>
        <v>0</v>
      </c>
      <c r="F73" s="36">
        <f>SUMIFS(Table126[Harvest count 
('#of animals)],Table126[Site name],Table36[[#This Row],[Site name]],Table126[Species in production (Latin name)
(select)],Table36[[#This Row],[Species name 
(Latin name)]])</f>
        <v>0</v>
      </c>
      <c r="G73" s="57" t="str">
        <f>IF(Table34[[#This Row],[Total mortality count
('# of animals)]]= 0, "0",Table34[[#This Row],[Total mortality count
('# of animals)]])</f>
        <v/>
      </c>
      <c r="H73" s="54" t="str">
        <f>IF(Table36[[#This Row],[Site name]]= 0, "", SUMIFS(Table3[Number of escapees 
('# of animals)],Table3[Site name
(select)],Table36[[#This Row],[Site name]],Table3[Species name (Latin name)
(select)],Table36[[#This Row],[Species name 
(Latin name)]]))</f>
        <v/>
      </c>
      <c r="I73" s="153" t="str">
        <f>IF(Table36[[#This Row],[Stocking count 
('# of animals)]],(Table36[[#This Row],[Stocking count 
('# of animals)]]-Table36[[#This Row],[Harvest count 
('# of animals)]]-Table36[[#This Row],[Mortality count 
('# of animals)]]-Table36[[#This Row],[Known escapes 
('# of animals)]]), "")</f>
        <v/>
      </c>
      <c r="J73" s="154" t="str">
        <f>IF(Table36[[#This Row],[Stocking count 
('# of animals)]], I73/E73, "")</f>
        <v/>
      </c>
      <c r="K73" s="113"/>
    </row>
    <row r="74" spans="3:11" x14ac:dyDescent="0.45">
      <c r="C74" s="36">
        <f>'Dropdown tables - Production'!E72</f>
        <v>0</v>
      </c>
      <c r="D74" s="147">
        <f>'Dropdown tables - Production'!G72</f>
        <v>0</v>
      </c>
      <c r="E74" s="36">
        <f>SUMIFS(Table126[Stocking count 
('# of animals)],Table126[Site name],Table36[[#This Row],[Site name]],Table126[Species in production (Latin name)
(select)],Table36[[#This Row],[Species name 
(Latin name)]])</f>
        <v>0</v>
      </c>
      <c r="F74" s="36">
        <f>SUMIFS(Table126[Harvest count 
('#of animals)],Table126[Site name],Table36[[#This Row],[Site name]],Table126[Species in production (Latin name)
(select)],Table36[[#This Row],[Species name 
(Latin name)]])</f>
        <v>0</v>
      </c>
      <c r="G74" s="57" t="str">
        <f>IF(Table34[[#This Row],[Total mortality count
('# of animals)]]= 0, "0",Table34[[#This Row],[Total mortality count
('# of animals)]])</f>
        <v/>
      </c>
      <c r="H74" s="54" t="str">
        <f>IF(Table36[[#This Row],[Site name]]= 0, "", SUMIFS(Table3[Number of escapees 
('# of animals)],Table3[Site name
(select)],Table36[[#This Row],[Site name]],Table3[Species name (Latin name)
(select)],Table36[[#This Row],[Species name 
(Latin name)]]))</f>
        <v/>
      </c>
      <c r="I74" s="153" t="str">
        <f>IF(Table36[[#This Row],[Stocking count 
('# of animals)]],(Table36[[#This Row],[Stocking count 
('# of animals)]]-Table36[[#This Row],[Harvest count 
('# of animals)]]-Table36[[#This Row],[Mortality count 
('# of animals)]]-Table36[[#This Row],[Known escapes 
('# of animals)]]), "")</f>
        <v/>
      </c>
      <c r="J74" s="154" t="str">
        <f>IF(Table36[[#This Row],[Stocking count 
('# of animals)]], I74/E74, "")</f>
        <v/>
      </c>
      <c r="K74" s="113"/>
    </row>
    <row r="75" spans="3:11" x14ac:dyDescent="0.45">
      <c r="C75" s="36">
        <f>'Dropdown tables - Production'!E73</f>
        <v>0</v>
      </c>
      <c r="D75" s="147">
        <f>'Dropdown tables - Production'!G73</f>
        <v>0</v>
      </c>
      <c r="E75" s="36">
        <f>SUMIFS(Table126[Stocking count 
('# of animals)],Table126[Site name],Table36[[#This Row],[Site name]],Table126[Species in production (Latin name)
(select)],Table36[[#This Row],[Species name 
(Latin name)]])</f>
        <v>0</v>
      </c>
      <c r="F75" s="36">
        <f>SUMIFS(Table126[Harvest count 
('#of animals)],Table126[Site name],Table36[[#This Row],[Site name]],Table126[Species in production (Latin name)
(select)],Table36[[#This Row],[Species name 
(Latin name)]])</f>
        <v>0</v>
      </c>
      <c r="G75" s="57" t="str">
        <f>IF(Table34[[#This Row],[Total mortality count
('# of animals)]]= 0, "0",Table34[[#This Row],[Total mortality count
('# of animals)]])</f>
        <v/>
      </c>
      <c r="H75" s="54" t="str">
        <f>IF(Table36[[#This Row],[Site name]]= 0, "", SUMIFS(Table3[Number of escapees 
('# of animals)],Table3[Site name
(select)],Table36[[#This Row],[Site name]],Table3[Species name (Latin name)
(select)],Table36[[#This Row],[Species name 
(Latin name)]]))</f>
        <v/>
      </c>
      <c r="I75" s="153" t="str">
        <f>IF(Table36[[#This Row],[Stocking count 
('# of animals)]],(Table36[[#This Row],[Stocking count 
('# of animals)]]-Table36[[#This Row],[Harvest count 
('# of animals)]]-Table36[[#This Row],[Mortality count 
('# of animals)]]-Table36[[#This Row],[Known escapes 
('# of animals)]]), "")</f>
        <v/>
      </c>
      <c r="J75" s="154" t="str">
        <f>IF(Table36[[#This Row],[Stocking count 
('# of animals)]], I75/E75, "")</f>
        <v/>
      </c>
      <c r="K75" s="113"/>
    </row>
    <row r="76" spans="3:11" x14ac:dyDescent="0.45">
      <c r="C76" s="36">
        <f>'Dropdown tables - Production'!E74</f>
        <v>0</v>
      </c>
      <c r="D76" s="147">
        <f>'Dropdown tables - Production'!G74</f>
        <v>0</v>
      </c>
      <c r="E76" s="36">
        <f>SUMIFS(Table126[Stocking count 
('# of animals)],Table126[Site name],Table36[[#This Row],[Site name]],Table126[Species in production (Latin name)
(select)],Table36[[#This Row],[Species name 
(Latin name)]])</f>
        <v>0</v>
      </c>
      <c r="F76" s="36">
        <f>SUMIFS(Table126[Harvest count 
('#of animals)],Table126[Site name],Table36[[#This Row],[Site name]],Table126[Species in production (Latin name)
(select)],Table36[[#This Row],[Species name 
(Latin name)]])</f>
        <v>0</v>
      </c>
      <c r="G76" s="57" t="str">
        <f>IF(Table34[[#This Row],[Total mortality count
('# of animals)]]= 0, "0",Table34[[#This Row],[Total mortality count
('# of animals)]])</f>
        <v/>
      </c>
      <c r="H76" s="54" t="str">
        <f>IF(Table36[[#This Row],[Site name]]= 0, "", SUMIFS(Table3[Number of escapees 
('# of animals)],Table3[Site name
(select)],Table36[[#This Row],[Site name]],Table3[Species name (Latin name)
(select)],Table36[[#This Row],[Species name 
(Latin name)]]))</f>
        <v/>
      </c>
      <c r="I76" s="153" t="str">
        <f>IF(Table36[[#This Row],[Stocking count 
('# of animals)]],(Table36[[#This Row],[Stocking count 
('# of animals)]]-Table36[[#This Row],[Harvest count 
('# of animals)]]-Table36[[#This Row],[Mortality count 
('# of animals)]]-Table36[[#This Row],[Known escapes 
('# of animals)]]), "")</f>
        <v/>
      </c>
      <c r="J76" s="154" t="str">
        <f>IF(Table36[[#This Row],[Stocking count 
('# of animals)]], I76/E76, "")</f>
        <v/>
      </c>
      <c r="K76" s="113"/>
    </row>
    <row r="77" spans="3:11" x14ac:dyDescent="0.45">
      <c r="C77" s="36">
        <f>'Dropdown tables - Production'!E75</f>
        <v>0</v>
      </c>
      <c r="D77" s="147">
        <f>'Dropdown tables - Production'!G75</f>
        <v>0</v>
      </c>
      <c r="E77" s="36">
        <f>SUMIFS(Table126[Stocking count 
('# of animals)],Table126[Site name],Table36[[#This Row],[Site name]],Table126[Species in production (Latin name)
(select)],Table36[[#This Row],[Species name 
(Latin name)]])</f>
        <v>0</v>
      </c>
      <c r="F77" s="36">
        <f>SUMIFS(Table126[Harvest count 
('#of animals)],Table126[Site name],Table36[[#This Row],[Site name]],Table126[Species in production (Latin name)
(select)],Table36[[#This Row],[Species name 
(Latin name)]])</f>
        <v>0</v>
      </c>
      <c r="G77" s="57" t="str">
        <f>IF(Table34[[#This Row],[Total mortality count
('# of animals)]]= 0, "0",Table34[[#This Row],[Total mortality count
('# of animals)]])</f>
        <v/>
      </c>
      <c r="H77" s="54" t="str">
        <f>IF(Table36[[#This Row],[Site name]]= 0, "", SUMIFS(Table3[Number of escapees 
('# of animals)],Table3[Site name
(select)],Table36[[#This Row],[Site name]],Table3[Species name (Latin name)
(select)],Table36[[#This Row],[Species name 
(Latin name)]]))</f>
        <v/>
      </c>
      <c r="I77" s="153" t="str">
        <f>IF(Table36[[#This Row],[Stocking count 
('# of animals)]],(Table36[[#This Row],[Stocking count 
('# of animals)]]-Table36[[#This Row],[Harvest count 
('# of animals)]]-Table36[[#This Row],[Mortality count 
('# of animals)]]-Table36[[#This Row],[Known escapes 
('# of animals)]]), "")</f>
        <v/>
      </c>
      <c r="J77" s="154" t="str">
        <f>IF(Table36[[#This Row],[Stocking count 
('# of animals)]], I77/E77, "")</f>
        <v/>
      </c>
      <c r="K77" s="113"/>
    </row>
    <row r="78" spans="3:11" x14ac:dyDescent="0.45">
      <c r="C78" s="36">
        <f>'Dropdown tables - Production'!E76</f>
        <v>0</v>
      </c>
      <c r="D78" s="147">
        <f>'Dropdown tables - Production'!G76</f>
        <v>0</v>
      </c>
      <c r="E78" s="36">
        <f>SUMIFS(Table126[Stocking count 
('# of animals)],Table126[Site name],Table36[[#This Row],[Site name]],Table126[Species in production (Latin name)
(select)],Table36[[#This Row],[Species name 
(Latin name)]])</f>
        <v>0</v>
      </c>
      <c r="F78" s="36">
        <f>SUMIFS(Table126[Harvest count 
('#of animals)],Table126[Site name],Table36[[#This Row],[Site name]],Table126[Species in production (Latin name)
(select)],Table36[[#This Row],[Species name 
(Latin name)]])</f>
        <v>0</v>
      </c>
      <c r="G78" s="57" t="str">
        <f>IF(Table34[[#This Row],[Total mortality count
('# of animals)]]= 0, "0",Table34[[#This Row],[Total mortality count
('# of animals)]])</f>
        <v/>
      </c>
      <c r="H78" s="54" t="str">
        <f>IF(Table36[[#This Row],[Site name]]= 0, "", SUMIFS(Table3[Number of escapees 
('# of animals)],Table3[Site name
(select)],Table36[[#This Row],[Site name]],Table3[Species name (Latin name)
(select)],Table36[[#This Row],[Species name 
(Latin name)]]))</f>
        <v/>
      </c>
      <c r="I78" s="153" t="str">
        <f>IF(Table36[[#This Row],[Stocking count 
('# of animals)]],(Table36[[#This Row],[Stocking count 
('# of animals)]]-Table36[[#This Row],[Harvest count 
('# of animals)]]-Table36[[#This Row],[Mortality count 
('# of animals)]]-Table36[[#This Row],[Known escapes 
('# of animals)]]), "")</f>
        <v/>
      </c>
      <c r="J78" s="154" t="str">
        <f>IF(Table36[[#This Row],[Stocking count 
('# of animals)]], I78/E78, "")</f>
        <v/>
      </c>
      <c r="K78" s="113"/>
    </row>
    <row r="79" spans="3:11" x14ac:dyDescent="0.45">
      <c r="C79" s="36">
        <f>'Dropdown tables - Production'!E77</f>
        <v>0</v>
      </c>
      <c r="D79" s="147">
        <f>'Dropdown tables - Production'!G77</f>
        <v>0</v>
      </c>
      <c r="E79" s="36">
        <f>SUMIFS(Table126[Stocking count 
('# of animals)],Table126[Site name],Table36[[#This Row],[Site name]],Table126[Species in production (Latin name)
(select)],Table36[[#This Row],[Species name 
(Latin name)]])</f>
        <v>0</v>
      </c>
      <c r="F79" s="36">
        <f>SUMIFS(Table126[Harvest count 
('#of animals)],Table126[Site name],Table36[[#This Row],[Site name]],Table126[Species in production (Latin name)
(select)],Table36[[#This Row],[Species name 
(Latin name)]])</f>
        <v>0</v>
      </c>
      <c r="G79" s="57" t="str">
        <f>IF(Table34[[#This Row],[Total mortality count
('# of animals)]]= 0, "0",Table34[[#This Row],[Total mortality count
('# of animals)]])</f>
        <v/>
      </c>
      <c r="H79" s="54" t="str">
        <f>IF(Table36[[#This Row],[Site name]]= 0, "", SUMIFS(Table3[Number of escapees 
('# of animals)],Table3[Site name
(select)],Table36[[#This Row],[Site name]],Table3[Species name (Latin name)
(select)],Table36[[#This Row],[Species name 
(Latin name)]]))</f>
        <v/>
      </c>
      <c r="I79" s="153" t="str">
        <f>IF(Table36[[#This Row],[Stocking count 
('# of animals)]],(Table36[[#This Row],[Stocking count 
('# of animals)]]-Table36[[#This Row],[Harvest count 
('# of animals)]]-Table36[[#This Row],[Mortality count 
('# of animals)]]-Table36[[#This Row],[Known escapes 
('# of animals)]]), "")</f>
        <v/>
      </c>
      <c r="J79" s="154" t="str">
        <f>IF(Table36[[#This Row],[Stocking count 
('# of animals)]], I79/E79, "")</f>
        <v/>
      </c>
      <c r="K79" s="113"/>
    </row>
    <row r="80" spans="3:11" x14ac:dyDescent="0.45">
      <c r="C80" s="36">
        <f>'Dropdown tables - Production'!E78</f>
        <v>0</v>
      </c>
      <c r="D80" s="147">
        <f>'Dropdown tables - Production'!G78</f>
        <v>0</v>
      </c>
      <c r="E80" s="36">
        <f>SUMIFS(Table126[Stocking count 
('# of animals)],Table126[Site name],Table36[[#This Row],[Site name]],Table126[Species in production (Latin name)
(select)],Table36[[#This Row],[Species name 
(Latin name)]])</f>
        <v>0</v>
      </c>
      <c r="F80" s="36">
        <f>SUMIFS(Table126[Harvest count 
('#of animals)],Table126[Site name],Table36[[#This Row],[Site name]],Table126[Species in production (Latin name)
(select)],Table36[[#This Row],[Species name 
(Latin name)]])</f>
        <v>0</v>
      </c>
      <c r="G80" s="57" t="str">
        <f>IF(Table34[[#This Row],[Total mortality count
('# of animals)]]= 0, "0",Table34[[#This Row],[Total mortality count
('# of animals)]])</f>
        <v/>
      </c>
      <c r="H80" s="54" t="str">
        <f>IF(Table36[[#This Row],[Site name]]= 0, "", SUMIFS(Table3[Number of escapees 
('# of animals)],Table3[Site name
(select)],Table36[[#This Row],[Site name]],Table3[Species name (Latin name)
(select)],Table36[[#This Row],[Species name 
(Latin name)]]))</f>
        <v/>
      </c>
      <c r="I80" s="153" t="str">
        <f>IF(Table36[[#This Row],[Stocking count 
('# of animals)]],(Table36[[#This Row],[Stocking count 
('# of animals)]]-Table36[[#This Row],[Harvest count 
('# of animals)]]-Table36[[#This Row],[Mortality count 
('# of animals)]]-Table36[[#This Row],[Known escapes 
('# of animals)]]), "")</f>
        <v/>
      </c>
      <c r="J80" s="154" t="str">
        <f>IF(Table36[[#This Row],[Stocking count 
('# of animals)]], I80/E80, "")</f>
        <v/>
      </c>
      <c r="K80" s="113"/>
    </row>
    <row r="81" spans="3:11" x14ac:dyDescent="0.45">
      <c r="C81" s="36">
        <f>'Dropdown tables - Production'!E79</f>
        <v>0</v>
      </c>
      <c r="D81" s="147">
        <f>'Dropdown tables - Production'!G79</f>
        <v>0</v>
      </c>
      <c r="E81" s="36">
        <f>SUMIFS(Table126[Stocking count 
('# of animals)],Table126[Site name],Table36[[#This Row],[Site name]],Table126[Species in production (Latin name)
(select)],Table36[[#This Row],[Species name 
(Latin name)]])</f>
        <v>0</v>
      </c>
      <c r="F81" s="36">
        <f>SUMIFS(Table126[Harvest count 
('#of animals)],Table126[Site name],Table36[[#This Row],[Site name]],Table126[Species in production (Latin name)
(select)],Table36[[#This Row],[Species name 
(Latin name)]])</f>
        <v>0</v>
      </c>
      <c r="G81" s="57" t="str">
        <f>IF(Table34[[#This Row],[Total mortality count
('# of animals)]]= 0, "0",Table34[[#This Row],[Total mortality count
('# of animals)]])</f>
        <v/>
      </c>
      <c r="H81" s="54" t="str">
        <f>IF(Table36[[#This Row],[Site name]]= 0, "", SUMIFS(Table3[Number of escapees 
('# of animals)],Table3[Site name
(select)],Table36[[#This Row],[Site name]],Table3[Species name (Latin name)
(select)],Table36[[#This Row],[Species name 
(Latin name)]]))</f>
        <v/>
      </c>
      <c r="I81" s="153" t="str">
        <f>IF(Table36[[#This Row],[Stocking count 
('# of animals)]],(Table36[[#This Row],[Stocking count 
('# of animals)]]-Table36[[#This Row],[Harvest count 
('# of animals)]]-Table36[[#This Row],[Mortality count 
('# of animals)]]-Table36[[#This Row],[Known escapes 
('# of animals)]]), "")</f>
        <v/>
      </c>
      <c r="J81" s="154" t="str">
        <f>IF(Table36[[#This Row],[Stocking count 
('# of animals)]], I81/E81, "")</f>
        <v/>
      </c>
      <c r="K81" s="113"/>
    </row>
    <row r="82" spans="3:11" x14ac:dyDescent="0.45">
      <c r="C82" s="36">
        <f>'Dropdown tables - Production'!E80</f>
        <v>0</v>
      </c>
      <c r="D82" s="147">
        <f>'Dropdown tables - Production'!G80</f>
        <v>0</v>
      </c>
      <c r="E82" s="36">
        <f>SUMIFS(Table126[Stocking count 
('# of animals)],Table126[Site name],Table36[[#This Row],[Site name]],Table126[Species in production (Latin name)
(select)],Table36[[#This Row],[Species name 
(Latin name)]])</f>
        <v>0</v>
      </c>
      <c r="F82" s="36">
        <f>SUMIFS(Table126[Harvest count 
('#of animals)],Table126[Site name],Table36[[#This Row],[Site name]],Table126[Species in production (Latin name)
(select)],Table36[[#This Row],[Species name 
(Latin name)]])</f>
        <v>0</v>
      </c>
      <c r="G82" s="57" t="str">
        <f>IF(Table34[[#This Row],[Total mortality count
('# of animals)]]= 0, "0",Table34[[#This Row],[Total mortality count
('# of animals)]])</f>
        <v/>
      </c>
      <c r="H82" s="54" t="str">
        <f>IF(Table36[[#This Row],[Site name]]= 0, "", SUMIFS(Table3[Number of escapees 
('# of animals)],Table3[Site name
(select)],Table36[[#This Row],[Site name]],Table3[Species name (Latin name)
(select)],Table36[[#This Row],[Species name 
(Latin name)]]))</f>
        <v/>
      </c>
      <c r="I82" s="153" t="str">
        <f>IF(Table36[[#This Row],[Stocking count 
('# of animals)]],(Table36[[#This Row],[Stocking count 
('# of animals)]]-Table36[[#This Row],[Harvest count 
('# of animals)]]-Table36[[#This Row],[Mortality count 
('# of animals)]]-Table36[[#This Row],[Known escapes 
('# of animals)]]), "")</f>
        <v/>
      </c>
      <c r="J82" s="154" t="str">
        <f>IF(Table36[[#This Row],[Stocking count 
('# of animals)]], I82/E82, "")</f>
        <v/>
      </c>
      <c r="K82" s="113"/>
    </row>
    <row r="83" spans="3:11" x14ac:dyDescent="0.45">
      <c r="C83" s="36">
        <f>'Dropdown tables - Production'!E81</f>
        <v>0</v>
      </c>
      <c r="D83" s="147">
        <f>'Dropdown tables - Production'!G81</f>
        <v>0</v>
      </c>
      <c r="E83" s="36">
        <f>SUMIFS(Table126[Stocking count 
('# of animals)],Table126[Site name],Table36[[#This Row],[Site name]],Table126[Species in production (Latin name)
(select)],Table36[[#This Row],[Species name 
(Latin name)]])</f>
        <v>0</v>
      </c>
      <c r="F83" s="36">
        <f>SUMIFS(Table126[Harvest count 
('#of animals)],Table126[Site name],Table36[[#This Row],[Site name]],Table126[Species in production (Latin name)
(select)],Table36[[#This Row],[Species name 
(Latin name)]])</f>
        <v>0</v>
      </c>
      <c r="G83" s="57" t="str">
        <f>IF(Table34[[#This Row],[Total mortality count
('# of animals)]]= 0, "0",Table34[[#This Row],[Total mortality count
('# of animals)]])</f>
        <v/>
      </c>
      <c r="H83" s="54" t="str">
        <f>IF(Table36[[#This Row],[Site name]]= 0, "", SUMIFS(Table3[Number of escapees 
('# of animals)],Table3[Site name
(select)],Table36[[#This Row],[Site name]],Table3[Species name (Latin name)
(select)],Table36[[#This Row],[Species name 
(Latin name)]]))</f>
        <v/>
      </c>
      <c r="I83" s="153" t="str">
        <f>IF(Table36[[#This Row],[Stocking count 
('# of animals)]],(Table36[[#This Row],[Stocking count 
('# of animals)]]-Table36[[#This Row],[Harvest count 
('# of animals)]]-Table36[[#This Row],[Mortality count 
('# of animals)]]-Table36[[#This Row],[Known escapes 
('# of animals)]]), "")</f>
        <v/>
      </c>
      <c r="J83" s="154" t="str">
        <f>IF(Table36[[#This Row],[Stocking count 
('# of animals)]], I83/E83, "")</f>
        <v/>
      </c>
      <c r="K83" s="113"/>
    </row>
    <row r="84" spans="3:11" x14ac:dyDescent="0.45">
      <c r="C84" s="36">
        <f>'Dropdown tables - Production'!E82</f>
        <v>0</v>
      </c>
      <c r="D84" s="147">
        <f>'Dropdown tables - Production'!G82</f>
        <v>0</v>
      </c>
      <c r="E84" s="36">
        <f>SUMIFS(Table126[Stocking count 
('# of animals)],Table126[Site name],Table36[[#This Row],[Site name]],Table126[Species in production (Latin name)
(select)],Table36[[#This Row],[Species name 
(Latin name)]])</f>
        <v>0</v>
      </c>
      <c r="F84" s="36">
        <f>SUMIFS(Table126[Harvest count 
('#of animals)],Table126[Site name],Table36[[#This Row],[Site name]],Table126[Species in production (Latin name)
(select)],Table36[[#This Row],[Species name 
(Latin name)]])</f>
        <v>0</v>
      </c>
      <c r="G84" s="57" t="str">
        <f>IF(Table34[[#This Row],[Total mortality count
('# of animals)]]= 0, "0",Table34[[#This Row],[Total mortality count
('# of animals)]])</f>
        <v/>
      </c>
      <c r="H84" s="54" t="str">
        <f>IF(Table36[[#This Row],[Site name]]= 0, "", SUMIFS(Table3[Number of escapees 
('# of animals)],Table3[Site name
(select)],Table36[[#This Row],[Site name]],Table3[Species name (Latin name)
(select)],Table36[[#This Row],[Species name 
(Latin name)]]))</f>
        <v/>
      </c>
      <c r="I84" s="153" t="str">
        <f>IF(Table36[[#This Row],[Stocking count 
('# of animals)]],(Table36[[#This Row],[Stocking count 
('# of animals)]]-Table36[[#This Row],[Harvest count 
('# of animals)]]-Table36[[#This Row],[Mortality count 
('# of animals)]]-Table36[[#This Row],[Known escapes 
('# of animals)]]), "")</f>
        <v/>
      </c>
      <c r="J84" s="154" t="str">
        <f>IF(Table36[[#This Row],[Stocking count 
('# of animals)]], I84/E84, "")</f>
        <v/>
      </c>
      <c r="K84" s="113"/>
    </row>
    <row r="85" spans="3:11" x14ac:dyDescent="0.45">
      <c r="C85" s="36">
        <f>'Dropdown tables - Production'!E83</f>
        <v>0</v>
      </c>
      <c r="D85" s="147">
        <f>'Dropdown tables - Production'!G83</f>
        <v>0</v>
      </c>
      <c r="E85" s="36">
        <f>SUMIFS(Table126[Stocking count 
('# of animals)],Table126[Site name],Table36[[#This Row],[Site name]],Table126[Species in production (Latin name)
(select)],Table36[[#This Row],[Species name 
(Latin name)]])</f>
        <v>0</v>
      </c>
      <c r="F85" s="36">
        <f>SUMIFS(Table126[Harvest count 
('#of animals)],Table126[Site name],Table36[[#This Row],[Site name]],Table126[Species in production (Latin name)
(select)],Table36[[#This Row],[Species name 
(Latin name)]])</f>
        <v>0</v>
      </c>
      <c r="G85" s="57" t="str">
        <f>IF(Table34[[#This Row],[Total mortality count
('# of animals)]]= 0, "0",Table34[[#This Row],[Total mortality count
('# of animals)]])</f>
        <v/>
      </c>
      <c r="H85" s="54" t="str">
        <f>IF(Table36[[#This Row],[Site name]]= 0, "", SUMIFS(Table3[Number of escapees 
('# of animals)],Table3[Site name
(select)],Table36[[#This Row],[Site name]],Table3[Species name (Latin name)
(select)],Table36[[#This Row],[Species name 
(Latin name)]]))</f>
        <v/>
      </c>
      <c r="I85" s="153" t="str">
        <f>IF(Table36[[#This Row],[Stocking count 
('# of animals)]],(Table36[[#This Row],[Stocking count 
('# of animals)]]-Table36[[#This Row],[Harvest count 
('# of animals)]]-Table36[[#This Row],[Mortality count 
('# of animals)]]-Table36[[#This Row],[Known escapes 
('# of animals)]]), "")</f>
        <v/>
      </c>
      <c r="J85" s="154" t="str">
        <f>IF(Table36[[#This Row],[Stocking count 
('# of animals)]], I85/E85, "")</f>
        <v/>
      </c>
      <c r="K85" s="113"/>
    </row>
    <row r="86" spans="3:11" x14ac:dyDescent="0.45">
      <c r="C86" s="36">
        <f>'Dropdown tables - Production'!E84</f>
        <v>0</v>
      </c>
      <c r="D86" s="147">
        <f>'Dropdown tables - Production'!G84</f>
        <v>0</v>
      </c>
      <c r="E86" s="36">
        <f>SUMIFS(Table126[Stocking count 
('# of animals)],Table126[Site name],Table36[[#This Row],[Site name]],Table126[Species in production (Latin name)
(select)],Table36[[#This Row],[Species name 
(Latin name)]])</f>
        <v>0</v>
      </c>
      <c r="F86" s="36">
        <f>SUMIFS(Table126[Harvest count 
('#of animals)],Table126[Site name],Table36[[#This Row],[Site name]],Table126[Species in production (Latin name)
(select)],Table36[[#This Row],[Species name 
(Latin name)]])</f>
        <v>0</v>
      </c>
      <c r="G86" s="57" t="str">
        <f>IF(Table34[[#This Row],[Total mortality count
('# of animals)]]= 0, "0",Table34[[#This Row],[Total mortality count
('# of animals)]])</f>
        <v/>
      </c>
      <c r="H86" s="54" t="str">
        <f>IF(Table36[[#This Row],[Site name]]= 0, "", SUMIFS(Table3[Number of escapees 
('# of animals)],Table3[Site name
(select)],Table36[[#This Row],[Site name]],Table3[Species name (Latin name)
(select)],Table36[[#This Row],[Species name 
(Latin name)]]))</f>
        <v/>
      </c>
      <c r="I86" s="153" t="str">
        <f>IF(Table36[[#This Row],[Stocking count 
('# of animals)]],(Table36[[#This Row],[Stocking count 
('# of animals)]]-Table36[[#This Row],[Harvest count 
('# of animals)]]-Table36[[#This Row],[Mortality count 
('# of animals)]]-Table36[[#This Row],[Known escapes 
('# of animals)]]), "")</f>
        <v/>
      </c>
      <c r="J86" s="154" t="str">
        <f>IF(Table36[[#This Row],[Stocking count 
('# of animals)]], I86/E86, "")</f>
        <v/>
      </c>
      <c r="K86" s="113"/>
    </row>
    <row r="87" spans="3:11" x14ac:dyDescent="0.45">
      <c r="C87" s="36">
        <f>'Dropdown tables - Production'!E85</f>
        <v>0</v>
      </c>
      <c r="D87" s="147">
        <f>'Dropdown tables - Production'!G85</f>
        <v>0</v>
      </c>
      <c r="E87" s="36">
        <f>SUMIFS(Table126[Stocking count 
('# of animals)],Table126[Site name],Table36[[#This Row],[Site name]],Table126[Species in production (Latin name)
(select)],Table36[[#This Row],[Species name 
(Latin name)]])</f>
        <v>0</v>
      </c>
      <c r="F87" s="36">
        <f>SUMIFS(Table126[Harvest count 
('#of animals)],Table126[Site name],Table36[[#This Row],[Site name]],Table126[Species in production (Latin name)
(select)],Table36[[#This Row],[Species name 
(Latin name)]])</f>
        <v>0</v>
      </c>
      <c r="G87" s="57" t="str">
        <f>IF(Table34[[#This Row],[Total mortality count
('# of animals)]]= 0, "0",Table34[[#This Row],[Total mortality count
('# of animals)]])</f>
        <v/>
      </c>
      <c r="H87" s="54" t="str">
        <f>IF(Table36[[#This Row],[Site name]]= 0, "", SUMIFS(Table3[Number of escapees 
('# of animals)],Table3[Site name
(select)],Table36[[#This Row],[Site name]],Table3[Species name (Latin name)
(select)],Table36[[#This Row],[Species name 
(Latin name)]]))</f>
        <v/>
      </c>
      <c r="I87" s="153" t="str">
        <f>IF(Table36[[#This Row],[Stocking count 
('# of animals)]],(Table36[[#This Row],[Stocking count 
('# of animals)]]-Table36[[#This Row],[Harvest count 
('# of animals)]]-Table36[[#This Row],[Mortality count 
('# of animals)]]-Table36[[#This Row],[Known escapes 
('# of animals)]]), "")</f>
        <v/>
      </c>
      <c r="J87" s="154" t="str">
        <f>IF(Table36[[#This Row],[Stocking count 
('# of animals)]], I87/E87, "")</f>
        <v/>
      </c>
      <c r="K87" s="113"/>
    </row>
    <row r="88" spans="3:11" x14ac:dyDescent="0.45">
      <c r="C88" s="36">
        <f>'Dropdown tables - Production'!E86</f>
        <v>0</v>
      </c>
      <c r="D88" s="147">
        <f>'Dropdown tables - Production'!G86</f>
        <v>0</v>
      </c>
      <c r="E88" s="36">
        <f>SUMIFS(Table126[Stocking count 
('# of animals)],Table126[Site name],Table36[[#This Row],[Site name]],Table126[Species in production (Latin name)
(select)],Table36[[#This Row],[Species name 
(Latin name)]])</f>
        <v>0</v>
      </c>
      <c r="F88" s="36">
        <f>SUMIFS(Table126[Harvest count 
('#of animals)],Table126[Site name],Table36[[#This Row],[Site name]],Table126[Species in production (Latin name)
(select)],Table36[[#This Row],[Species name 
(Latin name)]])</f>
        <v>0</v>
      </c>
      <c r="G88" s="57" t="str">
        <f>IF(Table34[[#This Row],[Total mortality count
('# of animals)]]= 0, "0",Table34[[#This Row],[Total mortality count
('# of animals)]])</f>
        <v/>
      </c>
      <c r="H88" s="54" t="str">
        <f>IF(Table36[[#This Row],[Site name]]= 0, "", SUMIFS(Table3[Number of escapees 
('# of animals)],Table3[Site name
(select)],Table36[[#This Row],[Site name]],Table3[Species name (Latin name)
(select)],Table36[[#This Row],[Species name 
(Latin name)]]))</f>
        <v/>
      </c>
      <c r="I88" s="153" t="str">
        <f>IF(Table36[[#This Row],[Stocking count 
('# of animals)]],(Table36[[#This Row],[Stocking count 
('# of animals)]]-Table36[[#This Row],[Harvest count 
('# of animals)]]-Table36[[#This Row],[Mortality count 
('# of animals)]]-Table36[[#This Row],[Known escapes 
('# of animals)]]), "")</f>
        <v/>
      </c>
      <c r="J88" s="154" t="str">
        <f>IF(Table36[[#This Row],[Stocking count 
('# of animals)]], I88/E88, "")</f>
        <v/>
      </c>
      <c r="K88" s="113"/>
    </row>
    <row r="89" spans="3:11" x14ac:dyDescent="0.45">
      <c r="C89" s="36">
        <f>'Dropdown tables - Production'!E87</f>
        <v>0</v>
      </c>
      <c r="D89" s="147">
        <f>'Dropdown tables - Production'!G87</f>
        <v>0</v>
      </c>
      <c r="E89" s="36">
        <f>SUMIFS(Table126[Stocking count 
('# of animals)],Table126[Site name],Table36[[#This Row],[Site name]],Table126[Species in production (Latin name)
(select)],Table36[[#This Row],[Species name 
(Latin name)]])</f>
        <v>0</v>
      </c>
      <c r="F89" s="36">
        <f>SUMIFS(Table126[Harvest count 
('#of animals)],Table126[Site name],Table36[[#This Row],[Site name]],Table126[Species in production (Latin name)
(select)],Table36[[#This Row],[Species name 
(Latin name)]])</f>
        <v>0</v>
      </c>
      <c r="G89" s="57" t="str">
        <f>IF(Table34[[#This Row],[Total mortality count
('# of animals)]]= 0, "0",Table34[[#This Row],[Total mortality count
('# of animals)]])</f>
        <v/>
      </c>
      <c r="H89" s="54" t="str">
        <f>IF(Table36[[#This Row],[Site name]]= 0, "", SUMIFS(Table3[Number of escapees 
('# of animals)],Table3[Site name
(select)],Table36[[#This Row],[Site name]],Table3[Species name (Latin name)
(select)],Table36[[#This Row],[Species name 
(Latin name)]]))</f>
        <v/>
      </c>
      <c r="I89" s="153" t="str">
        <f>IF(Table36[[#This Row],[Stocking count 
('# of animals)]],(Table36[[#This Row],[Stocking count 
('# of animals)]]-Table36[[#This Row],[Harvest count 
('# of animals)]]-Table36[[#This Row],[Mortality count 
('# of animals)]]-Table36[[#This Row],[Known escapes 
('# of animals)]]), "")</f>
        <v/>
      </c>
      <c r="J89" s="154" t="str">
        <f>IF(Table36[[#This Row],[Stocking count 
('# of animals)]], I89/E89, "")</f>
        <v/>
      </c>
      <c r="K89" s="113"/>
    </row>
    <row r="90" spans="3:11" x14ac:dyDescent="0.45">
      <c r="C90" s="36">
        <f>'Dropdown tables - Production'!E88</f>
        <v>0</v>
      </c>
      <c r="D90" s="147">
        <f>'Dropdown tables - Production'!G88</f>
        <v>0</v>
      </c>
      <c r="E90" s="36">
        <f>SUMIFS(Table126[Stocking count 
('# of animals)],Table126[Site name],Table36[[#This Row],[Site name]],Table126[Species in production (Latin name)
(select)],Table36[[#This Row],[Species name 
(Latin name)]])</f>
        <v>0</v>
      </c>
      <c r="F90" s="36">
        <f>SUMIFS(Table126[Harvest count 
('#of animals)],Table126[Site name],Table36[[#This Row],[Site name]],Table126[Species in production (Latin name)
(select)],Table36[[#This Row],[Species name 
(Latin name)]])</f>
        <v>0</v>
      </c>
      <c r="G90" s="57" t="str">
        <f>IF(Table34[[#This Row],[Total mortality count
('# of animals)]]= 0, "0",Table34[[#This Row],[Total mortality count
('# of animals)]])</f>
        <v/>
      </c>
      <c r="H90" s="54" t="str">
        <f>IF(Table36[[#This Row],[Site name]]= 0, "", SUMIFS(Table3[Number of escapees 
('# of animals)],Table3[Site name
(select)],Table36[[#This Row],[Site name]],Table3[Species name (Latin name)
(select)],Table36[[#This Row],[Species name 
(Latin name)]]))</f>
        <v/>
      </c>
      <c r="I90" s="153" t="str">
        <f>IF(Table36[[#This Row],[Stocking count 
('# of animals)]],(Table36[[#This Row],[Stocking count 
('# of animals)]]-Table36[[#This Row],[Harvest count 
('# of animals)]]-Table36[[#This Row],[Mortality count 
('# of animals)]]-Table36[[#This Row],[Known escapes 
('# of animals)]]), "")</f>
        <v/>
      </c>
      <c r="J90" s="154" t="str">
        <f>IF(Table36[[#This Row],[Stocking count 
('# of animals)]], I90/E90, "")</f>
        <v/>
      </c>
      <c r="K90" s="113"/>
    </row>
    <row r="91" spans="3:11" x14ac:dyDescent="0.45">
      <c r="C91" s="36">
        <f>'Dropdown tables - Production'!E89</f>
        <v>0</v>
      </c>
      <c r="D91" s="147">
        <f>'Dropdown tables - Production'!G89</f>
        <v>0</v>
      </c>
      <c r="E91" s="36">
        <f>SUMIFS(Table126[Stocking count 
('# of animals)],Table126[Site name],Table36[[#This Row],[Site name]],Table126[Species in production (Latin name)
(select)],Table36[[#This Row],[Species name 
(Latin name)]])</f>
        <v>0</v>
      </c>
      <c r="F91" s="36">
        <f>SUMIFS(Table126[Harvest count 
('#of animals)],Table126[Site name],Table36[[#This Row],[Site name]],Table126[Species in production (Latin name)
(select)],Table36[[#This Row],[Species name 
(Latin name)]])</f>
        <v>0</v>
      </c>
      <c r="G91" s="57" t="str">
        <f>IF(Table34[[#This Row],[Total mortality count
('# of animals)]]= 0, "0",Table34[[#This Row],[Total mortality count
('# of animals)]])</f>
        <v/>
      </c>
      <c r="H91" s="54" t="str">
        <f>IF(Table36[[#This Row],[Site name]]= 0, "", SUMIFS(Table3[Number of escapees 
('# of animals)],Table3[Site name
(select)],Table36[[#This Row],[Site name]],Table3[Species name (Latin name)
(select)],Table36[[#This Row],[Species name 
(Latin name)]]))</f>
        <v/>
      </c>
      <c r="I91" s="153" t="str">
        <f>IF(Table36[[#This Row],[Stocking count 
('# of animals)]],(Table36[[#This Row],[Stocking count 
('# of animals)]]-Table36[[#This Row],[Harvest count 
('# of animals)]]-Table36[[#This Row],[Mortality count 
('# of animals)]]-Table36[[#This Row],[Known escapes 
('# of animals)]]), "")</f>
        <v/>
      </c>
      <c r="J91" s="154" t="str">
        <f>IF(Table36[[#This Row],[Stocking count 
('# of animals)]], I91/E91, "")</f>
        <v/>
      </c>
      <c r="K91" s="113"/>
    </row>
    <row r="92" spans="3:11" x14ac:dyDescent="0.45">
      <c r="C92" s="36">
        <f>'Dropdown tables - Production'!E90</f>
        <v>0</v>
      </c>
      <c r="D92" s="147">
        <f>'Dropdown tables - Production'!G90</f>
        <v>0</v>
      </c>
      <c r="E92" s="36">
        <f>SUMIFS(Table126[Stocking count 
('# of animals)],Table126[Site name],Table36[[#This Row],[Site name]],Table126[Species in production (Latin name)
(select)],Table36[[#This Row],[Species name 
(Latin name)]])</f>
        <v>0</v>
      </c>
      <c r="F92" s="36">
        <f>SUMIFS(Table126[Harvest count 
('#of animals)],Table126[Site name],Table36[[#This Row],[Site name]],Table126[Species in production (Latin name)
(select)],Table36[[#This Row],[Species name 
(Latin name)]])</f>
        <v>0</v>
      </c>
      <c r="G92" s="57" t="str">
        <f>IF(Table34[[#This Row],[Total mortality count
('# of animals)]]= 0, "0",Table34[[#This Row],[Total mortality count
('# of animals)]])</f>
        <v/>
      </c>
      <c r="H92" s="54" t="str">
        <f>IF(Table36[[#This Row],[Site name]]= 0, "", SUMIFS(Table3[Number of escapees 
('# of animals)],Table3[Site name
(select)],Table36[[#This Row],[Site name]],Table3[Species name (Latin name)
(select)],Table36[[#This Row],[Species name 
(Latin name)]]))</f>
        <v/>
      </c>
      <c r="I92" s="153" t="str">
        <f>IF(Table36[[#This Row],[Stocking count 
('# of animals)]],(Table36[[#This Row],[Stocking count 
('# of animals)]]-Table36[[#This Row],[Harvest count 
('# of animals)]]-Table36[[#This Row],[Mortality count 
('# of animals)]]-Table36[[#This Row],[Known escapes 
('# of animals)]]), "")</f>
        <v/>
      </c>
      <c r="J92" s="154" t="str">
        <f>IF(Table36[[#This Row],[Stocking count 
('# of animals)]], I92/E92, "")</f>
        <v/>
      </c>
      <c r="K92" s="113"/>
    </row>
    <row r="93" spans="3:11" x14ac:dyDescent="0.45">
      <c r="C93" s="36">
        <f>'Dropdown tables - Production'!E91</f>
        <v>0</v>
      </c>
      <c r="D93" s="147">
        <f>'Dropdown tables - Production'!G91</f>
        <v>0</v>
      </c>
      <c r="E93" s="36">
        <f>SUMIFS(Table126[Stocking count 
('# of animals)],Table126[Site name],Table36[[#This Row],[Site name]],Table126[Species in production (Latin name)
(select)],Table36[[#This Row],[Species name 
(Latin name)]])</f>
        <v>0</v>
      </c>
      <c r="F93" s="36">
        <f>SUMIFS(Table126[Harvest count 
('#of animals)],Table126[Site name],Table36[[#This Row],[Site name]],Table126[Species in production (Latin name)
(select)],Table36[[#This Row],[Species name 
(Latin name)]])</f>
        <v>0</v>
      </c>
      <c r="G93" s="57" t="str">
        <f>IF(Table34[[#This Row],[Total mortality count
('# of animals)]]= 0, "0",Table34[[#This Row],[Total mortality count
('# of animals)]])</f>
        <v/>
      </c>
      <c r="H93" s="54" t="str">
        <f>IF(Table36[[#This Row],[Site name]]= 0, "", SUMIFS(Table3[Number of escapees 
('# of animals)],Table3[Site name
(select)],Table36[[#This Row],[Site name]],Table3[Species name (Latin name)
(select)],Table36[[#This Row],[Species name 
(Latin name)]]))</f>
        <v/>
      </c>
      <c r="I93" s="153" t="str">
        <f>IF(Table36[[#This Row],[Stocking count 
('# of animals)]],(Table36[[#This Row],[Stocking count 
('# of animals)]]-Table36[[#This Row],[Harvest count 
('# of animals)]]-Table36[[#This Row],[Mortality count 
('# of animals)]]-Table36[[#This Row],[Known escapes 
('# of animals)]]), "")</f>
        <v/>
      </c>
      <c r="J93" s="154" t="str">
        <f>IF(Table36[[#This Row],[Stocking count 
('# of animals)]], I93/E93, "")</f>
        <v/>
      </c>
      <c r="K93" s="113"/>
    </row>
    <row r="94" spans="3:11" x14ac:dyDescent="0.45">
      <c r="C94" s="36">
        <f>'Dropdown tables - Production'!E92</f>
        <v>0</v>
      </c>
      <c r="D94" s="147">
        <f>'Dropdown tables - Production'!G92</f>
        <v>0</v>
      </c>
      <c r="E94" s="36">
        <f>SUMIFS(Table126[Stocking count 
('# of animals)],Table126[Site name],Table36[[#This Row],[Site name]],Table126[Species in production (Latin name)
(select)],Table36[[#This Row],[Species name 
(Latin name)]])</f>
        <v>0</v>
      </c>
      <c r="F94" s="36">
        <f>SUMIFS(Table126[Harvest count 
('#of animals)],Table126[Site name],Table36[[#This Row],[Site name]],Table126[Species in production (Latin name)
(select)],Table36[[#This Row],[Species name 
(Latin name)]])</f>
        <v>0</v>
      </c>
      <c r="G94" s="57" t="str">
        <f>IF(Table34[[#This Row],[Total mortality count
('# of animals)]]= 0, "0",Table34[[#This Row],[Total mortality count
('# of animals)]])</f>
        <v/>
      </c>
      <c r="H94" s="54" t="str">
        <f>IF(Table36[[#This Row],[Site name]]= 0, "", SUMIFS(Table3[Number of escapees 
('# of animals)],Table3[Site name
(select)],Table36[[#This Row],[Site name]],Table3[Species name (Latin name)
(select)],Table36[[#This Row],[Species name 
(Latin name)]]))</f>
        <v/>
      </c>
      <c r="I94" s="153" t="str">
        <f>IF(Table36[[#This Row],[Stocking count 
('# of animals)]],(Table36[[#This Row],[Stocking count 
('# of animals)]]-Table36[[#This Row],[Harvest count 
('# of animals)]]-Table36[[#This Row],[Mortality count 
('# of animals)]]-Table36[[#This Row],[Known escapes 
('# of animals)]]), "")</f>
        <v/>
      </c>
      <c r="J94" s="154" t="str">
        <f>IF(Table36[[#This Row],[Stocking count 
('# of animals)]], I94/E94, "")</f>
        <v/>
      </c>
      <c r="K94" s="113"/>
    </row>
    <row r="95" spans="3:11" x14ac:dyDescent="0.45">
      <c r="C95" s="36">
        <f>'Dropdown tables - Production'!E93</f>
        <v>0</v>
      </c>
      <c r="D95" s="147">
        <f>'Dropdown tables - Production'!G93</f>
        <v>0</v>
      </c>
      <c r="E95" s="36">
        <f>SUMIFS(Table126[Stocking count 
('# of animals)],Table126[Site name],Table36[[#This Row],[Site name]],Table126[Species in production (Latin name)
(select)],Table36[[#This Row],[Species name 
(Latin name)]])</f>
        <v>0</v>
      </c>
      <c r="F95" s="36">
        <f>SUMIFS(Table126[Harvest count 
('#of animals)],Table126[Site name],Table36[[#This Row],[Site name]],Table126[Species in production (Latin name)
(select)],Table36[[#This Row],[Species name 
(Latin name)]])</f>
        <v>0</v>
      </c>
      <c r="G95" s="57" t="str">
        <f>IF(Table34[[#This Row],[Total mortality count
('# of animals)]]= 0, "0",Table34[[#This Row],[Total mortality count
('# of animals)]])</f>
        <v/>
      </c>
      <c r="H95" s="54" t="str">
        <f>IF(Table36[[#This Row],[Site name]]= 0, "", SUMIFS(Table3[Number of escapees 
('# of animals)],Table3[Site name
(select)],Table36[[#This Row],[Site name]],Table3[Species name (Latin name)
(select)],Table36[[#This Row],[Species name 
(Latin name)]]))</f>
        <v/>
      </c>
      <c r="I95" s="153" t="str">
        <f>IF(Table36[[#This Row],[Stocking count 
('# of animals)]],(Table36[[#This Row],[Stocking count 
('# of animals)]]-Table36[[#This Row],[Harvest count 
('# of animals)]]-Table36[[#This Row],[Mortality count 
('# of animals)]]-Table36[[#This Row],[Known escapes 
('# of animals)]]), "")</f>
        <v/>
      </c>
      <c r="J95" s="154" t="str">
        <f>IF(Table36[[#This Row],[Stocking count 
('# of animals)]], I95/E95, "")</f>
        <v/>
      </c>
      <c r="K95" s="113"/>
    </row>
    <row r="96" spans="3:11" x14ac:dyDescent="0.45">
      <c r="C96" s="36">
        <f>'Dropdown tables - Production'!E94</f>
        <v>0</v>
      </c>
      <c r="D96" s="147">
        <f>'Dropdown tables - Production'!G94</f>
        <v>0</v>
      </c>
      <c r="E96" s="36">
        <f>SUMIFS(Table126[Stocking count 
('# of animals)],Table126[Site name],Table36[[#This Row],[Site name]],Table126[Species in production (Latin name)
(select)],Table36[[#This Row],[Species name 
(Latin name)]])</f>
        <v>0</v>
      </c>
      <c r="F96" s="36">
        <f>SUMIFS(Table126[Harvest count 
('#of animals)],Table126[Site name],Table36[[#This Row],[Site name]],Table126[Species in production (Latin name)
(select)],Table36[[#This Row],[Species name 
(Latin name)]])</f>
        <v>0</v>
      </c>
      <c r="G96" s="57" t="str">
        <f>IF(Table34[[#This Row],[Total mortality count
('# of animals)]]= 0, "0",Table34[[#This Row],[Total mortality count
('# of animals)]])</f>
        <v/>
      </c>
      <c r="H96" s="54" t="str">
        <f>IF(Table36[[#This Row],[Site name]]= 0, "", SUMIFS(Table3[Number of escapees 
('# of animals)],Table3[Site name
(select)],Table36[[#This Row],[Site name]],Table3[Species name (Latin name)
(select)],Table36[[#This Row],[Species name 
(Latin name)]]))</f>
        <v/>
      </c>
      <c r="I96" s="153" t="str">
        <f>IF(Table36[[#This Row],[Stocking count 
('# of animals)]],(Table36[[#This Row],[Stocking count 
('# of animals)]]-Table36[[#This Row],[Harvest count 
('# of animals)]]-Table36[[#This Row],[Mortality count 
('# of animals)]]-Table36[[#This Row],[Known escapes 
('# of animals)]]), "")</f>
        <v/>
      </c>
      <c r="J96" s="154" t="str">
        <f>IF(Table36[[#This Row],[Stocking count 
('# of animals)]], I96/E96, "")</f>
        <v/>
      </c>
      <c r="K96" s="113"/>
    </row>
    <row r="97" spans="3:11" x14ac:dyDescent="0.45">
      <c r="C97" s="36">
        <f>'Dropdown tables - Production'!E95</f>
        <v>0</v>
      </c>
      <c r="D97" s="147">
        <f>'Dropdown tables - Production'!G95</f>
        <v>0</v>
      </c>
      <c r="E97" s="36">
        <f>SUMIFS(Table126[Stocking count 
('# of animals)],Table126[Site name],Table36[[#This Row],[Site name]],Table126[Species in production (Latin name)
(select)],Table36[[#This Row],[Species name 
(Latin name)]])</f>
        <v>0</v>
      </c>
      <c r="F97" s="36">
        <f>SUMIFS(Table126[Harvest count 
('#of animals)],Table126[Site name],Table36[[#This Row],[Site name]],Table126[Species in production (Latin name)
(select)],Table36[[#This Row],[Species name 
(Latin name)]])</f>
        <v>0</v>
      </c>
      <c r="G97" s="57" t="str">
        <f>IF(Table34[[#This Row],[Total mortality count
('# of animals)]]= 0, "0",Table34[[#This Row],[Total mortality count
('# of animals)]])</f>
        <v/>
      </c>
      <c r="H97" s="54" t="str">
        <f>IF(Table36[[#This Row],[Site name]]= 0, "", SUMIFS(Table3[Number of escapees 
('# of animals)],Table3[Site name
(select)],Table36[[#This Row],[Site name]],Table3[Species name (Latin name)
(select)],Table36[[#This Row],[Species name 
(Latin name)]]))</f>
        <v/>
      </c>
      <c r="I97" s="153" t="str">
        <f>IF(Table36[[#This Row],[Stocking count 
('# of animals)]],(Table36[[#This Row],[Stocking count 
('# of animals)]]-Table36[[#This Row],[Harvest count 
('# of animals)]]-Table36[[#This Row],[Mortality count 
('# of animals)]]-Table36[[#This Row],[Known escapes 
('# of animals)]]), "")</f>
        <v/>
      </c>
      <c r="J97" s="154" t="str">
        <f>IF(Table36[[#This Row],[Stocking count 
('# of animals)]], I97/E97, "")</f>
        <v/>
      </c>
      <c r="K97" s="113"/>
    </row>
    <row r="98" spans="3:11" x14ac:dyDescent="0.45">
      <c r="C98" s="36">
        <f>'Dropdown tables - Production'!E96</f>
        <v>0</v>
      </c>
      <c r="D98" s="147">
        <f>'Dropdown tables - Production'!G96</f>
        <v>0</v>
      </c>
      <c r="E98" s="36">
        <f>SUMIFS(Table126[Stocking count 
('# of animals)],Table126[Site name],Table36[[#This Row],[Site name]],Table126[Species in production (Latin name)
(select)],Table36[[#This Row],[Species name 
(Latin name)]])</f>
        <v>0</v>
      </c>
      <c r="F98" s="36">
        <f>SUMIFS(Table126[Harvest count 
('#of animals)],Table126[Site name],Table36[[#This Row],[Site name]],Table126[Species in production (Latin name)
(select)],Table36[[#This Row],[Species name 
(Latin name)]])</f>
        <v>0</v>
      </c>
      <c r="G98" s="57" t="str">
        <f>IF(Table34[[#This Row],[Total mortality count
('# of animals)]]= 0, "0",Table34[[#This Row],[Total mortality count
('# of animals)]])</f>
        <v/>
      </c>
      <c r="H98" s="54" t="str">
        <f>IF(Table36[[#This Row],[Site name]]= 0, "", SUMIFS(Table3[Number of escapees 
('# of animals)],Table3[Site name
(select)],Table36[[#This Row],[Site name]],Table3[Species name (Latin name)
(select)],Table36[[#This Row],[Species name 
(Latin name)]]))</f>
        <v/>
      </c>
      <c r="I98" s="153" t="str">
        <f>IF(Table36[[#This Row],[Stocking count 
('# of animals)]],(Table36[[#This Row],[Stocking count 
('# of animals)]]-Table36[[#This Row],[Harvest count 
('# of animals)]]-Table36[[#This Row],[Mortality count 
('# of animals)]]-Table36[[#This Row],[Known escapes 
('# of animals)]]), "")</f>
        <v/>
      </c>
      <c r="J98" s="154" t="str">
        <f>IF(Table36[[#This Row],[Stocking count 
('# of animals)]], I98/E98, "")</f>
        <v/>
      </c>
      <c r="K98" s="113"/>
    </row>
    <row r="99" spans="3:11" x14ac:dyDescent="0.45">
      <c r="C99" s="36">
        <f>'Dropdown tables - Production'!E97</f>
        <v>0</v>
      </c>
      <c r="D99" s="147">
        <f>'Dropdown tables - Production'!G97</f>
        <v>0</v>
      </c>
      <c r="E99" s="36">
        <f>SUMIFS(Table126[Stocking count 
('# of animals)],Table126[Site name],Table36[[#This Row],[Site name]],Table126[Species in production (Latin name)
(select)],Table36[[#This Row],[Species name 
(Latin name)]])</f>
        <v>0</v>
      </c>
      <c r="F99" s="36">
        <f>SUMIFS(Table126[Harvest count 
('#of animals)],Table126[Site name],Table36[[#This Row],[Site name]],Table126[Species in production (Latin name)
(select)],Table36[[#This Row],[Species name 
(Latin name)]])</f>
        <v>0</v>
      </c>
      <c r="G99" s="57" t="str">
        <f>IF(Table34[[#This Row],[Total mortality count
('# of animals)]]= 0, "0",Table34[[#This Row],[Total mortality count
('# of animals)]])</f>
        <v/>
      </c>
      <c r="H99" s="54" t="str">
        <f>IF(Table36[[#This Row],[Site name]]= 0, "", SUMIFS(Table3[Number of escapees 
('# of animals)],Table3[Site name
(select)],Table36[[#This Row],[Site name]],Table3[Species name (Latin name)
(select)],Table36[[#This Row],[Species name 
(Latin name)]]))</f>
        <v/>
      </c>
      <c r="I99" s="153" t="str">
        <f>IF(Table36[[#This Row],[Stocking count 
('# of animals)]],(Table36[[#This Row],[Stocking count 
('# of animals)]]-Table36[[#This Row],[Harvest count 
('# of animals)]]-Table36[[#This Row],[Mortality count 
('# of animals)]]-Table36[[#This Row],[Known escapes 
('# of animals)]]), "")</f>
        <v/>
      </c>
      <c r="J99" s="154" t="str">
        <f>IF(Table36[[#This Row],[Stocking count 
('# of animals)]], I99/E99, "")</f>
        <v/>
      </c>
      <c r="K99" s="113"/>
    </row>
    <row r="100" spans="3:11" x14ac:dyDescent="0.45">
      <c r="C100" s="36">
        <f>'Dropdown tables - Production'!E98</f>
        <v>0</v>
      </c>
      <c r="D100" s="147">
        <f>'Dropdown tables - Production'!G98</f>
        <v>0</v>
      </c>
      <c r="E100" s="36">
        <f>SUMIFS(Table126[Stocking count 
('# of animals)],Table126[Site name],Table36[[#This Row],[Site name]],Table126[Species in production (Latin name)
(select)],Table36[[#This Row],[Species name 
(Latin name)]])</f>
        <v>0</v>
      </c>
      <c r="F100" s="36">
        <f>SUMIFS(Table126[Harvest count 
('#of animals)],Table126[Site name],Table36[[#This Row],[Site name]],Table126[Species in production (Latin name)
(select)],Table36[[#This Row],[Species name 
(Latin name)]])</f>
        <v>0</v>
      </c>
      <c r="G100" s="57" t="str">
        <f>IF(Table34[[#This Row],[Total mortality count
('# of animals)]]= 0, "0",Table34[[#This Row],[Total mortality count
('# of animals)]])</f>
        <v/>
      </c>
      <c r="H100" s="54" t="str">
        <f>IF(Table36[[#This Row],[Site name]]= 0, "", SUMIFS(Table3[Number of escapees 
('# of animals)],Table3[Site name
(select)],Table36[[#This Row],[Site name]],Table3[Species name (Latin name)
(select)],Table36[[#This Row],[Species name 
(Latin name)]]))</f>
        <v/>
      </c>
      <c r="I100" s="153" t="str">
        <f>IF(Table36[[#This Row],[Stocking count 
('# of animals)]],(Table36[[#This Row],[Stocking count 
('# of animals)]]-Table36[[#This Row],[Harvest count 
('# of animals)]]-Table36[[#This Row],[Mortality count 
('# of animals)]]-Table36[[#This Row],[Known escapes 
('# of animals)]]), "")</f>
        <v/>
      </c>
      <c r="J100" s="154" t="str">
        <f>IF(Table36[[#This Row],[Stocking count 
('# of animals)]], I100/E100, "")</f>
        <v/>
      </c>
      <c r="K100" s="113"/>
    </row>
  </sheetData>
  <sheetProtection algorithmName="SHA-512" hashValue="PiIUjsnVKHSwk/O285SM4xv011NYTwCIPkK9Hz1HVAqA6QKsCNyCAAyphw7Or3pkXyEDtthNqgEbxCCB3h7WgA==" saltValue="BdFLR2YsMU7v3tcXEIVnXg==" spinCount="100000" sheet="1" objects="1" scenarios="1"/>
  <dataValidations count="2">
    <dataValidation type="whole" allowBlank="1" showInputMessage="1" showErrorMessage="1" sqref="I5" xr:uid="{9DA39B9F-03FA-46D3-90B8-266DC7DDCA64}">
      <formula1>-10000000</formula1>
      <formula2>10000000</formula2>
    </dataValidation>
    <dataValidation type="textLength" operator="lessThanOrEqual" allowBlank="1" showInputMessage="1" sqref="K5:K67" xr:uid="{3B5AA91F-8016-4CD5-A32B-7E279B748BAC}">
      <formula1>3000</formula1>
    </dataValidation>
  </dataValidations>
  <pageMargins left="0.7" right="0.7" top="0.75" bottom="0.75" header="0.3" footer="0.3"/>
  <ignoredErrors>
    <ignoredError sqref="I5" listDataValidation="1"/>
  </ignoredErrors>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EA16-0A37-4CF6-A923-258337DB2AF5}">
  <sheetPr codeName="Sheet13">
    <tabColor theme="9" tint="0.59999389629810485"/>
  </sheetPr>
  <dimension ref="B2:I100"/>
  <sheetViews>
    <sheetView zoomScale="75" zoomScaleNormal="75" workbookViewId="0"/>
  </sheetViews>
  <sheetFormatPr defaultColWidth="9" defaultRowHeight="16.5" x14ac:dyDescent="0.45"/>
  <cols>
    <col min="1" max="1" width="9" style="13"/>
    <col min="2" max="2" width="9" style="13" customWidth="1"/>
    <col min="3" max="3" width="16" style="13" bestFit="1" customWidth="1"/>
    <col min="4" max="4" width="19.54296875" style="13" customWidth="1"/>
    <col min="5" max="5" width="16.54296875" style="13" bestFit="1" customWidth="1"/>
    <col min="6" max="6" width="28.7265625" style="13" bestFit="1" customWidth="1"/>
    <col min="7" max="7" width="23.54296875" style="13" bestFit="1" customWidth="1"/>
    <col min="8" max="8" width="19.7265625" style="13" bestFit="1" customWidth="1"/>
    <col min="9" max="9" width="9" style="13" customWidth="1"/>
    <col min="10" max="11" width="9" style="13"/>
    <col min="12" max="12" width="9" style="13" customWidth="1"/>
    <col min="13" max="16384" width="9" style="13"/>
  </cols>
  <sheetData>
    <row r="2" spans="2:9" x14ac:dyDescent="0.45">
      <c r="C2" s="19" t="s">
        <v>213</v>
      </c>
    </row>
    <row r="3" spans="2:9" hidden="1" x14ac:dyDescent="0.45">
      <c r="C3" s="13">
        <v>8.1</v>
      </c>
      <c r="D3" s="13">
        <v>8.1999999999999993</v>
      </c>
      <c r="E3" s="13">
        <v>8.3000000000000007</v>
      </c>
      <c r="F3" s="13">
        <v>8.4</v>
      </c>
      <c r="G3" s="13">
        <v>8.5</v>
      </c>
      <c r="H3" s="13">
        <v>8.6</v>
      </c>
      <c r="I3" s="13">
        <v>8.6999999999999993</v>
      </c>
    </row>
    <row r="4" spans="2:9" s="98" customFormat="1" ht="49.5" x14ac:dyDescent="0.35">
      <c r="C4" s="66" t="s">
        <v>172</v>
      </c>
      <c r="D4" s="66" t="s">
        <v>214</v>
      </c>
      <c r="E4" s="65" t="s">
        <v>215</v>
      </c>
      <c r="F4" s="65" t="s">
        <v>200</v>
      </c>
      <c r="G4" s="66" t="s">
        <v>216</v>
      </c>
      <c r="H4" s="66" t="s">
        <v>217</v>
      </c>
      <c r="I4" s="68" t="s">
        <v>169</v>
      </c>
    </row>
    <row r="5" spans="2:9" x14ac:dyDescent="0.45">
      <c r="B5" s="22"/>
      <c r="C5" s="119"/>
      <c r="D5" s="121"/>
      <c r="E5" s="119"/>
      <c r="F5" s="123"/>
      <c r="G5" s="119"/>
      <c r="H5" s="119"/>
      <c r="I5" s="113"/>
    </row>
    <row r="6" spans="2:9" x14ac:dyDescent="0.45">
      <c r="C6" s="119"/>
      <c r="D6" s="121"/>
      <c r="E6" s="119"/>
      <c r="F6" s="123"/>
      <c r="G6" s="119"/>
      <c r="H6" s="119"/>
      <c r="I6" s="113"/>
    </row>
    <row r="7" spans="2:9" x14ac:dyDescent="0.45">
      <c r="C7" s="119"/>
      <c r="D7" s="121"/>
      <c r="E7" s="119"/>
      <c r="F7" s="123"/>
      <c r="G7" s="119"/>
      <c r="H7" s="119"/>
      <c r="I7" s="113"/>
    </row>
    <row r="8" spans="2:9" x14ac:dyDescent="0.45">
      <c r="C8" s="119"/>
      <c r="D8" s="121"/>
      <c r="E8" s="119"/>
      <c r="F8" s="123"/>
      <c r="G8" s="119"/>
      <c r="H8" s="119"/>
      <c r="I8" s="113"/>
    </row>
    <row r="9" spans="2:9" x14ac:dyDescent="0.45">
      <c r="C9" s="119"/>
      <c r="D9" s="121"/>
      <c r="E9" s="119"/>
      <c r="F9" s="123"/>
      <c r="G9" s="119"/>
      <c r="H9" s="119"/>
      <c r="I9" s="113"/>
    </row>
    <row r="10" spans="2:9" x14ac:dyDescent="0.45">
      <c r="C10" s="119"/>
      <c r="D10" s="121"/>
      <c r="E10" s="119"/>
      <c r="F10" s="123"/>
      <c r="G10" s="119"/>
      <c r="H10" s="119"/>
      <c r="I10" s="113"/>
    </row>
    <row r="11" spans="2:9" x14ac:dyDescent="0.45">
      <c r="C11" s="119"/>
      <c r="D11" s="121"/>
      <c r="E11" s="119"/>
      <c r="F11" s="123"/>
      <c r="G11" s="119"/>
      <c r="H11" s="119"/>
      <c r="I11" s="113"/>
    </row>
    <row r="12" spans="2:9" x14ac:dyDescent="0.45">
      <c r="C12" s="119"/>
      <c r="D12" s="121"/>
      <c r="E12" s="119"/>
      <c r="F12" s="123"/>
      <c r="G12" s="119"/>
      <c r="H12" s="119"/>
      <c r="I12" s="113"/>
    </row>
    <row r="13" spans="2:9" x14ac:dyDescent="0.45">
      <c r="C13" s="119"/>
      <c r="D13" s="121"/>
      <c r="E13" s="119"/>
      <c r="F13" s="123"/>
      <c r="G13" s="119"/>
      <c r="H13" s="119"/>
      <c r="I13" s="113"/>
    </row>
    <row r="14" spans="2:9" x14ac:dyDescent="0.45">
      <c r="C14" s="119"/>
      <c r="D14" s="121"/>
      <c r="E14" s="119"/>
      <c r="F14" s="123"/>
      <c r="G14" s="119"/>
      <c r="H14" s="119"/>
      <c r="I14" s="113"/>
    </row>
    <row r="15" spans="2:9" x14ac:dyDescent="0.45">
      <c r="C15" s="119"/>
      <c r="D15" s="121"/>
      <c r="E15" s="119"/>
      <c r="F15" s="123"/>
      <c r="G15" s="119"/>
      <c r="H15" s="119"/>
      <c r="I15" s="113"/>
    </row>
    <row r="16" spans="2:9" x14ac:dyDescent="0.45">
      <c r="C16" s="119"/>
      <c r="D16" s="121"/>
      <c r="E16" s="119"/>
      <c r="F16" s="123"/>
      <c r="G16" s="119"/>
      <c r="H16" s="119"/>
      <c r="I16" s="113"/>
    </row>
    <row r="17" spans="3:9" x14ac:dyDescent="0.45">
      <c r="C17" s="119"/>
      <c r="D17" s="121"/>
      <c r="E17" s="119"/>
      <c r="F17" s="123"/>
      <c r="G17" s="119"/>
      <c r="H17" s="119"/>
      <c r="I17" s="113"/>
    </row>
    <row r="18" spans="3:9" x14ac:dyDescent="0.45">
      <c r="C18" s="119"/>
      <c r="D18" s="121"/>
      <c r="E18" s="119"/>
      <c r="F18" s="123"/>
      <c r="G18" s="119"/>
      <c r="H18" s="119"/>
      <c r="I18" s="113"/>
    </row>
    <row r="19" spans="3:9" x14ac:dyDescent="0.45">
      <c r="C19" s="119"/>
      <c r="D19" s="121"/>
      <c r="E19" s="119"/>
      <c r="F19" s="123"/>
      <c r="G19" s="119"/>
      <c r="H19" s="119"/>
      <c r="I19" s="113"/>
    </row>
    <row r="20" spans="3:9" x14ac:dyDescent="0.45">
      <c r="C20" s="119"/>
      <c r="D20" s="121"/>
      <c r="E20" s="119"/>
      <c r="F20" s="123"/>
      <c r="G20" s="119"/>
      <c r="H20" s="119"/>
      <c r="I20" s="113"/>
    </row>
    <row r="21" spans="3:9" x14ac:dyDescent="0.45">
      <c r="C21" s="119"/>
      <c r="D21" s="121"/>
      <c r="E21" s="119"/>
      <c r="F21" s="123"/>
      <c r="G21" s="119"/>
      <c r="H21" s="119"/>
      <c r="I21" s="113"/>
    </row>
    <row r="22" spans="3:9" x14ac:dyDescent="0.45">
      <c r="C22" s="119"/>
      <c r="D22" s="121"/>
      <c r="E22" s="119"/>
      <c r="F22" s="123"/>
      <c r="G22" s="119"/>
      <c r="H22" s="119"/>
      <c r="I22" s="113"/>
    </row>
    <row r="23" spans="3:9" x14ac:dyDescent="0.45">
      <c r="C23" s="119"/>
      <c r="D23" s="121"/>
      <c r="E23" s="119"/>
      <c r="F23" s="123"/>
      <c r="G23" s="119"/>
      <c r="H23" s="119"/>
      <c r="I23" s="113"/>
    </row>
    <row r="24" spans="3:9" x14ac:dyDescent="0.45">
      <c r="C24" s="119"/>
      <c r="D24" s="121"/>
      <c r="E24" s="119"/>
      <c r="F24" s="123"/>
      <c r="G24" s="119"/>
      <c r="H24" s="119"/>
      <c r="I24" s="113"/>
    </row>
    <row r="25" spans="3:9" x14ac:dyDescent="0.45">
      <c r="C25" s="119"/>
      <c r="D25" s="121"/>
      <c r="E25" s="119"/>
      <c r="F25" s="123"/>
      <c r="G25" s="119"/>
      <c r="H25" s="119"/>
      <c r="I25" s="113"/>
    </row>
    <row r="26" spans="3:9" x14ac:dyDescent="0.45">
      <c r="C26" s="119"/>
      <c r="D26" s="121"/>
      <c r="E26" s="119"/>
      <c r="F26" s="123"/>
      <c r="G26" s="119"/>
      <c r="H26" s="119"/>
      <c r="I26" s="113"/>
    </row>
    <row r="27" spans="3:9" x14ac:dyDescent="0.45">
      <c r="C27" s="119"/>
      <c r="D27" s="121"/>
      <c r="E27" s="119"/>
      <c r="F27" s="123"/>
      <c r="G27" s="119"/>
      <c r="H27" s="119"/>
      <c r="I27" s="113"/>
    </row>
    <row r="28" spans="3:9" x14ac:dyDescent="0.45">
      <c r="C28" s="119"/>
      <c r="D28" s="121"/>
      <c r="E28" s="119"/>
      <c r="F28" s="123"/>
      <c r="G28" s="119"/>
      <c r="H28" s="119"/>
      <c r="I28" s="113"/>
    </row>
    <row r="29" spans="3:9" x14ac:dyDescent="0.45">
      <c r="C29" s="119"/>
      <c r="D29" s="121"/>
      <c r="E29" s="119"/>
      <c r="F29" s="123"/>
      <c r="G29" s="119"/>
      <c r="H29" s="119"/>
      <c r="I29" s="113"/>
    </row>
    <row r="30" spans="3:9" x14ac:dyDescent="0.45">
      <c r="C30" s="119"/>
      <c r="D30" s="121"/>
      <c r="E30" s="119"/>
      <c r="F30" s="123"/>
      <c r="G30" s="119"/>
      <c r="H30" s="119"/>
      <c r="I30" s="113"/>
    </row>
    <row r="31" spans="3:9" x14ac:dyDescent="0.45">
      <c r="C31" s="119"/>
      <c r="D31" s="121"/>
      <c r="E31" s="119"/>
      <c r="F31" s="123"/>
      <c r="G31" s="119"/>
      <c r="H31" s="119"/>
      <c r="I31" s="113"/>
    </row>
    <row r="32" spans="3:9" x14ac:dyDescent="0.45">
      <c r="C32" s="119"/>
      <c r="D32" s="121"/>
      <c r="E32" s="119"/>
      <c r="F32" s="123"/>
      <c r="G32" s="119"/>
      <c r="H32" s="119"/>
      <c r="I32" s="113"/>
    </row>
    <row r="33" spans="3:9" x14ac:dyDescent="0.45">
      <c r="C33" s="119"/>
      <c r="D33" s="121"/>
      <c r="E33" s="119"/>
      <c r="F33" s="123"/>
      <c r="G33" s="119"/>
      <c r="H33" s="119"/>
      <c r="I33" s="113"/>
    </row>
    <row r="34" spans="3:9" x14ac:dyDescent="0.45">
      <c r="C34" s="119"/>
      <c r="D34" s="121"/>
      <c r="E34" s="119"/>
      <c r="F34" s="123"/>
      <c r="G34" s="119"/>
      <c r="H34" s="119"/>
      <c r="I34" s="113"/>
    </row>
    <row r="35" spans="3:9" x14ac:dyDescent="0.45">
      <c r="C35" s="119"/>
      <c r="D35" s="121"/>
      <c r="E35" s="119"/>
      <c r="F35" s="123"/>
      <c r="G35" s="119"/>
      <c r="H35" s="119"/>
      <c r="I35" s="113"/>
    </row>
    <row r="36" spans="3:9" x14ac:dyDescent="0.45">
      <c r="C36" s="119"/>
      <c r="D36" s="121"/>
      <c r="E36" s="119"/>
      <c r="F36" s="123"/>
      <c r="G36" s="119"/>
      <c r="H36" s="119"/>
      <c r="I36" s="113"/>
    </row>
    <row r="37" spans="3:9" x14ac:dyDescent="0.45">
      <c r="C37" s="119"/>
      <c r="D37" s="121"/>
      <c r="E37" s="119"/>
      <c r="F37" s="123"/>
      <c r="G37" s="119"/>
      <c r="H37" s="119"/>
      <c r="I37" s="113"/>
    </row>
    <row r="38" spans="3:9" x14ac:dyDescent="0.45">
      <c r="C38" s="119"/>
      <c r="D38" s="121"/>
      <c r="E38" s="119"/>
      <c r="F38" s="123"/>
      <c r="G38" s="119"/>
      <c r="H38" s="119"/>
      <c r="I38" s="113"/>
    </row>
    <row r="39" spans="3:9" x14ac:dyDescent="0.45">
      <c r="C39" s="119"/>
      <c r="D39" s="121"/>
      <c r="E39" s="119"/>
      <c r="F39" s="123"/>
      <c r="G39" s="119"/>
      <c r="H39" s="119"/>
      <c r="I39" s="113"/>
    </row>
    <row r="40" spans="3:9" x14ac:dyDescent="0.45">
      <c r="C40" s="119"/>
      <c r="D40" s="121"/>
      <c r="E40" s="119"/>
      <c r="F40" s="123"/>
      <c r="G40" s="119"/>
      <c r="H40" s="119"/>
      <c r="I40" s="113"/>
    </row>
    <row r="41" spans="3:9" x14ac:dyDescent="0.45">
      <c r="C41" s="119"/>
      <c r="D41" s="121"/>
      <c r="E41" s="119"/>
      <c r="F41" s="123"/>
      <c r="G41" s="119"/>
      <c r="H41" s="119"/>
      <c r="I41" s="113"/>
    </row>
    <row r="42" spans="3:9" x14ac:dyDescent="0.45">
      <c r="C42" s="119"/>
      <c r="D42" s="121"/>
      <c r="E42" s="119"/>
      <c r="F42" s="123"/>
      <c r="G42" s="119"/>
      <c r="H42" s="119"/>
      <c r="I42" s="113"/>
    </row>
    <row r="43" spans="3:9" x14ac:dyDescent="0.45">
      <c r="C43" s="119"/>
      <c r="D43" s="121"/>
      <c r="E43" s="119"/>
      <c r="F43" s="123"/>
      <c r="G43" s="119"/>
      <c r="H43" s="119"/>
      <c r="I43" s="113"/>
    </row>
    <row r="44" spans="3:9" x14ac:dyDescent="0.45">
      <c r="C44" s="119"/>
      <c r="D44" s="121"/>
      <c r="E44" s="119"/>
      <c r="F44" s="123"/>
      <c r="G44" s="119"/>
      <c r="H44" s="119"/>
      <c r="I44" s="113"/>
    </row>
    <row r="45" spans="3:9" x14ac:dyDescent="0.45">
      <c r="C45" s="119"/>
      <c r="D45" s="121"/>
      <c r="E45" s="119"/>
      <c r="F45" s="123"/>
      <c r="G45" s="119"/>
      <c r="H45" s="119"/>
      <c r="I45" s="113"/>
    </row>
    <row r="46" spans="3:9" x14ac:dyDescent="0.45">
      <c r="C46" s="119"/>
      <c r="D46" s="121"/>
      <c r="E46" s="119"/>
      <c r="F46" s="123"/>
      <c r="G46" s="119"/>
      <c r="H46" s="119"/>
      <c r="I46" s="113"/>
    </row>
    <row r="47" spans="3:9" x14ac:dyDescent="0.45">
      <c r="C47" s="119"/>
      <c r="D47" s="121"/>
      <c r="E47" s="119"/>
      <c r="F47" s="123"/>
      <c r="G47" s="119"/>
      <c r="H47" s="119"/>
      <c r="I47" s="113"/>
    </row>
    <row r="48" spans="3:9" x14ac:dyDescent="0.45">
      <c r="C48" s="119"/>
      <c r="D48" s="121"/>
      <c r="E48" s="119"/>
      <c r="F48" s="123"/>
      <c r="G48" s="119"/>
      <c r="H48" s="119"/>
      <c r="I48" s="113"/>
    </row>
    <row r="49" spans="3:9" x14ac:dyDescent="0.45">
      <c r="C49" s="119"/>
      <c r="D49" s="121"/>
      <c r="E49" s="119"/>
      <c r="F49" s="123"/>
      <c r="G49" s="119"/>
      <c r="H49" s="119"/>
      <c r="I49" s="113"/>
    </row>
    <row r="50" spans="3:9" x14ac:dyDescent="0.45">
      <c r="C50" s="119"/>
      <c r="D50" s="121"/>
      <c r="E50" s="119"/>
      <c r="F50" s="123"/>
      <c r="G50" s="119"/>
      <c r="H50" s="119"/>
      <c r="I50" s="113"/>
    </row>
    <row r="51" spans="3:9" x14ac:dyDescent="0.45">
      <c r="C51" s="119"/>
      <c r="D51" s="121"/>
      <c r="E51" s="119"/>
      <c r="F51" s="123"/>
      <c r="G51" s="119"/>
      <c r="H51" s="119"/>
      <c r="I51" s="113"/>
    </row>
    <row r="52" spans="3:9" x14ac:dyDescent="0.45">
      <c r="C52" s="119"/>
      <c r="D52" s="121"/>
      <c r="E52" s="119"/>
      <c r="F52" s="123"/>
      <c r="G52" s="119"/>
      <c r="H52" s="119"/>
      <c r="I52" s="113"/>
    </row>
    <row r="53" spans="3:9" x14ac:dyDescent="0.45">
      <c r="C53" s="119"/>
      <c r="D53" s="121"/>
      <c r="E53" s="119"/>
      <c r="F53" s="123"/>
      <c r="G53" s="119"/>
      <c r="H53" s="119"/>
      <c r="I53" s="113"/>
    </row>
    <row r="54" spans="3:9" x14ac:dyDescent="0.45">
      <c r="C54" s="119"/>
      <c r="D54" s="121"/>
      <c r="E54" s="119"/>
      <c r="F54" s="123"/>
      <c r="G54" s="119"/>
      <c r="H54" s="119"/>
      <c r="I54" s="113"/>
    </row>
    <row r="55" spans="3:9" x14ac:dyDescent="0.45">
      <c r="C55" s="119"/>
      <c r="D55" s="121"/>
      <c r="E55" s="119"/>
      <c r="F55" s="123"/>
      <c r="G55" s="119"/>
      <c r="H55" s="119"/>
      <c r="I55" s="113"/>
    </row>
    <row r="56" spans="3:9" x14ac:dyDescent="0.45">
      <c r="C56" s="119"/>
      <c r="D56" s="121"/>
      <c r="E56" s="119"/>
      <c r="F56" s="123"/>
      <c r="G56" s="119"/>
      <c r="H56" s="119"/>
      <c r="I56" s="113"/>
    </row>
    <row r="57" spans="3:9" x14ac:dyDescent="0.45">
      <c r="C57" s="119"/>
      <c r="D57" s="121"/>
      <c r="E57" s="119"/>
      <c r="F57" s="123"/>
      <c r="G57" s="119"/>
      <c r="H57" s="119"/>
      <c r="I57" s="113"/>
    </row>
    <row r="58" spans="3:9" x14ac:dyDescent="0.45">
      <c r="C58" s="119"/>
      <c r="D58" s="121"/>
      <c r="E58" s="119"/>
      <c r="F58" s="123"/>
      <c r="G58" s="119"/>
      <c r="H58" s="119"/>
      <c r="I58" s="113"/>
    </row>
    <row r="59" spans="3:9" x14ac:dyDescent="0.45">
      <c r="C59" s="119"/>
      <c r="D59" s="121"/>
      <c r="E59" s="119"/>
      <c r="F59" s="123"/>
      <c r="G59" s="119"/>
      <c r="H59" s="119"/>
      <c r="I59" s="113"/>
    </row>
    <row r="60" spans="3:9" x14ac:dyDescent="0.45">
      <c r="C60" s="119"/>
      <c r="D60" s="121"/>
      <c r="E60" s="119"/>
      <c r="F60" s="123"/>
      <c r="G60" s="119"/>
      <c r="H60" s="119"/>
      <c r="I60" s="113"/>
    </row>
    <row r="61" spans="3:9" x14ac:dyDescent="0.45">
      <c r="C61" s="119"/>
      <c r="D61" s="121"/>
      <c r="E61" s="119"/>
      <c r="F61" s="123"/>
      <c r="G61" s="119"/>
      <c r="H61" s="119"/>
      <c r="I61" s="113"/>
    </row>
    <row r="62" spans="3:9" x14ac:dyDescent="0.45">
      <c r="C62" s="119"/>
      <c r="D62" s="121"/>
      <c r="E62" s="119"/>
      <c r="F62" s="123"/>
      <c r="G62" s="119"/>
      <c r="H62" s="119"/>
      <c r="I62" s="113"/>
    </row>
    <row r="63" spans="3:9" x14ac:dyDescent="0.45">
      <c r="C63" s="119"/>
      <c r="D63" s="121"/>
      <c r="E63" s="119"/>
      <c r="F63" s="123"/>
      <c r="G63" s="119"/>
      <c r="H63" s="119"/>
      <c r="I63" s="113"/>
    </row>
    <row r="64" spans="3:9" x14ac:dyDescent="0.45">
      <c r="C64" s="119"/>
      <c r="D64" s="121"/>
      <c r="E64" s="119"/>
      <c r="F64" s="123"/>
      <c r="G64" s="119"/>
      <c r="H64" s="119"/>
      <c r="I64" s="113"/>
    </row>
    <row r="65" spans="3:9" x14ac:dyDescent="0.45">
      <c r="C65" s="119"/>
      <c r="D65" s="121"/>
      <c r="E65" s="119"/>
      <c r="F65" s="123"/>
      <c r="G65" s="119"/>
      <c r="H65" s="119"/>
      <c r="I65" s="113"/>
    </row>
    <row r="66" spans="3:9" x14ac:dyDescent="0.45">
      <c r="C66" s="119"/>
      <c r="D66" s="121"/>
      <c r="E66" s="119"/>
      <c r="F66" s="123"/>
      <c r="G66" s="119"/>
      <c r="H66" s="119"/>
      <c r="I66" s="113"/>
    </row>
    <row r="67" spans="3:9" x14ac:dyDescent="0.45">
      <c r="C67" s="119"/>
      <c r="D67" s="121"/>
      <c r="E67" s="119"/>
      <c r="F67" s="123"/>
      <c r="G67" s="119"/>
      <c r="H67" s="119"/>
      <c r="I67" s="113"/>
    </row>
    <row r="68" spans="3:9" x14ac:dyDescent="0.45">
      <c r="C68" s="119"/>
      <c r="D68" s="121"/>
      <c r="E68" s="119"/>
      <c r="F68" s="123"/>
      <c r="G68" s="119"/>
      <c r="H68" s="119"/>
      <c r="I68" s="113"/>
    </row>
    <row r="69" spans="3:9" x14ac:dyDescent="0.45">
      <c r="C69" s="119"/>
      <c r="D69" s="121"/>
      <c r="E69" s="119"/>
      <c r="F69" s="123"/>
      <c r="G69" s="119"/>
      <c r="H69" s="119"/>
      <c r="I69" s="113"/>
    </row>
    <row r="70" spans="3:9" x14ac:dyDescent="0.45">
      <c r="C70" s="119"/>
      <c r="D70" s="121"/>
      <c r="E70" s="119"/>
      <c r="F70" s="123"/>
      <c r="G70" s="119"/>
      <c r="H70" s="119"/>
      <c r="I70" s="113"/>
    </row>
    <row r="71" spans="3:9" x14ac:dyDescent="0.45">
      <c r="C71" s="119"/>
      <c r="D71" s="121"/>
      <c r="E71" s="119"/>
      <c r="F71" s="123"/>
      <c r="G71" s="119"/>
      <c r="H71" s="119"/>
      <c r="I71" s="113"/>
    </row>
    <row r="72" spans="3:9" x14ac:dyDescent="0.45">
      <c r="C72" s="119"/>
      <c r="D72" s="121"/>
      <c r="E72" s="119"/>
      <c r="F72" s="123"/>
      <c r="G72" s="119"/>
      <c r="H72" s="119"/>
      <c r="I72" s="113"/>
    </row>
    <row r="73" spans="3:9" x14ac:dyDescent="0.45">
      <c r="C73" s="119"/>
      <c r="D73" s="121"/>
      <c r="E73" s="119"/>
      <c r="F73" s="123"/>
      <c r="G73" s="119"/>
      <c r="H73" s="119"/>
      <c r="I73" s="113"/>
    </row>
    <row r="74" spans="3:9" x14ac:dyDescent="0.45">
      <c r="C74" s="119"/>
      <c r="D74" s="121"/>
      <c r="E74" s="119"/>
      <c r="F74" s="123"/>
      <c r="G74" s="119"/>
      <c r="H74" s="119"/>
      <c r="I74" s="113"/>
    </row>
    <row r="75" spans="3:9" x14ac:dyDescent="0.45">
      <c r="C75" s="119"/>
      <c r="D75" s="121"/>
      <c r="E75" s="119"/>
      <c r="F75" s="123"/>
      <c r="G75" s="119"/>
      <c r="H75" s="119"/>
      <c r="I75" s="113"/>
    </row>
    <row r="76" spans="3:9" x14ac:dyDescent="0.45">
      <c r="C76" s="119"/>
      <c r="D76" s="121"/>
      <c r="E76" s="119"/>
      <c r="F76" s="123"/>
      <c r="G76" s="119"/>
      <c r="H76" s="119"/>
      <c r="I76" s="113"/>
    </row>
    <row r="77" spans="3:9" x14ac:dyDescent="0.45">
      <c r="C77" s="119"/>
      <c r="D77" s="121"/>
      <c r="E77" s="119"/>
      <c r="F77" s="123"/>
      <c r="G77" s="119"/>
      <c r="H77" s="119"/>
      <c r="I77" s="113"/>
    </row>
    <row r="78" spans="3:9" x14ac:dyDescent="0.45">
      <c r="C78" s="119"/>
      <c r="D78" s="121"/>
      <c r="E78" s="119"/>
      <c r="F78" s="123"/>
      <c r="G78" s="119"/>
      <c r="H78" s="119"/>
      <c r="I78" s="113"/>
    </row>
    <row r="79" spans="3:9" x14ac:dyDescent="0.45">
      <c r="C79" s="119"/>
      <c r="D79" s="121"/>
      <c r="E79" s="119"/>
      <c r="F79" s="123"/>
      <c r="G79" s="119"/>
      <c r="H79" s="119"/>
      <c r="I79" s="113"/>
    </row>
    <row r="80" spans="3:9" x14ac:dyDescent="0.45">
      <c r="C80" s="119"/>
      <c r="D80" s="121"/>
      <c r="E80" s="119"/>
      <c r="F80" s="123"/>
      <c r="G80" s="119"/>
      <c r="H80" s="119"/>
      <c r="I80" s="113"/>
    </row>
    <row r="81" spans="3:9" x14ac:dyDescent="0.45">
      <c r="C81" s="119"/>
      <c r="D81" s="121"/>
      <c r="E81" s="119"/>
      <c r="F81" s="123"/>
      <c r="G81" s="119"/>
      <c r="H81" s="119"/>
      <c r="I81" s="113"/>
    </row>
    <row r="82" spans="3:9" x14ac:dyDescent="0.45">
      <c r="C82" s="119"/>
      <c r="D82" s="121"/>
      <c r="E82" s="119"/>
      <c r="F82" s="123"/>
      <c r="G82" s="119"/>
      <c r="H82" s="119"/>
      <c r="I82" s="113"/>
    </row>
    <row r="83" spans="3:9" x14ac:dyDescent="0.45">
      <c r="C83" s="119"/>
      <c r="D83" s="121"/>
      <c r="E83" s="119"/>
      <c r="F83" s="123"/>
      <c r="G83" s="119"/>
      <c r="H83" s="119"/>
      <c r="I83" s="113"/>
    </row>
    <row r="84" spans="3:9" x14ac:dyDescent="0.45">
      <c r="C84" s="119"/>
      <c r="D84" s="121"/>
      <c r="E84" s="119"/>
      <c r="F84" s="123"/>
      <c r="G84" s="119"/>
      <c r="H84" s="119"/>
      <c r="I84" s="113"/>
    </row>
    <row r="85" spans="3:9" x14ac:dyDescent="0.45">
      <c r="C85" s="119"/>
      <c r="D85" s="121"/>
      <c r="E85" s="119"/>
      <c r="F85" s="123"/>
      <c r="G85" s="119"/>
      <c r="H85" s="119"/>
      <c r="I85" s="113"/>
    </row>
    <row r="86" spans="3:9" x14ac:dyDescent="0.45">
      <c r="C86" s="119"/>
      <c r="D86" s="121"/>
      <c r="E86" s="119"/>
      <c r="F86" s="123"/>
      <c r="G86" s="119"/>
      <c r="H86" s="119"/>
      <c r="I86" s="113"/>
    </row>
    <row r="87" spans="3:9" x14ac:dyDescent="0.45">
      <c r="C87" s="119"/>
      <c r="D87" s="121"/>
      <c r="E87" s="119"/>
      <c r="F87" s="123"/>
      <c r="G87" s="119"/>
      <c r="H87" s="119"/>
      <c r="I87" s="113"/>
    </row>
    <row r="88" spans="3:9" x14ac:dyDescent="0.45">
      <c r="C88" s="119"/>
      <c r="D88" s="121"/>
      <c r="E88" s="119"/>
      <c r="F88" s="123"/>
      <c r="G88" s="119"/>
      <c r="H88" s="119"/>
      <c r="I88" s="113"/>
    </row>
    <row r="89" spans="3:9" x14ac:dyDescent="0.45">
      <c r="C89" s="119"/>
      <c r="D89" s="121"/>
      <c r="E89" s="119"/>
      <c r="F89" s="123"/>
      <c r="G89" s="119"/>
      <c r="H89" s="119"/>
      <c r="I89" s="113"/>
    </row>
    <row r="90" spans="3:9" x14ac:dyDescent="0.45">
      <c r="C90" s="119"/>
      <c r="D90" s="121"/>
      <c r="E90" s="119"/>
      <c r="F90" s="123"/>
      <c r="G90" s="119"/>
      <c r="H90" s="119"/>
      <c r="I90" s="113"/>
    </row>
    <row r="91" spans="3:9" x14ac:dyDescent="0.45">
      <c r="C91" s="119"/>
      <c r="D91" s="121"/>
      <c r="E91" s="119"/>
      <c r="F91" s="123"/>
      <c r="G91" s="119"/>
      <c r="H91" s="119"/>
      <c r="I91" s="113"/>
    </row>
    <row r="92" spans="3:9" x14ac:dyDescent="0.45">
      <c r="C92" s="119"/>
      <c r="D92" s="121"/>
      <c r="E92" s="119"/>
      <c r="F92" s="123"/>
      <c r="G92" s="119"/>
      <c r="H92" s="119"/>
      <c r="I92" s="113"/>
    </row>
    <row r="93" spans="3:9" x14ac:dyDescent="0.45">
      <c r="C93" s="119"/>
      <c r="D93" s="121"/>
      <c r="E93" s="119"/>
      <c r="F93" s="123"/>
      <c r="G93" s="119"/>
      <c r="H93" s="119"/>
      <c r="I93" s="113"/>
    </row>
    <row r="94" spans="3:9" x14ac:dyDescent="0.45">
      <c r="C94" s="119"/>
      <c r="D94" s="121"/>
      <c r="E94" s="119"/>
      <c r="F94" s="123"/>
      <c r="G94" s="119"/>
      <c r="H94" s="119"/>
      <c r="I94" s="113"/>
    </row>
    <row r="95" spans="3:9" x14ac:dyDescent="0.45">
      <c r="C95" s="119"/>
      <c r="D95" s="121"/>
      <c r="E95" s="119"/>
      <c r="F95" s="123"/>
      <c r="G95" s="119"/>
      <c r="H95" s="119"/>
      <c r="I95" s="113"/>
    </row>
    <row r="96" spans="3:9" x14ac:dyDescent="0.45">
      <c r="C96" s="119"/>
      <c r="D96" s="121"/>
      <c r="E96" s="119"/>
      <c r="F96" s="123"/>
      <c r="G96" s="119"/>
      <c r="H96" s="119"/>
      <c r="I96" s="113"/>
    </row>
    <row r="97" spans="3:9" x14ac:dyDescent="0.45">
      <c r="C97" s="119"/>
      <c r="D97" s="121"/>
      <c r="E97" s="119"/>
      <c r="F97" s="123"/>
      <c r="G97" s="119"/>
      <c r="H97" s="119"/>
      <c r="I97" s="113"/>
    </row>
    <row r="98" spans="3:9" x14ac:dyDescent="0.45">
      <c r="C98" s="119"/>
      <c r="D98" s="121"/>
      <c r="E98" s="119"/>
      <c r="F98" s="123"/>
      <c r="G98" s="119"/>
      <c r="H98" s="119"/>
      <c r="I98" s="113"/>
    </row>
    <row r="99" spans="3:9" x14ac:dyDescent="0.45">
      <c r="C99" s="119"/>
      <c r="D99" s="121"/>
      <c r="E99" s="119"/>
      <c r="F99" s="123"/>
      <c r="G99" s="119"/>
      <c r="H99" s="119"/>
      <c r="I99" s="113"/>
    </row>
    <row r="100" spans="3:9" x14ac:dyDescent="0.45">
      <c r="C100" s="119"/>
      <c r="D100" s="121"/>
      <c r="E100" s="119"/>
      <c r="F100" s="123"/>
      <c r="G100" s="119"/>
      <c r="H100" s="119"/>
      <c r="I100" s="113"/>
    </row>
  </sheetData>
  <sheetProtection algorithmName="SHA-512" hashValue="pq6LQFmL0XQNqY6fHhzxe18B9didEOmlL/4pf3+aYEctFCcWnxCF1XBEigBfEWEo5g7+IHNGwWfFIqE3CJ5sbA==" saltValue="53BMbWdQbb+n1Ph74KuE+A==" spinCount="100000" sheet="1" objects="1" scenarios="1"/>
  <dataValidations count="3">
    <dataValidation type="whole" operator="greaterThanOrEqual" allowBlank="1" showInputMessage="1" showErrorMessage="1" sqref="G5:G100" xr:uid="{94CDF8AD-31D8-4133-A133-177F81F47C24}">
      <formula1>0</formula1>
    </dataValidation>
    <dataValidation type="date" allowBlank="1" showInputMessage="1" showErrorMessage="1" sqref="D5:D100" xr:uid="{176A4E8F-D1F3-42CB-AB3D-19ABC6A38CF4}">
      <formula1>36526</formula1>
      <formula2>73051</formula2>
    </dataValidation>
    <dataValidation type="textLength" operator="lessThanOrEqual" allowBlank="1" showInputMessage="1" sqref="I5:I100" xr:uid="{96B3B89F-9F29-4707-B7EC-F1AB99A7490D}">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71DC8F6-94DA-495B-9159-D4D8494EFF07}">
          <x14:formula1>
            <xm:f>'Dropdown tables - Production'!$A$2:$A$77</xm:f>
          </x14:formula1>
          <xm:sqref>C5:C100</xm:sqref>
        </x14:dataValidation>
        <x14:dataValidation type="list" allowBlank="1" xr:uid="{0DFF9F07-26BD-45D9-B232-51BB4EA1E50F}">
          <x14:formula1>
            <xm:f>'Dropdown tables - Production'!$N$2:$N$8</xm:f>
          </x14:formula1>
          <xm:sqref>H5:H100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E200"/>
  <sheetViews>
    <sheetView zoomScale="75" zoomScaleNormal="77" workbookViewId="0"/>
  </sheetViews>
  <sheetFormatPr defaultColWidth="9" defaultRowHeight="16.5" x14ac:dyDescent="0.45"/>
  <cols>
    <col min="1" max="1" width="8.7265625" style="13" customWidth="1"/>
    <col min="2" max="2" width="9" style="13" customWidth="1"/>
    <col min="3" max="3" width="14.81640625" style="13" customWidth="1"/>
    <col min="4" max="4" width="17" style="13" bestFit="1" customWidth="1"/>
    <col min="5" max="5" width="19.1796875" style="13" customWidth="1"/>
    <col min="6" max="6" width="20.81640625" style="13" bestFit="1" customWidth="1"/>
    <col min="7" max="7" width="32.7265625" style="13" bestFit="1" customWidth="1"/>
    <col min="8" max="8" width="38.1796875" style="13" bestFit="1" customWidth="1"/>
    <col min="9" max="9" width="22" style="13" bestFit="1" customWidth="1"/>
    <col min="10" max="10" width="16" style="13" bestFit="1" customWidth="1"/>
    <col min="11" max="11" width="7.26953125" style="13" bestFit="1" customWidth="1"/>
    <col min="12" max="16384" width="9" style="13"/>
  </cols>
  <sheetData>
    <row r="1" spans="3:31" x14ac:dyDescent="0.45">
      <c r="K1" s="22"/>
      <c r="L1" s="22"/>
      <c r="M1" s="22"/>
      <c r="N1" s="22"/>
      <c r="O1" s="22"/>
      <c r="P1" s="22"/>
      <c r="Q1" s="22"/>
      <c r="R1" s="22"/>
      <c r="S1" s="22"/>
      <c r="T1" s="22"/>
      <c r="U1" s="22"/>
      <c r="V1" s="22"/>
      <c r="W1" s="22"/>
      <c r="X1" s="22"/>
      <c r="Y1" s="22"/>
    </row>
    <row r="2" spans="3:31" x14ac:dyDescent="0.45">
      <c r="C2" s="19" t="s">
        <v>218</v>
      </c>
      <c r="K2" s="22"/>
      <c r="L2" s="22"/>
      <c r="M2" s="22"/>
      <c r="N2" s="22"/>
      <c r="O2" s="22"/>
      <c r="P2" s="22"/>
      <c r="Q2" s="22"/>
      <c r="R2" s="22"/>
      <c r="S2" s="22"/>
      <c r="T2" s="22"/>
      <c r="U2" s="22"/>
      <c r="V2" s="22"/>
      <c r="W2" s="22"/>
      <c r="X2" s="22"/>
      <c r="Y2" s="22"/>
    </row>
    <row r="3" spans="3:31" s="14" customFormat="1" hidden="1" x14ac:dyDescent="0.45">
      <c r="C3" s="14">
        <v>9.1</v>
      </c>
      <c r="D3" s="14">
        <v>9.1999999999999993</v>
      </c>
      <c r="E3" s="14">
        <v>9.3000000000000007</v>
      </c>
      <c r="F3" s="14">
        <v>9.4</v>
      </c>
      <c r="G3" s="14">
        <v>9.5</v>
      </c>
      <c r="H3" s="14">
        <v>9.6</v>
      </c>
      <c r="I3" s="14">
        <v>9.6999999999999993</v>
      </c>
      <c r="J3" s="14">
        <v>9.8000000000000007</v>
      </c>
      <c r="K3" s="92">
        <v>9.9</v>
      </c>
      <c r="L3" s="92"/>
      <c r="M3" s="92"/>
      <c r="N3" s="92"/>
      <c r="O3" s="92"/>
      <c r="P3" s="92"/>
      <c r="Q3" s="92"/>
      <c r="R3" s="92"/>
      <c r="S3" s="92"/>
      <c r="T3" s="92"/>
      <c r="U3" s="92"/>
      <c r="V3" s="92"/>
      <c r="W3" s="92"/>
      <c r="X3" s="92"/>
      <c r="Y3" s="92"/>
    </row>
    <row r="4" spans="3:31" s="93" customFormat="1" ht="49.5" x14ac:dyDescent="0.45">
      <c r="C4" s="94" t="s">
        <v>219</v>
      </c>
      <c r="D4" s="94" t="s">
        <v>220</v>
      </c>
      <c r="E4" s="95" t="s">
        <v>221</v>
      </c>
      <c r="F4" s="94" t="s">
        <v>222</v>
      </c>
      <c r="G4" s="94" t="s">
        <v>223</v>
      </c>
      <c r="H4" s="94" t="s">
        <v>224</v>
      </c>
      <c r="I4" s="94" t="s">
        <v>225</v>
      </c>
      <c r="J4" s="94" t="s">
        <v>226</v>
      </c>
      <c r="K4" s="95" t="s">
        <v>169</v>
      </c>
      <c r="M4" s="96"/>
      <c r="N4" s="96"/>
      <c r="O4" s="96"/>
      <c r="P4" s="96"/>
      <c r="Q4" s="96"/>
      <c r="R4" s="96"/>
      <c r="S4" s="96"/>
      <c r="T4" s="96"/>
      <c r="U4" s="96"/>
      <c r="V4" s="96"/>
      <c r="W4" s="96"/>
      <c r="X4" s="96"/>
      <c r="Y4" s="96"/>
      <c r="Z4" s="96"/>
      <c r="AA4" s="96"/>
      <c r="AB4" s="96"/>
      <c r="AD4" s="96"/>
      <c r="AE4" s="96"/>
    </row>
    <row r="5" spans="3:31" x14ac:dyDescent="0.45">
      <c r="C5" s="120"/>
      <c r="D5" s="125"/>
      <c r="E5" s="126"/>
      <c r="F5" s="120"/>
      <c r="G5" s="127"/>
      <c r="H5" s="120"/>
      <c r="I5" s="120"/>
      <c r="J5" s="120"/>
      <c r="K5" s="113"/>
      <c r="Y5" s="64"/>
      <c r="Z5" s="64"/>
    </row>
    <row r="6" spans="3:31" x14ac:dyDescent="0.45">
      <c r="C6" s="120"/>
      <c r="D6" s="128"/>
      <c r="E6" s="129"/>
      <c r="F6" s="120"/>
      <c r="G6" s="130"/>
      <c r="H6" s="120"/>
      <c r="I6" s="120"/>
      <c r="J6" s="120"/>
      <c r="K6" s="113"/>
      <c r="Y6" s="64"/>
      <c r="Z6" s="64"/>
    </row>
    <row r="7" spans="3:31" x14ac:dyDescent="0.45">
      <c r="C7" s="120"/>
      <c r="D7" s="125"/>
      <c r="E7" s="126"/>
      <c r="F7" s="120"/>
      <c r="G7" s="127"/>
      <c r="H7" s="120"/>
      <c r="I7" s="120"/>
      <c r="J7" s="120"/>
      <c r="K7" s="113"/>
      <c r="Y7" s="64"/>
      <c r="Z7" s="64"/>
    </row>
    <row r="8" spans="3:31" x14ac:dyDescent="0.45">
      <c r="C8" s="120"/>
      <c r="D8" s="128"/>
      <c r="E8" s="129"/>
      <c r="F8" s="120"/>
      <c r="G8" s="130"/>
      <c r="H8" s="120"/>
      <c r="I8" s="120"/>
      <c r="J8" s="120"/>
      <c r="K8" s="113"/>
      <c r="Y8" s="64"/>
      <c r="Z8" s="64"/>
    </row>
    <row r="9" spans="3:31" x14ac:dyDescent="0.45">
      <c r="C9" s="120"/>
      <c r="D9" s="125"/>
      <c r="E9" s="126"/>
      <c r="F9" s="120"/>
      <c r="G9" s="127"/>
      <c r="H9" s="120"/>
      <c r="I9" s="120"/>
      <c r="J9" s="120"/>
      <c r="K9" s="113"/>
      <c r="L9" s="64"/>
    </row>
    <row r="10" spans="3:31" x14ac:dyDescent="0.45">
      <c r="C10" s="120"/>
      <c r="D10" s="128"/>
      <c r="E10" s="129"/>
      <c r="F10" s="120"/>
      <c r="G10" s="130"/>
      <c r="H10" s="120"/>
      <c r="I10" s="120"/>
      <c r="J10" s="120"/>
      <c r="K10" s="113"/>
    </row>
    <row r="11" spans="3:31" x14ac:dyDescent="0.45">
      <c r="C11" s="120"/>
      <c r="D11" s="125"/>
      <c r="E11" s="126"/>
      <c r="F11" s="120"/>
      <c r="G11" s="127"/>
      <c r="H11" s="120"/>
      <c r="I11" s="120"/>
      <c r="J11" s="120"/>
      <c r="K11" s="113"/>
    </row>
    <row r="12" spans="3:31" x14ac:dyDescent="0.45">
      <c r="C12" s="120"/>
      <c r="D12" s="128"/>
      <c r="E12" s="129"/>
      <c r="F12" s="120"/>
      <c r="G12" s="130"/>
      <c r="H12" s="120"/>
      <c r="I12" s="120"/>
      <c r="J12" s="120"/>
      <c r="K12" s="113"/>
    </row>
    <row r="13" spans="3:31" x14ac:dyDescent="0.45">
      <c r="C13" s="120"/>
      <c r="D13" s="125"/>
      <c r="E13" s="126"/>
      <c r="F13" s="120"/>
      <c r="G13" s="127"/>
      <c r="H13" s="120"/>
      <c r="I13" s="120"/>
      <c r="J13" s="120"/>
      <c r="K13" s="113"/>
    </row>
    <row r="14" spans="3:31" x14ac:dyDescent="0.45">
      <c r="C14" s="120"/>
      <c r="D14" s="128"/>
      <c r="E14" s="129"/>
      <c r="F14" s="120"/>
      <c r="G14" s="130"/>
      <c r="H14" s="120"/>
      <c r="I14" s="120"/>
      <c r="J14" s="120"/>
      <c r="K14" s="113"/>
    </row>
    <row r="15" spans="3:31" x14ac:dyDescent="0.45">
      <c r="C15" s="120"/>
      <c r="D15" s="125"/>
      <c r="E15" s="126"/>
      <c r="F15" s="120"/>
      <c r="G15" s="127"/>
      <c r="H15" s="120"/>
      <c r="I15" s="120"/>
      <c r="J15" s="120"/>
      <c r="K15" s="113"/>
    </row>
    <row r="16" spans="3:31" x14ac:dyDescent="0.45">
      <c r="C16" s="120"/>
      <c r="D16" s="128"/>
      <c r="E16" s="129"/>
      <c r="F16" s="120"/>
      <c r="G16" s="130"/>
      <c r="H16" s="120"/>
      <c r="I16" s="120"/>
      <c r="J16" s="120"/>
      <c r="K16" s="113"/>
    </row>
    <row r="17" spans="3:25" x14ac:dyDescent="0.45">
      <c r="C17" s="120"/>
      <c r="D17" s="125"/>
      <c r="E17" s="126"/>
      <c r="F17" s="120"/>
      <c r="G17" s="127"/>
      <c r="H17" s="120"/>
      <c r="I17" s="120"/>
      <c r="J17" s="120"/>
      <c r="K17" s="113"/>
    </row>
    <row r="18" spans="3:25" x14ac:dyDescent="0.45">
      <c r="C18" s="120"/>
      <c r="D18" s="131"/>
      <c r="E18" s="129"/>
      <c r="F18" s="120"/>
      <c r="G18" s="122"/>
      <c r="H18" s="120"/>
      <c r="I18" s="120"/>
      <c r="J18" s="120"/>
      <c r="K18" s="113"/>
    </row>
    <row r="19" spans="3:25" x14ac:dyDescent="0.45">
      <c r="C19" s="120"/>
      <c r="D19" s="131"/>
      <c r="E19" s="126"/>
      <c r="F19" s="120"/>
      <c r="G19" s="122"/>
      <c r="H19" s="120"/>
      <c r="I19" s="120"/>
      <c r="J19" s="120"/>
      <c r="K19" s="113"/>
    </row>
    <row r="20" spans="3:25" x14ac:dyDescent="0.45">
      <c r="C20" s="120"/>
      <c r="D20" s="131"/>
      <c r="E20" s="129"/>
      <c r="F20" s="120"/>
      <c r="G20" s="122"/>
      <c r="H20" s="120"/>
      <c r="I20" s="120"/>
      <c r="J20" s="120"/>
      <c r="K20" s="113"/>
    </row>
    <row r="21" spans="3:25" x14ac:dyDescent="0.45">
      <c r="C21" s="120"/>
      <c r="D21" s="131"/>
      <c r="E21" s="129"/>
      <c r="F21" s="120"/>
      <c r="G21" s="122"/>
      <c r="H21" s="120"/>
      <c r="I21" s="120"/>
      <c r="J21" s="120"/>
      <c r="K21" s="113"/>
    </row>
    <row r="22" spans="3:25" x14ac:dyDescent="0.45">
      <c r="C22" s="120"/>
      <c r="D22" s="131"/>
      <c r="E22" s="129"/>
      <c r="F22" s="120"/>
      <c r="G22" s="122"/>
      <c r="H22" s="120"/>
      <c r="I22" s="120"/>
      <c r="J22" s="120"/>
      <c r="K22" s="113"/>
    </row>
    <row r="23" spans="3:25" x14ac:dyDescent="0.45">
      <c r="C23" s="120"/>
      <c r="D23" s="131"/>
      <c r="E23" s="129"/>
      <c r="F23" s="120"/>
      <c r="G23" s="122"/>
      <c r="H23" s="120"/>
      <c r="I23" s="120"/>
      <c r="J23" s="120"/>
      <c r="K23" s="113"/>
    </row>
    <row r="24" spans="3:25" x14ac:dyDescent="0.45">
      <c r="C24" s="120"/>
      <c r="D24" s="131"/>
      <c r="E24" s="129"/>
      <c r="F24" s="120"/>
      <c r="G24" s="122"/>
      <c r="H24" s="120"/>
      <c r="I24" s="120"/>
      <c r="J24" s="120"/>
      <c r="K24" s="113"/>
    </row>
    <row r="25" spans="3:25" x14ac:dyDescent="0.45">
      <c r="C25" s="120"/>
      <c r="D25" s="131"/>
      <c r="E25" s="129"/>
      <c r="F25" s="120"/>
      <c r="G25" s="122"/>
      <c r="H25" s="120"/>
      <c r="I25" s="120"/>
      <c r="J25" s="120"/>
      <c r="K25" s="113"/>
    </row>
    <row r="26" spans="3:25" x14ac:dyDescent="0.45">
      <c r="C26" s="120"/>
      <c r="D26" s="131"/>
      <c r="E26" s="129"/>
      <c r="F26" s="120"/>
      <c r="G26" s="122"/>
      <c r="H26" s="120"/>
      <c r="I26" s="120"/>
      <c r="J26" s="120"/>
      <c r="K26" s="113"/>
    </row>
    <row r="27" spans="3:25" x14ac:dyDescent="0.45">
      <c r="C27" s="120"/>
      <c r="D27" s="131"/>
      <c r="E27" s="129"/>
      <c r="F27" s="120"/>
      <c r="G27" s="122"/>
      <c r="H27" s="120"/>
      <c r="I27" s="120"/>
      <c r="J27" s="120"/>
      <c r="K27" s="113"/>
      <c r="X27" s="22"/>
      <c r="Y27" s="22"/>
    </row>
    <row r="28" spans="3:25" x14ac:dyDescent="0.45">
      <c r="C28" s="120"/>
      <c r="D28" s="131"/>
      <c r="E28" s="129"/>
      <c r="F28" s="120"/>
      <c r="G28" s="122"/>
      <c r="H28" s="120"/>
      <c r="I28" s="120"/>
      <c r="J28" s="120"/>
      <c r="K28" s="113"/>
      <c r="X28" s="22"/>
      <c r="Y28" s="22"/>
    </row>
    <row r="29" spans="3:25" x14ac:dyDescent="0.45">
      <c r="C29" s="120"/>
      <c r="D29" s="131"/>
      <c r="E29" s="129"/>
      <c r="F29" s="120"/>
      <c r="G29" s="122"/>
      <c r="H29" s="120"/>
      <c r="I29" s="120"/>
      <c r="J29" s="120"/>
      <c r="K29" s="113"/>
      <c r="X29" s="22"/>
      <c r="Y29" s="22"/>
    </row>
    <row r="30" spans="3:25" x14ac:dyDescent="0.45">
      <c r="C30" s="120"/>
      <c r="D30" s="131"/>
      <c r="E30" s="129"/>
      <c r="F30" s="120"/>
      <c r="G30" s="122"/>
      <c r="H30" s="120"/>
      <c r="I30" s="120"/>
      <c r="J30" s="120"/>
      <c r="K30" s="113"/>
      <c r="X30" s="22"/>
      <c r="Y30" s="22"/>
    </row>
    <row r="31" spans="3:25" x14ac:dyDescent="0.45">
      <c r="C31" s="120"/>
      <c r="D31" s="131"/>
      <c r="E31" s="129"/>
      <c r="F31" s="120"/>
      <c r="G31" s="122"/>
      <c r="H31" s="120"/>
      <c r="I31" s="120"/>
      <c r="J31" s="120"/>
      <c r="K31" s="113"/>
      <c r="X31" s="22"/>
      <c r="Y31" s="22"/>
    </row>
    <row r="32" spans="3:25" x14ac:dyDescent="0.45">
      <c r="C32" s="120"/>
      <c r="D32" s="131"/>
      <c r="E32" s="129"/>
      <c r="F32" s="120"/>
      <c r="G32" s="122"/>
      <c r="H32" s="120"/>
      <c r="I32" s="120"/>
      <c r="J32" s="120"/>
      <c r="K32" s="113"/>
      <c r="X32" s="22"/>
      <c r="Y32" s="22"/>
    </row>
    <row r="33" spans="3:25" x14ac:dyDescent="0.45">
      <c r="C33" s="120"/>
      <c r="D33" s="131"/>
      <c r="E33" s="129"/>
      <c r="F33" s="120"/>
      <c r="G33" s="122"/>
      <c r="H33" s="120"/>
      <c r="I33" s="120"/>
      <c r="J33" s="120"/>
      <c r="K33" s="113"/>
      <c r="X33" s="22"/>
      <c r="Y33" s="22"/>
    </row>
    <row r="34" spans="3:25" x14ac:dyDescent="0.45">
      <c r="C34" s="120"/>
      <c r="D34" s="131"/>
      <c r="E34" s="129"/>
      <c r="F34" s="120"/>
      <c r="G34" s="122"/>
      <c r="H34" s="120"/>
      <c r="I34" s="120"/>
      <c r="J34" s="120"/>
      <c r="K34" s="113"/>
      <c r="X34" s="22"/>
      <c r="Y34" s="22"/>
    </row>
    <row r="35" spans="3:25" x14ac:dyDescent="0.45">
      <c r="C35" s="120"/>
      <c r="D35" s="131"/>
      <c r="E35" s="129"/>
      <c r="F35" s="120"/>
      <c r="G35" s="122"/>
      <c r="H35" s="120"/>
      <c r="I35" s="120"/>
      <c r="J35" s="120"/>
      <c r="K35" s="113"/>
      <c r="X35" s="22"/>
      <c r="Y35" s="22"/>
    </row>
    <row r="36" spans="3:25" x14ac:dyDescent="0.45">
      <c r="C36" s="120"/>
      <c r="D36" s="131"/>
      <c r="E36" s="129"/>
      <c r="F36" s="120"/>
      <c r="G36" s="122"/>
      <c r="H36" s="120"/>
      <c r="I36" s="120"/>
      <c r="J36" s="120"/>
      <c r="K36" s="113"/>
      <c r="X36" s="22"/>
      <c r="Y36" s="22"/>
    </row>
    <row r="37" spans="3:25" x14ac:dyDescent="0.45">
      <c r="C37" s="120"/>
      <c r="D37" s="131"/>
      <c r="E37" s="129"/>
      <c r="F37" s="120"/>
      <c r="G37" s="122"/>
      <c r="H37" s="120"/>
      <c r="I37" s="120"/>
      <c r="J37" s="120"/>
      <c r="K37" s="113"/>
      <c r="X37" s="22"/>
      <c r="Y37" s="22"/>
    </row>
    <row r="38" spans="3:25" x14ac:dyDescent="0.45">
      <c r="C38" s="120"/>
      <c r="D38" s="131"/>
      <c r="E38" s="129"/>
      <c r="F38" s="120"/>
      <c r="G38" s="122"/>
      <c r="H38" s="120"/>
      <c r="I38" s="120"/>
      <c r="J38" s="120"/>
      <c r="K38" s="113"/>
      <c r="X38" s="22"/>
      <c r="Y38" s="22"/>
    </row>
    <row r="39" spans="3:25" x14ac:dyDescent="0.45">
      <c r="C39" s="120"/>
      <c r="D39" s="131"/>
      <c r="E39" s="129"/>
      <c r="F39" s="120"/>
      <c r="G39" s="122"/>
      <c r="H39" s="120"/>
      <c r="I39" s="120"/>
      <c r="J39" s="120"/>
      <c r="K39" s="113"/>
      <c r="X39" s="22"/>
      <c r="Y39" s="22"/>
    </row>
    <row r="40" spans="3:25" x14ac:dyDescent="0.45">
      <c r="C40" s="120"/>
      <c r="D40" s="131"/>
      <c r="E40" s="129"/>
      <c r="F40" s="120"/>
      <c r="G40" s="122"/>
      <c r="H40" s="120"/>
      <c r="I40" s="120"/>
      <c r="J40" s="120"/>
      <c r="K40" s="113"/>
    </row>
    <row r="41" spans="3:25" x14ac:dyDescent="0.45">
      <c r="C41" s="120"/>
      <c r="D41" s="131"/>
      <c r="E41" s="129"/>
      <c r="F41" s="120"/>
      <c r="G41" s="122"/>
      <c r="H41" s="120"/>
      <c r="I41" s="120"/>
      <c r="J41" s="120"/>
      <c r="K41" s="113"/>
    </row>
    <row r="42" spans="3:25" x14ac:dyDescent="0.45">
      <c r="C42" s="120"/>
      <c r="D42" s="131"/>
      <c r="E42" s="129"/>
      <c r="F42" s="120"/>
      <c r="G42" s="122"/>
      <c r="H42" s="120"/>
      <c r="I42" s="120"/>
      <c r="J42" s="120"/>
      <c r="K42" s="113"/>
    </row>
    <row r="43" spans="3:25" x14ac:dyDescent="0.45">
      <c r="C43" s="120"/>
      <c r="D43" s="131"/>
      <c r="E43" s="129"/>
      <c r="F43" s="120"/>
      <c r="G43" s="122"/>
      <c r="H43" s="120"/>
      <c r="I43" s="120"/>
      <c r="J43" s="120"/>
      <c r="K43" s="113"/>
    </row>
    <row r="44" spans="3:25" x14ac:dyDescent="0.45">
      <c r="C44" s="120"/>
      <c r="D44" s="131"/>
      <c r="E44" s="129"/>
      <c r="F44" s="120"/>
      <c r="G44" s="122"/>
      <c r="H44" s="120"/>
      <c r="I44" s="120"/>
      <c r="J44" s="120"/>
      <c r="K44" s="113"/>
    </row>
    <row r="45" spans="3:25" x14ac:dyDescent="0.45">
      <c r="C45" s="120"/>
      <c r="D45" s="131"/>
      <c r="E45" s="129"/>
      <c r="F45" s="120"/>
      <c r="G45" s="122"/>
      <c r="H45" s="120"/>
      <c r="I45" s="120"/>
      <c r="J45" s="120"/>
      <c r="K45" s="113"/>
    </row>
    <row r="46" spans="3:25" x14ac:dyDescent="0.45">
      <c r="C46" s="120"/>
      <c r="D46" s="131"/>
      <c r="E46" s="129"/>
      <c r="F46" s="120"/>
      <c r="G46" s="122"/>
      <c r="H46" s="120"/>
      <c r="I46" s="120"/>
      <c r="J46" s="120"/>
      <c r="K46" s="113"/>
    </row>
    <row r="47" spans="3:25" x14ac:dyDescent="0.45">
      <c r="C47" s="120"/>
      <c r="D47" s="131"/>
      <c r="E47" s="129"/>
      <c r="F47" s="120"/>
      <c r="G47" s="122"/>
      <c r="H47" s="120"/>
      <c r="I47" s="120"/>
      <c r="J47" s="120"/>
      <c r="K47" s="113"/>
    </row>
    <row r="48" spans="3:25" x14ac:dyDescent="0.45">
      <c r="C48" s="120"/>
      <c r="D48" s="131"/>
      <c r="E48" s="129"/>
      <c r="F48" s="120"/>
      <c r="G48" s="122"/>
      <c r="H48" s="120"/>
      <c r="I48" s="120"/>
      <c r="J48" s="120"/>
      <c r="K48" s="113"/>
    </row>
    <row r="49" spans="3:11" x14ac:dyDescent="0.45">
      <c r="C49" s="120"/>
      <c r="D49" s="131"/>
      <c r="E49" s="129"/>
      <c r="F49" s="120"/>
      <c r="G49" s="122"/>
      <c r="H49" s="120"/>
      <c r="I49" s="120"/>
      <c r="J49" s="120"/>
      <c r="K49" s="113"/>
    </row>
    <row r="50" spans="3:11" x14ac:dyDescent="0.45">
      <c r="C50" s="120"/>
      <c r="D50" s="131"/>
      <c r="E50" s="129"/>
      <c r="F50" s="120"/>
      <c r="G50" s="122"/>
      <c r="H50" s="120"/>
      <c r="I50" s="120"/>
      <c r="J50" s="120"/>
      <c r="K50" s="113"/>
    </row>
    <row r="51" spans="3:11" x14ac:dyDescent="0.45">
      <c r="C51" s="120"/>
      <c r="D51" s="131"/>
      <c r="E51" s="129"/>
      <c r="F51" s="120"/>
      <c r="G51" s="122"/>
      <c r="H51" s="120"/>
      <c r="I51" s="120"/>
      <c r="J51" s="120"/>
      <c r="K51" s="113"/>
    </row>
    <row r="52" spans="3:11" x14ac:dyDescent="0.45">
      <c r="C52" s="120"/>
      <c r="D52" s="131"/>
      <c r="E52" s="129"/>
      <c r="F52" s="120"/>
      <c r="G52" s="122"/>
      <c r="H52" s="120"/>
      <c r="I52" s="120"/>
      <c r="J52" s="120"/>
      <c r="K52" s="113"/>
    </row>
    <row r="53" spans="3:11" x14ac:dyDescent="0.45">
      <c r="C53" s="120"/>
      <c r="D53" s="131"/>
      <c r="E53" s="129"/>
      <c r="F53" s="120"/>
      <c r="G53" s="122"/>
      <c r="H53" s="120"/>
      <c r="I53" s="120"/>
      <c r="J53" s="120"/>
      <c r="K53" s="113"/>
    </row>
    <row r="54" spans="3:11" x14ac:dyDescent="0.45">
      <c r="C54" s="120"/>
      <c r="D54" s="131"/>
      <c r="E54" s="129"/>
      <c r="F54" s="120"/>
      <c r="G54" s="122"/>
      <c r="H54" s="120"/>
      <c r="I54" s="120"/>
      <c r="J54" s="120"/>
      <c r="K54" s="113"/>
    </row>
    <row r="55" spans="3:11" x14ac:dyDescent="0.45">
      <c r="C55" s="120"/>
      <c r="D55" s="131"/>
      <c r="E55" s="129"/>
      <c r="F55" s="120"/>
      <c r="G55" s="122"/>
      <c r="H55" s="120"/>
      <c r="I55" s="120"/>
      <c r="J55" s="120"/>
      <c r="K55" s="113"/>
    </row>
    <row r="56" spans="3:11" x14ac:dyDescent="0.45">
      <c r="C56" s="120"/>
      <c r="D56" s="131"/>
      <c r="E56" s="129"/>
      <c r="F56" s="120"/>
      <c r="G56" s="122"/>
      <c r="H56" s="120"/>
      <c r="I56" s="120"/>
      <c r="J56" s="120"/>
      <c r="K56" s="113"/>
    </row>
    <row r="57" spans="3:11" x14ac:dyDescent="0.45">
      <c r="C57" s="120"/>
      <c r="D57" s="131"/>
      <c r="E57" s="129"/>
      <c r="F57" s="120"/>
      <c r="G57" s="122"/>
      <c r="H57" s="120"/>
      <c r="I57" s="120"/>
      <c r="J57" s="120"/>
      <c r="K57" s="113"/>
    </row>
    <row r="58" spans="3:11" x14ac:dyDescent="0.45">
      <c r="C58" s="120"/>
      <c r="D58" s="131"/>
      <c r="E58" s="129"/>
      <c r="F58" s="120"/>
      <c r="G58" s="122"/>
      <c r="H58" s="120"/>
      <c r="I58" s="120"/>
      <c r="J58" s="120"/>
      <c r="K58" s="113"/>
    </row>
    <row r="59" spans="3:11" x14ac:dyDescent="0.45">
      <c r="C59" s="120"/>
      <c r="D59" s="131"/>
      <c r="E59" s="129"/>
      <c r="F59" s="120"/>
      <c r="G59" s="122"/>
      <c r="H59" s="120"/>
      <c r="I59" s="120"/>
      <c r="J59" s="120"/>
      <c r="K59" s="113"/>
    </row>
    <row r="60" spans="3:11" x14ac:dyDescent="0.45">
      <c r="C60" s="120"/>
      <c r="D60" s="131"/>
      <c r="E60" s="129"/>
      <c r="F60" s="120"/>
      <c r="G60" s="122"/>
      <c r="H60" s="120"/>
      <c r="I60" s="120"/>
      <c r="J60" s="120"/>
      <c r="K60" s="113"/>
    </row>
    <row r="61" spans="3:11" x14ac:dyDescent="0.45">
      <c r="C61" s="120"/>
      <c r="D61" s="131"/>
      <c r="E61" s="129"/>
      <c r="F61" s="120"/>
      <c r="G61" s="122"/>
      <c r="H61" s="120"/>
      <c r="I61" s="120"/>
      <c r="J61" s="120"/>
      <c r="K61" s="113"/>
    </row>
    <row r="62" spans="3:11" x14ac:dyDescent="0.45">
      <c r="C62" s="120"/>
      <c r="D62" s="131"/>
      <c r="E62" s="129"/>
      <c r="F62" s="120"/>
      <c r="G62" s="122"/>
      <c r="H62" s="120"/>
      <c r="I62" s="120"/>
      <c r="J62" s="120"/>
      <c r="K62" s="113"/>
    </row>
    <row r="63" spans="3:11" x14ac:dyDescent="0.45">
      <c r="C63" s="120"/>
      <c r="D63" s="131"/>
      <c r="E63" s="129"/>
      <c r="F63" s="120"/>
      <c r="G63" s="122"/>
      <c r="H63" s="120"/>
      <c r="I63" s="120"/>
      <c r="J63" s="120"/>
      <c r="K63" s="113"/>
    </row>
    <row r="64" spans="3:11" x14ac:dyDescent="0.45">
      <c r="C64" s="120"/>
      <c r="D64" s="131"/>
      <c r="E64" s="129"/>
      <c r="F64" s="120"/>
      <c r="G64" s="122"/>
      <c r="H64" s="120"/>
      <c r="I64" s="120"/>
      <c r="J64" s="120"/>
      <c r="K64" s="113"/>
    </row>
    <row r="65" spans="3:11" x14ac:dyDescent="0.45">
      <c r="C65" s="120"/>
      <c r="D65" s="131"/>
      <c r="E65" s="129"/>
      <c r="F65" s="120"/>
      <c r="G65" s="122"/>
      <c r="H65" s="120"/>
      <c r="I65" s="120"/>
      <c r="J65" s="120"/>
      <c r="K65" s="113"/>
    </row>
    <row r="66" spans="3:11" x14ac:dyDescent="0.45">
      <c r="C66" s="120"/>
      <c r="D66" s="131"/>
      <c r="E66" s="129"/>
      <c r="F66" s="120"/>
      <c r="G66" s="122"/>
      <c r="H66" s="120"/>
      <c r="I66" s="120"/>
      <c r="J66" s="120"/>
      <c r="K66" s="113"/>
    </row>
    <row r="67" spans="3:11" x14ac:dyDescent="0.45">
      <c r="C67" s="120"/>
      <c r="D67" s="131"/>
      <c r="E67" s="129"/>
      <c r="F67" s="120"/>
      <c r="G67" s="122"/>
      <c r="H67" s="120"/>
      <c r="I67" s="120"/>
      <c r="J67" s="120"/>
      <c r="K67" s="113"/>
    </row>
    <row r="68" spans="3:11" x14ac:dyDescent="0.45">
      <c r="C68" s="120"/>
      <c r="D68" s="131"/>
      <c r="E68" s="129"/>
      <c r="F68" s="120"/>
      <c r="G68" s="122"/>
      <c r="H68" s="120"/>
      <c r="I68" s="120"/>
      <c r="J68" s="120"/>
      <c r="K68" s="113"/>
    </row>
    <row r="69" spans="3:11" x14ac:dyDescent="0.45">
      <c r="C69" s="120"/>
      <c r="D69" s="131"/>
      <c r="E69" s="129"/>
      <c r="F69" s="120"/>
      <c r="G69" s="122"/>
      <c r="H69" s="120"/>
      <c r="I69" s="120"/>
      <c r="J69" s="120"/>
      <c r="K69" s="113"/>
    </row>
    <row r="70" spans="3:11" x14ac:dyDescent="0.45">
      <c r="C70" s="120"/>
      <c r="D70" s="131"/>
      <c r="E70" s="129"/>
      <c r="F70" s="120"/>
      <c r="G70" s="122"/>
      <c r="H70" s="120"/>
      <c r="I70" s="120"/>
      <c r="J70" s="120"/>
      <c r="K70" s="113"/>
    </row>
    <row r="71" spans="3:11" x14ac:dyDescent="0.45">
      <c r="C71" s="120"/>
      <c r="D71" s="131"/>
      <c r="E71" s="129"/>
      <c r="F71" s="120"/>
      <c r="G71" s="122"/>
      <c r="H71" s="120"/>
      <c r="I71" s="120"/>
      <c r="J71" s="120"/>
      <c r="K71" s="113"/>
    </row>
    <row r="72" spans="3:11" x14ac:dyDescent="0.45">
      <c r="C72" s="120"/>
      <c r="D72" s="131"/>
      <c r="E72" s="129"/>
      <c r="F72" s="120"/>
      <c r="G72" s="122"/>
      <c r="H72" s="120"/>
      <c r="I72" s="120"/>
      <c r="J72" s="120"/>
      <c r="K72" s="113"/>
    </row>
    <row r="73" spans="3:11" x14ac:dyDescent="0.45">
      <c r="C73" s="120"/>
      <c r="D73" s="131"/>
      <c r="E73" s="129"/>
      <c r="F73" s="120"/>
      <c r="G73" s="122"/>
      <c r="H73" s="120"/>
      <c r="I73" s="120"/>
      <c r="J73" s="120"/>
      <c r="K73" s="113"/>
    </row>
    <row r="74" spans="3:11" x14ac:dyDescent="0.45">
      <c r="C74" s="120"/>
      <c r="D74" s="131"/>
      <c r="E74" s="129"/>
      <c r="F74" s="120"/>
      <c r="G74" s="122"/>
      <c r="H74" s="120"/>
      <c r="I74" s="120"/>
      <c r="J74" s="120"/>
      <c r="K74" s="113"/>
    </row>
    <row r="75" spans="3:11" x14ac:dyDescent="0.45">
      <c r="C75" s="120"/>
      <c r="D75" s="131"/>
      <c r="E75" s="129"/>
      <c r="F75" s="120"/>
      <c r="G75" s="122"/>
      <c r="H75" s="120"/>
      <c r="I75" s="120"/>
      <c r="J75" s="120"/>
      <c r="K75" s="113"/>
    </row>
    <row r="76" spans="3:11" x14ac:dyDescent="0.45">
      <c r="C76" s="120"/>
      <c r="D76" s="131"/>
      <c r="E76" s="129"/>
      <c r="F76" s="120"/>
      <c r="G76" s="122"/>
      <c r="H76" s="120"/>
      <c r="I76" s="120"/>
      <c r="J76" s="120"/>
      <c r="K76" s="113"/>
    </row>
    <row r="77" spans="3:11" x14ac:dyDescent="0.45">
      <c r="C77" s="120"/>
      <c r="D77" s="131"/>
      <c r="E77" s="129"/>
      <c r="F77" s="120"/>
      <c r="G77" s="122"/>
      <c r="H77" s="120"/>
      <c r="I77" s="120"/>
      <c r="J77" s="120"/>
      <c r="K77" s="113"/>
    </row>
    <row r="78" spans="3:11" x14ac:dyDescent="0.45">
      <c r="C78" s="120"/>
      <c r="D78" s="131"/>
      <c r="E78" s="129"/>
      <c r="F78" s="120"/>
      <c r="G78" s="122"/>
      <c r="H78" s="120"/>
      <c r="I78" s="120"/>
      <c r="J78" s="120"/>
      <c r="K78" s="113"/>
    </row>
    <row r="79" spans="3:11" x14ac:dyDescent="0.45">
      <c r="C79" s="120"/>
      <c r="D79" s="131"/>
      <c r="E79" s="129"/>
      <c r="F79" s="120"/>
      <c r="G79" s="122"/>
      <c r="H79" s="120"/>
      <c r="I79" s="120"/>
      <c r="J79" s="120"/>
      <c r="K79" s="113"/>
    </row>
    <row r="80" spans="3:11" x14ac:dyDescent="0.45">
      <c r="C80" s="120"/>
      <c r="D80" s="131"/>
      <c r="E80" s="129"/>
      <c r="F80" s="120"/>
      <c r="G80" s="122"/>
      <c r="H80" s="120"/>
      <c r="I80" s="120"/>
      <c r="J80" s="120"/>
      <c r="K80" s="113"/>
    </row>
    <row r="81" spans="3:11" x14ac:dyDescent="0.45">
      <c r="C81" s="120"/>
      <c r="D81" s="131"/>
      <c r="E81" s="129"/>
      <c r="F81" s="120"/>
      <c r="G81" s="122"/>
      <c r="H81" s="120"/>
      <c r="I81" s="120"/>
      <c r="J81" s="120"/>
      <c r="K81" s="113"/>
    </row>
    <row r="82" spans="3:11" x14ac:dyDescent="0.45">
      <c r="C82" s="120"/>
      <c r="D82" s="131"/>
      <c r="E82" s="129"/>
      <c r="F82" s="120"/>
      <c r="G82" s="122"/>
      <c r="H82" s="120"/>
      <c r="I82" s="120"/>
      <c r="J82" s="120"/>
      <c r="K82" s="113"/>
    </row>
    <row r="83" spans="3:11" x14ac:dyDescent="0.45">
      <c r="C83" s="120"/>
      <c r="D83" s="131"/>
      <c r="E83" s="129"/>
      <c r="F83" s="120"/>
      <c r="G83" s="122"/>
      <c r="H83" s="120"/>
      <c r="I83" s="120"/>
      <c r="J83" s="120"/>
      <c r="K83" s="113"/>
    </row>
    <row r="84" spans="3:11" x14ac:dyDescent="0.45">
      <c r="C84" s="120"/>
      <c r="D84" s="131"/>
      <c r="E84" s="129"/>
      <c r="F84" s="120"/>
      <c r="G84" s="122"/>
      <c r="H84" s="120"/>
      <c r="I84" s="120"/>
      <c r="J84" s="120"/>
      <c r="K84" s="113"/>
    </row>
    <row r="85" spans="3:11" x14ac:dyDescent="0.45">
      <c r="C85" s="120"/>
      <c r="D85" s="131"/>
      <c r="E85" s="129"/>
      <c r="F85" s="120"/>
      <c r="G85" s="122"/>
      <c r="H85" s="120"/>
      <c r="I85" s="120"/>
      <c r="J85" s="120"/>
      <c r="K85" s="113"/>
    </row>
    <row r="86" spans="3:11" x14ac:dyDescent="0.45">
      <c r="C86" s="120"/>
      <c r="D86" s="131"/>
      <c r="E86" s="129"/>
      <c r="F86" s="120"/>
      <c r="G86" s="122"/>
      <c r="H86" s="120"/>
      <c r="I86" s="120"/>
      <c r="J86" s="120"/>
      <c r="K86" s="113"/>
    </row>
    <row r="87" spans="3:11" x14ac:dyDescent="0.45">
      <c r="C87" s="120"/>
      <c r="D87" s="131"/>
      <c r="E87" s="129"/>
      <c r="F87" s="120"/>
      <c r="G87" s="122"/>
      <c r="H87" s="120"/>
      <c r="I87" s="120"/>
      <c r="J87" s="120"/>
      <c r="K87" s="113"/>
    </row>
    <row r="88" spans="3:11" x14ac:dyDescent="0.45">
      <c r="C88" s="120"/>
      <c r="D88" s="131"/>
      <c r="E88" s="129"/>
      <c r="F88" s="120"/>
      <c r="G88" s="122"/>
      <c r="H88" s="120"/>
      <c r="I88" s="120"/>
      <c r="J88" s="120"/>
      <c r="K88" s="113"/>
    </row>
    <row r="89" spans="3:11" x14ac:dyDescent="0.45">
      <c r="C89" s="120"/>
      <c r="D89" s="131"/>
      <c r="E89" s="129"/>
      <c r="F89" s="120"/>
      <c r="G89" s="122"/>
      <c r="H89" s="120"/>
      <c r="I89" s="120"/>
      <c r="J89" s="120"/>
      <c r="K89" s="113"/>
    </row>
    <row r="90" spans="3:11" x14ac:dyDescent="0.45">
      <c r="C90" s="120"/>
      <c r="D90" s="131"/>
      <c r="E90" s="129"/>
      <c r="F90" s="120"/>
      <c r="G90" s="122"/>
      <c r="H90" s="120"/>
      <c r="I90" s="120"/>
      <c r="J90" s="120"/>
      <c r="K90" s="113"/>
    </row>
    <row r="91" spans="3:11" x14ac:dyDescent="0.45">
      <c r="C91" s="120"/>
      <c r="D91" s="131"/>
      <c r="E91" s="129"/>
      <c r="F91" s="120"/>
      <c r="G91" s="122"/>
      <c r="H91" s="120"/>
      <c r="I91" s="120"/>
      <c r="J91" s="120"/>
      <c r="K91" s="113"/>
    </row>
    <row r="92" spans="3:11" x14ac:dyDescent="0.45">
      <c r="C92" s="120"/>
      <c r="D92" s="131"/>
      <c r="E92" s="129"/>
      <c r="F92" s="120"/>
      <c r="G92" s="122"/>
      <c r="H92" s="120"/>
      <c r="I92" s="120"/>
      <c r="J92" s="120"/>
      <c r="K92" s="113"/>
    </row>
    <row r="93" spans="3:11" x14ac:dyDescent="0.45">
      <c r="C93" s="120"/>
      <c r="D93" s="131"/>
      <c r="E93" s="129"/>
      <c r="F93" s="120"/>
      <c r="G93" s="122"/>
      <c r="H93" s="120"/>
      <c r="I93" s="120"/>
      <c r="J93" s="120"/>
      <c r="K93" s="113"/>
    </row>
    <row r="94" spans="3:11" x14ac:dyDescent="0.45">
      <c r="C94" s="120"/>
      <c r="D94" s="131"/>
      <c r="E94" s="129"/>
      <c r="F94" s="120"/>
      <c r="G94" s="122"/>
      <c r="H94" s="120"/>
      <c r="I94" s="120"/>
      <c r="J94" s="120"/>
      <c r="K94" s="113"/>
    </row>
    <row r="95" spans="3:11" x14ac:dyDescent="0.45">
      <c r="C95" s="120"/>
      <c r="D95" s="131"/>
      <c r="E95" s="129"/>
      <c r="F95" s="120"/>
      <c r="G95" s="122"/>
      <c r="H95" s="120"/>
      <c r="I95" s="120"/>
      <c r="J95" s="120"/>
      <c r="K95" s="113"/>
    </row>
    <row r="96" spans="3:11" x14ac:dyDescent="0.45">
      <c r="C96" s="120"/>
      <c r="D96" s="131"/>
      <c r="E96" s="129"/>
      <c r="F96" s="120"/>
      <c r="G96" s="122"/>
      <c r="H96" s="120"/>
      <c r="I96" s="120"/>
      <c r="J96" s="120"/>
      <c r="K96" s="113"/>
    </row>
    <row r="97" spans="3:11" x14ac:dyDescent="0.45">
      <c r="C97" s="120"/>
      <c r="D97" s="131"/>
      <c r="E97" s="129"/>
      <c r="F97" s="120"/>
      <c r="G97" s="122"/>
      <c r="H97" s="120"/>
      <c r="I97" s="120"/>
      <c r="J97" s="120"/>
      <c r="K97" s="113"/>
    </row>
    <row r="98" spans="3:11" x14ac:dyDescent="0.45">
      <c r="C98" s="120"/>
      <c r="D98" s="131"/>
      <c r="E98" s="129"/>
      <c r="F98" s="120"/>
      <c r="G98" s="122"/>
      <c r="H98" s="120"/>
      <c r="I98" s="120"/>
      <c r="J98" s="120"/>
      <c r="K98" s="113"/>
    </row>
    <row r="99" spans="3:11" x14ac:dyDescent="0.45">
      <c r="C99" s="120"/>
      <c r="D99" s="131"/>
      <c r="E99" s="129"/>
      <c r="F99" s="120"/>
      <c r="G99" s="122"/>
      <c r="H99" s="120"/>
      <c r="I99" s="120"/>
      <c r="J99" s="120"/>
      <c r="K99" s="113"/>
    </row>
    <row r="100" spans="3:11" x14ac:dyDescent="0.45">
      <c r="C100" s="120"/>
      <c r="D100" s="131"/>
      <c r="E100" s="129"/>
      <c r="F100" s="120"/>
      <c r="G100" s="122"/>
      <c r="H100" s="120"/>
      <c r="I100" s="120"/>
      <c r="J100" s="120"/>
      <c r="K100" s="113"/>
    </row>
    <row r="101" spans="3:11" x14ac:dyDescent="0.45">
      <c r="C101" s="120"/>
      <c r="D101" s="131"/>
      <c r="E101" s="129"/>
      <c r="F101" s="120"/>
      <c r="G101" s="122"/>
      <c r="H101" s="120"/>
      <c r="I101" s="120"/>
      <c r="J101" s="120"/>
      <c r="K101" s="113"/>
    </row>
    <row r="102" spans="3:11" x14ac:dyDescent="0.45">
      <c r="C102" s="120"/>
      <c r="D102" s="131"/>
      <c r="E102" s="129"/>
      <c r="F102" s="120"/>
      <c r="G102" s="122"/>
      <c r="H102" s="120"/>
      <c r="I102" s="120"/>
      <c r="J102" s="120"/>
      <c r="K102" s="113"/>
    </row>
    <row r="103" spans="3:11" x14ac:dyDescent="0.45">
      <c r="C103" s="120"/>
      <c r="D103" s="131"/>
      <c r="E103" s="129"/>
      <c r="F103" s="120"/>
      <c r="G103" s="122"/>
      <c r="H103" s="120"/>
      <c r="I103" s="120"/>
      <c r="J103" s="120"/>
      <c r="K103" s="113"/>
    </row>
    <row r="104" spans="3:11" x14ac:dyDescent="0.45">
      <c r="C104" s="120"/>
      <c r="D104" s="131"/>
      <c r="E104" s="129"/>
      <c r="F104" s="120"/>
      <c r="G104" s="122"/>
      <c r="H104" s="120"/>
      <c r="I104" s="120"/>
      <c r="J104" s="120"/>
      <c r="K104" s="113"/>
    </row>
    <row r="105" spans="3:11" x14ac:dyDescent="0.45">
      <c r="C105" s="120"/>
      <c r="D105" s="131"/>
      <c r="E105" s="129"/>
      <c r="F105" s="120"/>
      <c r="G105" s="122"/>
      <c r="H105" s="120"/>
      <c r="I105" s="120"/>
      <c r="J105" s="120"/>
      <c r="K105" s="113"/>
    </row>
    <row r="106" spans="3:11" x14ac:dyDescent="0.45">
      <c r="C106" s="120"/>
      <c r="D106" s="131"/>
      <c r="E106" s="129"/>
      <c r="F106" s="120"/>
      <c r="G106" s="122"/>
      <c r="H106" s="120"/>
      <c r="I106" s="120"/>
      <c r="J106" s="120"/>
      <c r="K106" s="113"/>
    </row>
    <row r="107" spans="3:11" x14ac:dyDescent="0.45">
      <c r="C107" s="120"/>
      <c r="D107" s="131"/>
      <c r="E107" s="129"/>
      <c r="F107" s="120"/>
      <c r="G107" s="122"/>
      <c r="H107" s="120"/>
      <c r="I107" s="120"/>
      <c r="J107" s="120"/>
      <c r="K107" s="113"/>
    </row>
    <row r="108" spans="3:11" x14ac:dyDescent="0.45">
      <c r="C108" s="120"/>
      <c r="D108" s="131"/>
      <c r="E108" s="129"/>
      <c r="F108" s="120"/>
      <c r="G108" s="122"/>
      <c r="H108" s="120"/>
      <c r="I108" s="120"/>
      <c r="J108" s="120"/>
      <c r="K108" s="113"/>
    </row>
    <row r="109" spans="3:11" x14ac:dyDescent="0.45">
      <c r="C109" s="120"/>
      <c r="D109" s="131"/>
      <c r="E109" s="129"/>
      <c r="F109" s="120"/>
      <c r="G109" s="122"/>
      <c r="H109" s="120"/>
      <c r="I109" s="120"/>
      <c r="J109" s="120"/>
      <c r="K109" s="113"/>
    </row>
    <row r="110" spans="3:11" x14ac:dyDescent="0.45">
      <c r="C110" s="120"/>
      <c r="D110" s="131"/>
      <c r="E110" s="129"/>
      <c r="F110" s="120"/>
      <c r="G110" s="122"/>
      <c r="H110" s="120"/>
      <c r="I110" s="120"/>
      <c r="J110" s="120"/>
      <c r="K110" s="113"/>
    </row>
    <row r="111" spans="3:11" x14ac:dyDescent="0.45">
      <c r="C111" s="120"/>
      <c r="D111" s="131"/>
      <c r="E111" s="129"/>
      <c r="F111" s="120"/>
      <c r="G111" s="122"/>
      <c r="H111" s="120"/>
      <c r="I111" s="120"/>
      <c r="J111" s="120"/>
      <c r="K111" s="113"/>
    </row>
    <row r="112" spans="3:11" x14ac:dyDescent="0.45">
      <c r="C112" s="120"/>
      <c r="D112" s="131"/>
      <c r="E112" s="129"/>
      <c r="F112" s="120"/>
      <c r="G112" s="122"/>
      <c r="H112" s="120"/>
      <c r="I112" s="120"/>
      <c r="J112" s="120"/>
      <c r="K112" s="113"/>
    </row>
    <row r="113" spans="3:11" x14ac:dyDescent="0.45">
      <c r="C113" s="120"/>
      <c r="D113" s="131"/>
      <c r="E113" s="129"/>
      <c r="F113" s="120"/>
      <c r="G113" s="122"/>
      <c r="H113" s="120"/>
      <c r="I113" s="120"/>
      <c r="J113" s="120"/>
      <c r="K113" s="113"/>
    </row>
    <row r="114" spans="3:11" x14ac:dyDescent="0.45">
      <c r="C114" s="120"/>
      <c r="D114" s="131"/>
      <c r="E114" s="129"/>
      <c r="F114" s="120"/>
      <c r="G114" s="122"/>
      <c r="H114" s="120"/>
      <c r="I114" s="120"/>
      <c r="J114" s="120"/>
      <c r="K114" s="113"/>
    </row>
    <row r="115" spans="3:11" x14ac:dyDescent="0.45">
      <c r="C115" s="120"/>
      <c r="D115" s="131"/>
      <c r="E115" s="129"/>
      <c r="F115" s="120"/>
      <c r="G115" s="122"/>
      <c r="H115" s="120"/>
      <c r="I115" s="120"/>
      <c r="J115" s="120"/>
      <c r="K115" s="113"/>
    </row>
    <row r="116" spans="3:11" x14ac:dyDescent="0.45">
      <c r="C116" s="120"/>
      <c r="D116" s="131"/>
      <c r="E116" s="129"/>
      <c r="F116" s="120"/>
      <c r="G116" s="122"/>
      <c r="H116" s="120"/>
      <c r="I116" s="120"/>
      <c r="J116" s="120"/>
      <c r="K116" s="113"/>
    </row>
    <row r="117" spans="3:11" x14ac:dyDescent="0.45">
      <c r="C117" s="120"/>
      <c r="D117" s="131"/>
      <c r="E117" s="129"/>
      <c r="F117" s="120"/>
      <c r="G117" s="122"/>
      <c r="H117" s="120"/>
      <c r="I117" s="120"/>
      <c r="J117" s="120"/>
      <c r="K117" s="113"/>
    </row>
    <row r="118" spans="3:11" x14ac:dyDescent="0.45">
      <c r="C118" s="120"/>
      <c r="D118" s="131"/>
      <c r="E118" s="129"/>
      <c r="F118" s="120"/>
      <c r="G118" s="122"/>
      <c r="H118" s="120"/>
      <c r="I118" s="120"/>
      <c r="J118" s="120"/>
      <c r="K118" s="113"/>
    </row>
    <row r="119" spans="3:11" x14ac:dyDescent="0.45">
      <c r="C119" s="120"/>
      <c r="D119" s="131"/>
      <c r="E119" s="129"/>
      <c r="F119" s="120"/>
      <c r="G119" s="122"/>
      <c r="H119" s="120"/>
      <c r="I119" s="120"/>
      <c r="J119" s="120"/>
      <c r="K119" s="113"/>
    </row>
    <row r="120" spans="3:11" x14ac:dyDescent="0.45">
      <c r="C120" s="120"/>
      <c r="D120" s="131"/>
      <c r="E120" s="129"/>
      <c r="F120" s="120"/>
      <c r="G120" s="122"/>
      <c r="H120" s="120"/>
      <c r="I120" s="120"/>
      <c r="J120" s="120"/>
      <c r="K120" s="113"/>
    </row>
    <row r="121" spans="3:11" x14ac:dyDescent="0.45">
      <c r="C121" s="120"/>
      <c r="D121" s="131"/>
      <c r="E121" s="129"/>
      <c r="F121" s="120"/>
      <c r="G121" s="122"/>
      <c r="H121" s="120"/>
      <c r="I121" s="120"/>
      <c r="J121" s="120"/>
      <c r="K121" s="113"/>
    </row>
    <row r="122" spans="3:11" x14ac:dyDescent="0.45">
      <c r="C122" s="120"/>
      <c r="D122" s="131"/>
      <c r="E122" s="129"/>
      <c r="F122" s="120"/>
      <c r="G122" s="122"/>
      <c r="H122" s="120"/>
      <c r="I122" s="120"/>
      <c r="J122" s="120"/>
      <c r="K122" s="113"/>
    </row>
    <row r="123" spans="3:11" x14ac:dyDescent="0.45">
      <c r="C123" s="120"/>
      <c r="D123" s="131"/>
      <c r="E123" s="129"/>
      <c r="F123" s="120"/>
      <c r="G123" s="122"/>
      <c r="H123" s="120"/>
      <c r="I123" s="120"/>
      <c r="J123" s="120"/>
      <c r="K123" s="113"/>
    </row>
    <row r="124" spans="3:11" x14ac:dyDescent="0.45">
      <c r="C124" s="120"/>
      <c r="D124" s="131"/>
      <c r="E124" s="129"/>
      <c r="F124" s="120"/>
      <c r="G124" s="122"/>
      <c r="H124" s="120"/>
      <c r="I124" s="120"/>
      <c r="J124" s="120"/>
      <c r="K124" s="113"/>
    </row>
    <row r="125" spans="3:11" x14ac:dyDescent="0.45">
      <c r="C125" s="120"/>
      <c r="D125" s="131"/>
      <c r="E125" s="129"/>
      <c r="F125" s="120"/>
      <c r="G125" s="122"/>
      <c r="H125" s="120"/>
      <c r="I125" s="120"/>
      <c r="J125" s="120"/>
      <c r="K125" s="113"/>
    </row>
    <row r="126" spans="3:11" x14ac:dyDescent="0.45">
      <c r="C126" s="120"/>
      <c r="D126" s="131"/>
      <c r="E126" s="129"/>
      <c r="F126" s="120"/>
      <c r="G126" s="122"/>
      <c r="H126" s="120"/>
      <c r="I126" s="120"/>
      <c r="J126" s="120"/>
      <c r="K126" s="113"/>
    </row>
    <row r="127" spans="3:11" x14ac:dyDescent="0.45">
      <c r="C127" s="120"/>
      <c r="D127" s="131"/>
      <c r="E127" s="129"/>
      <c r="F127" s="120"/>
      <c r="G127" s="122"/>
      <c r="H127" s="120"/>
      <c r="I127" s="120"/>
      <c r="J127" s="120"/>
      <c r="K127" s="113"/>
    </row>
    <row r="128" spans="3:11" x14ac:dyDescent="0.45">
      <c r="C128" s="120"/>
      <c r="D128" s="131"/>
      <c r="E128" s="129"/>
      <c r="F128" s="120"/>
      <c r="G128" s="122"/>
      <c r="H128" s="120"/>
      <c r="I128" s="120"/>
      <c r="J128" s="120"/>
      <c r="K128" s="113"/>
    </row>
    <row r="129" spans="3:11" x14ac:dyDescent="0.45">
      <c r="C129" s="120"/>
      <c r="D129" s="131"/>
      <c r="E129" s="129"/>
      <c r="F129" s="120"/>
      <c r="G129" s="122"/>
      <c r="H129" s="120"/>
      <c r="I129" s="120"/>
      <c r="J129" s="120"/>
      <c r="K129" s="113"/>
    </row>
    <row r="130" spans="3:11" x14ac:dyDescent="0.45">
      <c r="C130" s="120"/>
      <c r="D130" s="131"/>
      <c r="E130" s="129"/>
      <c r="F130" s="120"/>
      <c r="G130" s="122"/>
      <c r="H130" s="120"/>
      <c r="I130" s="120"/>
      <c r="J130" s="120"/>
      <c r="K130" s="113"/>
    </row>
    <row r="131" spans="3:11" x14ac:dyDescent="0.45">
      <c r="C131" s="120"/>
      <c r="D131" s="131"/>
      <c r="E131" s="129"/>
      <c r="F131" s="120"/>
      <c r="G131" s="122"/>
      <c r="H131" s="120"/>
      <c r="I131" s="120"/>
      <c r="J131" s="120"/>
      <c r="K131" s="113"/>
    </row>
    <row r="132" spans="3:11" x14ac:dyDescent="0.45">
      <c r="C132" s="120"/>
      <c r="D132" s="131"/>
      <c r="E132" s="129"/>
      <c r="F132" s="120"/>
      <c r="G132" s="122"/>
      <c r="H132" s="120"/>
      <c r="I132" s="120"/>
      <c r="J132" s="120"/>
      <c r="K132" s="113"/>
    </row>
    <row r="133" spans="3:11" x14ac:dyDescent="0.45">
      <c r="C133" s="120"/>
      <c r="D133" s="131"/>
      <c r="E133" s="129"/>
      <c r="F133" s="120"/>
      <c r="G133" s="122"/>
      <c r="H133" s="120"/>
      <c r="I133" s="120"/>
      <c r="J133" s="120"/>
      <c r="K133" s="113"/>
    </row>
    <row r="134" spans="3:11" x14ac:dyDescent="0.45">
      <c r="C134" s="120"/>
      <c r="D134" s="131"/>
      <c r="E134" s="129"/>
      <c r="F134" s="120"/>
      <c r="G134" s="122"/>
      <c r="H134" s="120"/>
      <c r="I134" s="120"/>
      <c r="J134" s="120"/>
      <c r="K134" s="113"/>
    </row>
    <row r="135" spans="3:11" x14ac:dyDescent="0.45">
      <c r="C135" s="120"/>
      <c r="D135" s="131"/>
      <c r="E135" s="129"/>
      <c r="F135" s="120"/>
      <c r="G135" s="122"/>
      <c r="H135" s="120"/>
      <c r="I135" s="120"/>
      <c r="J135" s="120"/>
      <c r="K135" s="113"/>
    </row>
    <row r="136" spans="3:11" x14ac:dyDescent="0.45">
      <c r="C136" s="120"/>
      <c r="D136" s="131"/>
      <c r="E136" s="129"/>
      <c r="F136" s="120"/>
      <c r="G136" s="122"/>
      <c r="H136" s="120"/>
      <c r="I136" s="120"/>
      <c r="J136" s="120"/>
      <c r="K136" s="113"/>
    </row>
    <row r="137" spans="3:11" x14ac:dyDescent="0.45">
      <c r="C137" s="120"/>
      <c r="D137" s="131"/>
      <c r="E137" s="129"/>
      <c r="F137" s="120"/>
      <c r="G137" s="122"/>
      <c r="H137" s="120"/>
      <c r="I137" s="120"/>
      <c r="J137" s="120"/>
      <c r="K137" s="113"/>
    </row>
    <row r="138" spans="3:11" x14ac:dyDescent="0.45">
      <c r="C138" s="120"/>
      <c r="D138" s="131"/>
      <c r="E138" s="129"/>
      <c r="F138" s="120"/>
      <c r="G138" s="122"/>
      <c r="H138" s="120"/>
      <c r="I138" s="120"/>
      <c r="J138" s="120"/>
      <c r="K138" s="113"/>
    </row>
    <row r="139" spans="3:11" x14ac:dyDescent="0.45">
      <c r="C139" s="120"/>
      <c r="D139" s="131"/>
      <c r="E139" s="129"/>
      <c r="F139" s="120"/>
      <c r="G139" s="122"/>
      <c r="H139" s="120"/>
      <c r="I139" s="120"/>
      <c r="J139" s="120"/>
      <c r="K139" s="113"/>
    </row>
    <row r="140" spans="3:11" x14ac:dyDescent="0.45">
      <c r="C140" s="120"/>
      <c r="D140" s="131"/>
      <c r="E140" s="129"/>
      <c r="F140" s="120"/>
      <c r="G140" s="122"/>
      <c r="H140" s="120"/>
      <c r="I140" s="120"/>
      <c r="J140" s="120"/>
      <c r="K140" s="113"/>
    </row>
    <row r="141" spans="3:11" x14ac:dyDescent="0.45">
      <c r="C141" s="120"/>
      <c r="D141" s="131"/>
      <c r="E141" s="129"/>
      <c r="F141" s="120"/>
      <c r="G141" s="122"/>
      <c r="H141" s="120"/>
      <c r="I141" s="120"/>
      <c r="J141" s="120"/>
      <c r="K141" s="113"/>
    </row>
    <row r="142" spans="3:11" x14ac:dyDescent="0.45">
      <c r="C142" s="120"/>
      <c r="D142" s="131"/>
      <c r="E142" s="129"/>
      <c r="F142" s="120"/>
      <c r="G142" s="122"/>
      <c r="H142" s="120"/>
      <c r="I142" s="120"/>
      <c r="J142" s="120"/>
      <c r="K142" s="113"/>
    </row>
    <row r="143" spans="3:11" x14ac:dyDescent="0.45">
      <c r="C143" s="120"/>
      <c r="D143" s="131"/>
      <c r="E143" s="129"/>
      <c r="F143" s="120"/>
      <c r="G143" s="122"/>
      <c r="H143" s="120"/>
      <c r="I143" s="120"/>
      <c r="J143" s="120"/>
      <c r="K143" s="113"/>
    </row>
    <row r="144" spans="3:11" x14ac:dyDescent="0.45">
      <c r="C144" s="120"/>
      <c r="D144" s="131"/>
      <c r="E144" s="129"/>
      <c r="F144" s="120"/>
      <c r="G144" s="122"/>
      <c r="H144" s="120"/>
      <c r="I144" s="120"/>
      <c r="J144" s="120"/>
      <c r="K144" s="113"/>
    </row>
    <row r="145" spans="3:11" x14ac:dyDescent="0.45">
      <c r="C145" s="120"/>
      <c r="D145" s="131"/>
      <c r="E145" s="129"/>
      <c r="F145" s="120"/>
      <c r="G145" s="122"/>
      <c r="H145" s="120"/>
      <c r="I145" s="120"/>
      <c r="J145" s="120"/>
      <c r="K145" s="113"/>
    </row>
    <row r="146" spans="3:11" x14ac:dyDescent="0.45">
      <c r="C146" s="120"/>
      <c r="D146" s="131"/>
      <c r="E146" s="129"/>
      <c r="F146" s="120"/>
      <c r="G146" s="122"/>
      <c r="H146" s="120"/>
      <c r="I146" s="120"/>
      <c r="J146" s="120"/>
      <c r="K146" s="113"/>
    </row>
    <row r="147" spans="3:11" x14ac:dyDescent="0.45">
      <c r="C147" s="120"/>
      <c r="D147" s="131"/>
      <c r="E147" s="129"/>
      <c r="F147" s="120"/>
      <c r="G147" s="122"/>
      <c r="H147" s="120"/>
      <c r="I147" s="120"/>
      <c r="J147" s="120"/>
      <c r="K147" s="113"/>
    </row>
    <row r="148" spans="3:11" x14ac:dyDescent="0.45">
      <c r="C148" s="120"/>
      <c r="D148" s="131"/>
      <c r="E148" s="129"/>
      <c r="F148" s="120"/>
      <c r="G148" s="122"/>
      <c r="H148" s="120"/>
      <c r="I148" s="120"/>
      <c r="J148" s="120"/>
      <c r="K148" s="113"/>
    </row>
    <row r="149" spans="3:11" x14ac:dyDescent="0.45">
      <c r="C149" s="120"/>
      <c r="D149" s="131"/>
      <c r="E149" s="129"/>
      <c r="F149" s="120"/>
      <c r="G149" s="122"/>
      <c r="H149" s="120"/>
      <c r="I149" s="120"/>
      <c r="J149" s="120"/>
      <c r="K149" s="113"/>
    </row>
    <row r="150" spans="3:11" x14ac:dyDescent="0.45">
      <c r="C150" s="120"/>
      <c r="D150" s="131"/>
      <c r="E150" s="129"/>
      <c r="F150" s="120"/>
      <c r="G150" s="122"/>
      <c r="H150" s="120"/>
      <c r="I150" s="120"/>
      <c r="J150" s="120"/>
      <c r="K150" s="113"/>
    </row>
    <row r="151" spans="3:11" x14ac:dyDescent="0.45">
      <c r="C151" s="120"/>
      <c r="D151" s="131"/>
      <c r="E151" s="129"/>
      <c r="F151" s="120"/>
      <c r="G151" s="122"/>
      <c r="H151" s="120"/>
      <c r="I151" s="120"/>
      <c r="J151" s="120"/>
      <c r="K151" s="113"/>
    </row>
    <row r="152" spans="3:11" x14ac:dyDescent="0.45">
      <c r="C152" s="120"/>
      <c r="D152" s="131"/>
      <c r="E152" s="129"/>
      <c r="F152" s="120"/>
      <c r="G152" s="122"/>
      <c r="H152" s="120"/>
      <c r="I152" s="120"/>
      <c r="J152" s="120"/>
      <c r="K152" s="113"/>
    </row>
    <row r="153" spans="3:11" x14ac:dyDescent="0.45">
      <c r="C153" s="120"/>
      <c r="D153" s="131"/>
      <c r="E153" s="129"/>
      <c r="F153" s="120"/>
      <c r="G153" s="122"/>
      <c r="H153" s="120"/>
      <c r="I153" s="120"/>
      <c r="J153" s="120"/>
      <c r="K153" s="113"/>
    </row>
    <row r="154" spans="3:11" x14ac:dyDescent="0.45">
      <c r="C154" s="120"/>
      <c r="D154" s="131"/>
      <c r="E154" s="129"/>
      <c r="F154" s="120"/>
      <c r="G154" s="122"/>
      <c r="H154" s="120"/>
      <c r="I154" s="120"/>
      <c r="J154" s="120"/>
      <c r="K154" s="113"/>
    </row>
    <row r="155" spans="3:11" x14ac:dyDescent="0.45">
      <c r="C155" s="120"/>
      <c r="D155" s="131"/>
      <c r="E155" s="129"/>
      <c r="F155" s="120"/>
      <c r="G155" s="122"/>
      <c r="H155" s="120"/>
      <c r="I155" s="120"/>
      <c r="J155" s="120"/>
      <c r="K155" s="113"/>
    </row>
    <row r="156" spans="3:11" x14ac:dyDescent="0.45">
      <c r="C156" s="120"/>
      <c r="D156" s="131"/>
      <c r="E156" s="129"/>
      <c r="F156" s="120"/>
      <c r="G156" s="122"/>
      <c r="H156" s="120"/>
      <c r="I156" s="120"/>
      <c r="J156" s="120"/>
      <c r="K156" s="113"/>
    </row>
    <row r="157" spans="3:11" x14ac:dyDescent="0.45">
      <c r="C157" s="120"/>
      <c r="D157" s="131"/>
      <c r="E157" s="129"/>
      <c r="F157" s="120"/>
      <c r="G157" s="122"/>
      <c r="H157" s="120"/>
      <c r="I157" s="120"/>
      <c r="J157" s="120"/>
      <c r="K157" s="113"/>
    </row>
    <row r="158" spans="3:11" x14ac:dyDescent="0.45">
      <c r="C158" s="120"/>
      <c r="D158" s="131"/>
      <c r="E158" s="129"/>
      <c r="F158" s="120"/>
      <c r="G158" s="122"/>
      <c r="H158" s="120"/>
      <c r="I158" s="120"/>
      <c r="J158" s="120"/>
      <c r="K158" s="113"/>
    </row>
    <row r="159" spans="3:11" x14ac:dyDescent="0.45">
      <c r="C159" s="120"/>
      <c r="D159" s="131"/>
      <c r="E159" s="129"/>
      <c r="F159" s="120"/>
      <c r="G159" s="122"/>
      <c r="H159" s="120"/>
      <c r="I159" s="120"/>
      <c r="J159" s="120"/>
      <c r="K159" s="113"/>
    </row>
    <row r="160" spans="3:11" x14ac:dyDescent="0.45">
      <c r="C160" s="120"/>
      <c r="D160" s="131"/>
      <c r="E160" s="129"/>
      <c r="F160" s="120"/>
      <c r="G160" s="122"/>
      <c r="H160" s="120"/>
      <c r="I160" s="120"/>
      <c r="J160" s="120"/>
      <c r="K160" s="113"/>
    </row>
    <row r="161" spans="3:11" x14ac:dyDescent="0.45">
      <c r="C161" s="120"/>
      <c r="D161" s="131"/>
      <c r="E161" s="129"/>
      <c r="F161" s="120"/>
      <c r="G161" s="122"/>
      <c r="H161" s="120"/>
      <c r="I161" s="120"/>
      <c r="J161" s="120"/>
      <c r="K161" s="113"/>
    </row>
    <row r="162" spans="3:11" x14ac:dyDescent="0.45">
      <c r="C162" s="120"/>
      <c r="D162" s="131"/>
      <c r="E162" s="129"/>
      <c r="F162" s="120"/>
      <c r="G162" s="122"/>
      <c r="H162" s="120"/>
      <c r="I162" s="120"/>
      <c r="J162" s="120"/>
      <c r="K162" s="113"/>
    </row>
    <row r="163" spans="3:11" x14ac:dyDescent="0.45">
      <c r="C163" s="120"/>
      <c r="D163" s="131"/>
      <c r="E163" s="129"/>
      <c r="F163" s="120"/>
      <c r="G163" s="122"/>
      <c r="H163" s="120"/>
      <c r="I163" s="120"/>
      <c r="J163" s="120"/>
      <c r="K163" s="113"/>
    </row>
    <row r="164" spans="3:11" x14ac:dyDescent="0.45">
      <c r="C164" s="120"/>
      <c r="D164" s="131"/>
      <c r="E164" s="129"/>
      <c r="F164" s="120"/>
      <c r="G164" s="122"/>
      <c r="H164" s="120"/>
      <c r="I164" s="120"/>
      <c r="J164" s="120"/>
      <c r="K164" s="113"/>
    </row>
    <row r="165" spans="3:11" x14ac:dyDescent="0.45">
      <c r="C165" s="120"/>
      <c r="D165" s="131"/>
      <c r="E165" s="129"/>
      <c r="F165" s="120"/>
      <c r="G165" s="122"/>
      <c r="H165" s="120"/>
      <c r="I165" s="120"/>
      <c r="J165" s="120"/>
      <c r="K165" s="113"/>
    </row>
    <row r="166" spans="3:11" x14ac:dyDescent="0.45">
      <c r="C166" s="120"/>
      <c r="D166" s="131"/>
      <c r="E166" s="129"/>
      <c r="F166" s="120"/>
      <c r="G166" s="122"/>
      <c r="H166" s="120"/>
      <c r="I166" s="120"/>
      <c r="J166" s="120"/>
      <c r="K166" s="113"/>
    </row>
    <row r="167" spans="3:11" x14ac:dyDescent="0.45">
      <c r="C167" s="120"/>
      <c r="D167" s="131"/>
      <c r="E167" s="129"/>
      <c r="F167" s="120"/>
      <c r="G167" s="122"/>
      <c r="H167" s="120"/>
      <c r="I167" s="120"/>
      <c r="J167" s="120"/>
      <c r="K167" s="113"/>
    </row>
    <row r="168" spans="3:11" x14ac:dyDescent="0.45">
      <c r="C168" s="120"/>
      <c r="D168" s="131"/>
      <c r="E168" s="129"/>
      <c r="F168" s="120"/>
      <c r="G168" s="122"/>
      <c r="H168" s="120"/>
      <c r="I168" s="120"/>
      <c r="J168" s="120"/>
      <c r="K168" s="113"/>
    </row>
    <row r="169" spans="3:11" x14ac:dyDescent="0.45">
      <c r="C169" s="120"/>
      <c r="D169" s="131"/>
      <c r="E169" s="129"/>
      <c r="F169" s="120"/>
      <c r="G169" s="122"/>
      <c r="H169" s="120"/>
      <c r="I169" s="120"/>
      <c r="J169" s="120"/>
      <c r="K169" s="113"/>
    </row>
    <row r="170" spans="3:11" x14ac:dyDescent="0.45">
      <c r="C170" s="120"/>
      <c r="D170" s="131"/>
      <c r="E170" s="129"/>
      <c r="F170" s="120"/>
      <c r="G170" s="122"/>
      <c r="H170" s="120"/>
      <c r="I170" s="120"/>
      <c r="J170" s="120"/>
      <c r="K170" s="113"/>
    </row>
    <row r="171" spans="3:11" x14ac:dyDescent="0.45">
      <c r="C171" s="120"/>
      <c r="D171" s="131"/>
      <c r="E171" s="129"/>
      <c r="F171" s="120"/>
      <c r="G171" s="122"/>
      <c r="H171" s="120"/>
      <c r="I171" s="120"/>
      <c r="J171" s="120"/>
      <c r="K171" s="113"/>
    </row>
    <row r="172" spans="3:11" x14ac:dyDescent="0.45">
      <c r="C172" s="120"/>
      <c r="D172" s="131"/>
      <c r="E172" s="129"/>
      <c r="F172" s="120"/>
      <c r="G172" s="122"/>
      <c r="H172" s="120"/>
      <c r="I172" s="120"/>
      <c r="J172" s="120"/>
      <c r="K172" s="113"/>
    </row>
    <row r="173" spans="3:11" x14ac:dyDescent="0.45">
      <c r="C173" s="120"/>
      <c r="D173" s="131"/>
      <c r="E173" s="129"/>
      <c r="F173" s="120"/>
      <c r="G173" s="122"/>
      <c r="H173" s="120"/>
      <c r="I173" s="120"/>
      <c r="J173" s="120"/>
      <c r="K173" s="113"/>
    </row>
    <row r="174" spans="3:11" x14ac:dyDescent="0.45">
      <c r="C174" s="120"/>
      <c r="D174" s="131"/>
      <c r="E174" s="129"/>
      <c r="F174" s="120"/>
      <c r="G174" s="122"/>
      <c r="H174" s="120"/>
      <c r="I174" s="120"/>
      <c r="J174" s="120"/>
      <c r="K174" s="113"/>
    </row>
    <row r="175" spans="3:11" x14ac:dyDescent="0.45">
      <c r="C175" s="120"/>
      <c r="D175" s="131"/>
      <c r="E175" s="129"/>
      <c r="F175" s="120"/>
      <c r="G175" s="122"/>
      <c r="H175" s="120"/>
      <c r="I175" s="120"/>
      <c r="J175" s="120"/>
      <c r="K175" s="113"/>
    </row>
    <row r="176" spans="3:11" x14ac:dyDescent="0.45">
      <c r="C176" s="120"/>
      <c r="D176" s="131"/>
      <c r="E176" s="129"/>
      <c r="F176" s="120"/>
      <c r="G176" s="122"/>
      <c r="H176" s="120"/>
      <c r="I176" s="120"/>
      <c r="J176" s="120"/>
      <c r="K176" s="113"/>
    </row>
    <row r="177" spans="3:11" x14ac:dyDescent="0.45">
      <c r="C177" s="120"/>
      <c r="D177" s="131"/>
      <c r="E177" s="129"/>
      <c r="F177" s="120"/>
      <c r="G177" s="122"/>
      <c r="H177" s="120"/>
      <c r="I177" s="120"/>
      <c r="J177" s="120"/>
      <c r="K177" s="113"/>
    </row>
    <row r="178" spans="3:11" x14ac:dyDescent="0.45">
      <c r="C178" s="120"/>
      <c r="D178" s="131"/>
      <c r="E178" s="129"/>
      <c r="F178" s="120"/>
      <c r="G178" s="122"/>
      <c r="H178" s="120"/>
      <c r="I178" s="120"/>
      <c r="J178" s="120"/>
      <c r="K178" s="113"/>
    </row>
    <row r="179" spans="3:11" x14ac:dyDescent="0.45">
      <c r="C179" s="120"/>
      <c r="D179" s="131"/>
      <c r="E179" s="129"/>
      <c r="F179" s="120"/>
      <c r="G179" s="122"/>
      <c r="H179" s="120"/>
      <c r="I179" s="120"/>
      <c r="J179" s="120"/>
      <c r="K179" s="113"/>
    </row>
    <row r="180" spans="3:11" x14ac:dyDescent="0.45">
      <c r="C180" s="120"/>
      <c r="D180" s="131"/>
      <c r="E180" s="129"/>
      <c r="F180" s="120"/>
      <c r="G180" s="122"/>
      <c r="H180" s="120"/>
      <c r="I180" s="120"/>
      <c r="J180" s="120"/>
      <c r="K180" s="113"/>
    </row>
    <row r="181" spans="3:11" x14ac:dyDescent="0.45">
      <c r="C181" s="120"/>
      <c r="D181" s="131"/>
      <c r="E181" s="129"/>
      <c r="F181" s="120"/>
      <c r="G181" s="122"/>
      <c r="H181" s="120"/>
      <c r="I181" s="120"/>
      <c r="J181" s="120"/>
      <c r="K181" s="113"/>
    </row>
    <row r="182" spans="3:11" x14ac:dyDescent="0.45">
      <c r="C182" s="120"/>
      <c r="D182" s="131"/>
      <c r="E182" s="129"/>
      <c r="F182" s="120"/>
      <c r="G182" s="122"/>
      <c r="H182" s="120"/>
      <c r="I182" s="120"/>
      <c r="J182" s="120"/>
      <c r="K182" s="113"/>
    </row>
    <row r="183" spans="3:11" x14ac:dyDescent="0.45">
      <c r="C183" s="120"/>
      <c r="D183" s="131"/>
      <c r="E183" s="129"/>
      <c r="F183" s="120"/>
      <c r="G183" s="122"/>
      <c r="H183" s="120"/>
      <c r="I183" s="120"/>
      <c r="J183" s="120"/>
      <c r="K183" s="113"/>
    </row>
    <row r="184" spans="3:11" x14ac:dyDescent="0.45">
      <c r="C184" s="120"/>
      <c r="D184" s="131"/>
      <c r="E184" s="129"/>
      <c r="F184" s="120"/>
      <c r="G184" s="122"/>
      <c r="H184" s="120"/>
      <c r="I184" s="120"/>
      <c r="J184" s="120"/>
      <c r="K184" s="113"/>
    </row>
    <row r="185" spans="3:11" x14ac:dyDescent="0.45">
      <c r="C185" s="120"/>
      <c r="D185" s="131"/>
      <c r="E185" s="129"/>
      <c r="F185" s="120"/>
      <c r="G185" s="122"/>
      <c r="H185" s="120"/>
      <c r="I185" s="120"/>
      <c r="J185" s="120"/>
      <c r="K185" s="113"/>
    </row>
    <row r="186" spans="3:11" x14ac:dyDescent="0.45">
      <c r="C186" s="120"/>
      <c r="D186" s="131"/>
      <c r="E186" s="129"/>
      <c r="F186" s="120"/>
      <c r="G186" s="122"/>
      <c r="H186" s="120"/>
      <c r="I186" s="120"/>
      <c r="J186" s="120"/>
      <c r="K186" s="113"/>
    </row>
    <row r="187" spans="3:11" x14ac:dyDescent="0.45">
      <c r="C187" s="120"/>
      <c r="D187" s="131"/>
      <c r="E187" s="129"/>
      <c r="F187" s="120"/>
      <c r="G187" s="122"/>
      <c r="H187" s="120"/>
      <c r="I187" s="120"/>
      <c r="J187" s="120"/>
      <c r="K187" s="113"/>
    </row>
    <row r="188" spans="3:11" x14ac:dyDescent="0.45">
      <c r="C188" s="120"/>
      <c r="D188" s="131"/>
      <c r="E188" s="129"/>
      <c r="F188" s="120"/>
      <c r="G188" s="122"/>
      <c r="H188" s="120"/>
      <c r="I188" s="120"/>
      <c r="J188" s="120"/>
      <c r="K188" s="113"/>
    </row>
    <row r="189" spans="3:11" x14ac:dyDescent="0.45">
      <c r="C189" s="120"/>
      <c r="D189" s="131"/>
      <c r="E189" s="129"/>
      <c r="F189" s="120"/>
      <c r="G189" s="122"/>
      <c r="H189" s="120"/>
      <c r="I189" s="120"/>
      <c r="J189" s="120"/>
      <c r="K189" s="113"/>
    </row>
    <row r="190" spans="3:11" x14ac:dyDescent="0.45">
      <c r="C190" s="120"/>
      <c r="D190" s="131"/>
      <c r="E190" s="129"/>
      <c r="F190" s="120"/>
      <c r="G190" s="122"/>
      <c r="H190" s="120"/>
      <c r="I190" s="120"/>
      <c r="J190" s="120"/>
      <c r="K190" s="113"/>
    </row>
    <row r="191" spans="3:11" x14ac:dyDescent="0.45">
      <c r="C191" s="120"/>
      <c r="D191" s="131"/>
      <c r="E191" s="129"/>
      <c r="F191" s="120"/>
      <c r="G191" s="122"/>
      <c r="H191" s="120"/>
      <c r="I191" s="120"/>
      <c r="J191" s="120"/>
      <c r="K191" s="113"/>
    </row>
    <row r="192" spans="3:11" x14ac:dyDescent="0.45">
      <c r="C192" s="120"/>
      <c r="D192" s="131"/>
      <c r="E192" s="129"/>
      <c r="F192" s="120"/>
      <c r="G192" s="122"/>
      <c r="H192" s="120"/>
      <c r="I192" s="120"/>
      <c r="J192" s="120"/>
      <c r="K192" s="113"/>
    </row>
    <row r="193" spans="3:11" x14ac:dyDescent="0.45">
      <c r="C193" s="120"/>
      <c r="D193" s="131"/>
      <c r="E193" s="129"/>
      <c r="F193" s="120"/>
      <c r="G193" s="122"/>
      <c r="H193" s="120"/>
      <c r="I193" s="120"/>
      <c r="J193" s="120"/>
      <c r="K193" s="113"/>
    </row>
    <row r="194" spans="3:11" x14ac:dyDescent="0.45">
      <c r="C194" s="120"/>
      <c r="D194" s="131"/>
      <c r="E194" s="129"/>
      <c r="F194" s="120"/>
      <c r="G194" s="122"/>
      <c r="H194" s="120"/>
      <c r="I194" s="120"/>
      <c r="J194" s="120"/>
      <c r="K194" s="113"/>
    </row>
    <row r="195" spans="3:11" x14ac:dyDescent="0.45">
      <c r="C195" s="120"/>
      <c r="D195" s="131"/>
      <c r="E195" s="129"/>
      <c r="F195" s="120"/>
      <c r="G195" s="122"/>
      <c r="H195" s="120"/>
      <c r="I195" s="120"/>
      <c r="J195" s="120"/>
      <c r="K195" s="113"/>
    </row>
    <row r="196" spans="3:11" x14ac:dyDescent="0.45">
      <c r="C196" s="120"/>
      <c r="D196" s="131"/>
      <c r="E196" s="129"/>
      <c r="F196" s="120"/>
      <c r="G196" s="122"/>
      <c r="H196" s="120"/>
      <c r="I196" s="120"/>
      <c r="J196" s="120"/>
      <c r="K196" s="113"/>
    </row>
    <row r="197" spans="3:11" x14ac:dyDescent="0.45">
      <c r="C197" s="120"/>
      <c r="D197" s="131"/>
      <c r="E197" s="129"/>
      <c r="F197" s="120"/>
      <c r="G197" s="122"/>
      <c r="H197" s="120"/>
      <c r="I197" s="120"/>
      <c r="J197" s="120"/>
      <c r="K197" s="113"/>
    </row>
    <row r="198" spans="3:11" x14ac:dyDescent="0.45">
      <c r="C198" s="120"/>
      <c r="D198" s="131"/>
      <c r="E198" s="129"/>
      <c r="F198" s="120"/>
      <c r="G198" s="122"/>
      <c r="H198" s="120"/>
      <c r="I198" s="120"/>
      <c r="J198" s="120"/>
      <c r="K198" s="113"/>
    </row>
    <row r="199" spans="3:11" x14ac:dyDescent="0.45">
      <c r="C199" s="120"/>
      <c r="D199" s="131"/>
      <c r="E199" s="129"/>
      <c r="F199" s="120"/>
      <c r="G199" s="122"/>
      <c r="H199" s="120"/>
      <c r="I199" s="120"/>
      <c r="J199" s="120"/>
      <c r="K199" s="113"/>
    </row>
    <row r="200" spans="3:11" x14ac:dyDescent="0.45">
      <c r="C200" s="120"/>
      <c r="D200" s="131"/>
      <c r="E200" s="129"/>
      <c r="F200" s="120"/>
      <c r="G200" s="122"/>
      <c r="H200" s="120"/>
      <c r="I200" s="120"/>
      <c r="J200" s="120"/>
      <c r="K200" s="113"/>
    </row>
  </sheetData>
  <sheetProtection algorithmName="SHA-512" hashValue="hZkmAsSAvqG1T5PYvoWkHW1I0YivZSVs6T5NbJJC5lqpWCWYNl56IwXtxi8OZ2TulRLFVIf+Kb8Gys7UdFj+HA==" saltValue="YutJfgxcqtgYbImQfJCExw==" spinCount="100000" sheet="1" objects="1" scenarios="1"/>
  <phoneticPr fontId="6" type="noConversion"/>
  <dataValidations count="4">
    <dataValidation type="whole" allowBlank="1" showInputMessage="1" showErrorMessage="1" sqref="G5:G200" xr:uid="{6FF4F9B5-6A6F-4D86-BD05-CCA046E27CA3}">
      <formula1>0</formula1>
      <formula2>50000</formula2>
    </dataValidation>
    <dataValidation type="date" allowBlank="1" showInputMessage="1" showErrorMessage="1" sqref="D5:D200" xr:uid="{78F39B00-D3F0-4845-BE7E-187265036ACA}">
      <formula1>1</formula1>
      <formula2>73051</formula2>
    </dataValidation>
    <dataValidation type="textLength" operator="lessThanOrEqual" allowBlank="1" showInputMessage="1" sqref="K5:K200" xr:uid="{D25DD394-A19F-4357-94A7-AED405BD7386}">
      <formula1>3000</formula1>
    </dataValidation>
    <dataValidation operator="greaterThanOrEqual" allowBlank="1" showInputMessage="1" showErrorMessage="1" sqref="J5:J200" xr:uid="{C104236D-0438-44A0-85BE-B70084ECF928}"/>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521537F6-AC60-49A3-8158-2B9D39F73556}">
          <x14:formula1>
            <xm:f>'Dropdown tables - Production'!$AB$2:$AB$4</xm:f>
          </x14:formula1>
          <xm:sqref>I5:I200</xm:sqref>
        </x14:dataValidation>
        <x14:dataValidation type="list" allowBlank="1" showInputMessage="1" showErrorMessage="1" xr:uid="{D447A368-D002-4E8D-AE9B-23F7797095E8}">
          <x14:formula1>
            <xm:f>'Dropdown tables - Production'!$AA$2:$AA$5</xm:f>
          </x14:formula1>
          <xm:sqref>H5:H200</xm:sqref>
        </x14:dataValidation>
        <x14:dataValidation type="list" allowBlank="1" showInputMessage="1" showErrorMessage="1" xr:uid="{5D82200E-2A9B-40A1-B950-9A8F106718BB}">
          <x14:formula1>
            <xm:f>'Dropdown tables - Production'!$AC$2:$AC$4</xm:f>
          </x14:formula1>
          <xm:sqref>F5:F200</xm:sqref>
        </x14:dataValidation>
        <x14:dataValidation type="list" allowBlank="1" showInputMessage="1" showErrorMessage="1" xr:uid="{15F5A7F7-94A0-42AE-87B1-D5F1FD9C9CBE}">
          <x14:formula1>
            <xm:f>'Dropdown tables - Production'!$A$2:$A$77</xm:f>
          </x14:formula1>
          <xm:sqref>C5:C200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D20-CB29-42B9-8871-92D587AC41A6}">
  <sheetPr codeName="Sheet29">
    <tabColor theme="9" tint="0.59999389629810485"/>
  </sheetPr>
  <dimension ref="C2:K200"/>
  <sheetViews>
    <sheetView zoomScale="75" zoomScaleNormal="75" workbookViewId="0"/>
  </sheetViews>
  <sheetFormatPr defaultColWidth="8.7265625" defaultRowHeight="16.5" x14ac:dyDescent="0.45"/>
  <cols>
    <col min="1" max="2" width="8.7265625" style="13"/>
    <col min="3" max="3" width="17.7265625" style="13" customWidth="1"/>
    <col min="4" max="4" width="17" style="13" bestFit="1" customWidth="1"/>
    <col min="5" max="5" width="19.7265625" style="13" bestFit="1" customWidth="1"/>
    <col min="6" max="6" width="20.81640625" style="13" bestFit="1" customWidth="1"/>
    <col min="7" max="7" width="32.81640625" style="13" customWidth="1"/>
    <col min="8" max="8" width="38" style="13" customWidth="1"/>
    <col min="9" max="9" width="21.26953125" style="13" bestFit="1" customWidth="1"/>
    <col min="10" max="10" width="13.7265625" style="13" bestFit="1" customWidth="1"/>
    <col min="11" max="11" width="9" style="13" customWidth="1"/>
    <col min="12" max="16384" width="8.7265625" style="13"/>
  </cols>
  <sheetData>
    <row r="2" spans="3:11" x14ac:dyDescent="0.45">
      <c r="C2" s="19" t="s">
        <v>227</v>
      </c>
    </row>
    <row r="3" spans="3:11" s="14" customFormat="1" hidden="1" x14ac:dyDescent="0.45">
      <c r="C3" s="14">
        <v>10.1</v>
      </c>
      <c r="D3" s="14" t="s">
        <v>228</v>
      </c>
      <c r="E3" s="14" t="s">
        <v>229</v>
      </c>
      <c r="F3" s="14" t="s">
        <v>230</v>
      </c>
      <c r="G3" s="14" t="s">
        <v>231</v>
      </c>
      <c r="H3" s="14" t="s">
        <v>232</v>
      </c>
      <c r="I3" s="14" t="s">
        <v>233</v>
      </c>
      <c r="J3" s="14" t="s">
        <v>234</v>
      </c>
      <c r="K3" s="14" t="s">
        <v>235</v>
      </c>
    </row>
    <row r="4" spans="3:11" s="98" customFormat="1" ht="50" thickBot="1" x14ac:dyDescent="0.4">
      <c r="C4" s="106" t="s">
        <v>197</v>
      </c>
      <c r="D4" s="107" t="s">
        <v>220</v>
      </c>
      <c r="E4" s="108" t="s">
        <v>221</v>
      </c>
      <c r="F4" s="107" t="s">
        <v>236</v>
      </c>
      <c r="G4" s="107" t="s">
        <v>223</v>
      </c>
      <c r="H4" s="107" t="s">
        <v>224</v>
      </c>
      <c r="I4" s="107" t="s">
        <v>237</v>
      </c>
      <c r="J4" s="107" t="s">
        <v>238</v>
      </c>
      <c r="K4" s="109" t="s">
        <v>169</v>
      </c>
    </row>
    <row r="5" spans="3:11" ht="17" thickTop="1" x14ac:dyDescent="0.45">
      <c r="C5" s="132"/>
      <c r="D5" s="133"/>
      <c r="E5" s="134"/>
      <c r="F5" s="135"/>
      <c r="G5" s="136"/>
      <c r="H5" s="135"/>
      <c r="I5" s="137"/>
      <c r="J5" s="132"/>
      <c r="K5" s="113"/>
    </row>
    <row r="6" spans="3:11" x14ac:dyDescent="0.45">
      <c r="C6" s="132"/>
      <c r="D6" s="133"/>
      <c r="E6" s="118"/>
      <c r="F6" s="137"/>
      <c r="G6" s="136"/>
      <c r="H6" s="137"/>
      <c r="I6" s="137"/>
      <c r="J6" s="132"/>
      <c r="K6" s="113"/>
    </row>
    <row r="7" spans="3:11" x14ac:dyDescent="0.45">
      <c r="C7" s="132"/>
      <c r="D7" s="133"/>
      <c r="E7" s="118"/>
      <c r="F7" s="137"/>
      <c r="G7" s="136"/>
      <c r="H7" s="137"/>
      <c r="I7" s="137"/>
      <c r="J7" s="132"/>
      <c r="K7" s="113"/>
    </row>
    <row r="8" spans="3:11" x14ac:dyDescent="0.45">
      <c r="C8" s="132"/>
      <c r="D8" s="133"/>
      <c r="E8" s="118"/>
      <c r="F8" s="137"/>
      <c r="G8" s="136"/>
      <c r="H8" s="137"/>
      <c r="I8" s="137"/>
      <c r="J8" s="132"/>
      <c r="K8" s="113"/>
    </row>
    <row r="9" spans="3:11" x14ac:dyDescent="0.45">
      <c r="C9" s="132"/>
      <c r="D9" s="133"/>
      <c r="E9" s="118"/>
      <c r="F9" s="137"/>
      <c r="G9" s="136"/>
      <c r="H9" s="137"/>
      <c r="I9" s="137"/>
      <c r="J9" s="132"/>
      <c r="K9" s="113"/>
    </row>
    <row r="10" spans="3:11" x14ac:dyDescent="0.45">
      <c r="C10" s="132"/>
      <c r="D10" s="133"/>
      <c r="E10" s="118"/>
      <c r="F10" s="137"/>
      <c r="G10" s="136"/>
      <c r="H10" s="137"/>
      <c r="I10" s="137"/>
      <c r="J10" s="132"/>
      <c r="K10" s="113"/>
    </row>
    <row r="11" spans="3:11" x14ac:dyDescent="0.45">
      <c r="C11" s="132"/>
      <c r="D11" s="133"/>
      <c r="E11" s="138"/>
      <c r="F11" s="139"/>
      <c r="G11" s="136"/>
      <c r="H11" s="139"/>
      <c r="I11" s="137"/>
      <c r="J11" s="132"/>
      <c r="K11" s="113"/>
    </row>
    <row r="12" spans="3:11" x14ac:dyDescent="0.45">
      <c r="C12" s="132"/>
      <c r="D12" s="133"/>
      <c r="E12" s="138"/>
      <c r="F12" s="139"/>
      <c r="G12" s="136"/>
      <c r="H12" s="139"/>
      <c r="I12" s="137"/>
      <c r="J12" s="132"/>
      <c r="K12" s="113"/>
    </row>
    <row r="13" spans="3:11" x14ac:dyDescent="0.45">
      <c r="C13" s="132"/>
      <c r="D13" s="133"/>
      <c r="E13" s="138"/>
      <c r="F13" s="139"/>
      <c r="G13" s="136"/>
      <c r="H13" s="139"/>
      <c r="I13" s="137"/>
      <c r="J13" s="132"/>
      <c r="K13" s="113"/>
    </row>
    <row r="14" spans="3:11" x14ac:dyDescent="0.45">
      <c r="C14" s="132"/>
      <c r="D14" s="133"/>
      <c r="E14" s="138"/>
      <c r="F14" s="139"/>
      <c r="G14" s="136"/>
      <c r="H14" s="139"/>
      <c r="I14" s="137"/>
      <c r="J14" s="132"/>
      <c r="K14" s="113"/>
    </row>
    <row r="15" spans="3:11" x14ac:dyDescent="0.45">
      <c r="C15" s="132"/>
      <c r="D15" s="133"/>
      <c r="E15" s="138"/>
      <c r="F15" s="139"/>
      <c r="G15" s="136"/>
      <c r="H15" s="139"/>
      <c r="I15" s="137"/>
      <c r="J15" s="132"/>
      <c r="K15" s="113"/>
    </row>
    <row r="16" spans="3:11" x14ac:dyDescent="0.45">
      <c r="C16" s="132"/>
      <c r="D16" s="133"/>
      <c r="E16" s="138"/>
      <c r="F16" s="139"/>
      <c r="G16" s="136"/>
      <c r="H16" s="139"/>
      <c r="I16" s="137"/>
      <c r="J16" s="132"/>
      <c r="K16" s="113"/>
    </row>
    <row r="17" spans="3:11" x14ac:dyDescent="0.45">
      <c r="C17" s="132"/>
      <c r="D17" s="133"/>
      <c r="E17" s="138"/>
      <c r="F17" s="139"/>
      <c r="G17" s="136"/>
      <c r="H17" s="139"/>
      <c r="I17" s="137"/>
      <c r="J17" s="132"/>
      <c r="K17" s="113"/>
    </row>
    <row r="18" spans="3:11" x14ac:dyDescent="0.45">
      <c r="C18" s="132"/>
      <c r="D18" s="133"/>
      <c r="E18" s="138"/>
      <c r="F18" s="139"/>
      <c r="G18" s="136"/>
      <c r="H18" s="139"/>
      <c r="I18" s="137"/>
      <c r="J18" s="132"/>
      <c r="K18" s="113"/>
    </row>
    <row r="19" spans="3:11" x14ac:dyDescent="0.45">
      <c r="C19" s="132"/>
      <c r="D19" s="133"/>
      <c r="E19" s="138"/>
      <c r="F19" s="139"/>
      <c r="G19" s="136"/>
      <c r="H19" s="139"/>
      <c r="I19" s="137"/>
      <c r="J19" s="132"/>
      <c r="K19" s="113"/>
    </row>
    <row r="20" spans="3:11" x14ac:dyDescent="0.45">
      <c r="C20" s="132"/>
      <c r="D20" s="133"/>
      <c r="E20" s="138"/>
      <c r="F20" s="139"/>
      <c r="G20" s="136"/>
      <c r="H20" s="139"/>
      <c r="I20" s="137"/>
      <c r="J20" s="132"/>
      <c r="K20" s="113"/>
    </row>
    <row r="21" spans="3:11" x14ac:dyDescent="0.45">
      <c r="C21" s="132"/>
      <c r="D21" s="133"/>
      <c r="E21" s="138"/>
      <c r="F21" s="139"/>
      <c r="G21" s="136"/>
      <c r="H21" s="139"/>
      <c r="I21" s="137"/>
      <c r="J21" s="132"/>
      <c r="K21" s="113"/>
    </row>
    <row r="22" spans="3:11" x14ac:dyDescent="0.45">
      <c r="C22" s="132"/>
      <c r="D22" s="133"/>
      <c r="E22" s="138"/>
      <c r="F22" s="139"/>
      <c r="G22" s="136"/>
      <c r="H22" s="139"/>
      <c r="I22" s="137"/>
      <c r="J22" s="132"/>
      <c r="K22" s="113"/>
    </row>
    <row r="23" spans="3:11" x14ac:dyDescent="0.45">
      <c r="C23" s="132"/>
      <c r="D23" s="133"/>
      <c r="E23" s="138"/>
      <c r="F23" s="139"/>
      <c r="G23" s="136"/>
      <c r="H23" s="139"/>
      <c r="I23" s="137"/>
      <c r="J23" s="132"/>
      <c r="K23" s="113"/>
    </row>
    <row r="24" spans="3:11" x14ac:dyDescent="0.45">
      <c r="C24" s="132"/>
      <c r="D24" s="133"/>
      <c r="E24" s="138"/>
      <c r="F24" s="139"/>
      <c r="G24" s="136"/>
      <c r="H24" s="139"/>
      <c r="I24" s="137"/>
      <c r="J24" s="132"/>
      <c r="K24" s="113"/>
    </row>
    <row r="25" spans="3:11" x14ac:dyDescent="0.45">
      <c r="C25" s="132"/>
      <c r="D25" s="133"/>
      <c r="E25" s="138"/>
      <c r="F25" s="139"/>
      <c r="G25" s="136"/>
      <c r="H25" s="139"/>
      <c r="I25" s="137"/>
      <c r="J25" s="132"/>
      <c r="K25" s="113"/>
    </row>
    <row r="26" spans="3:11" x14ac:dyDescent="0.45">
      <c r="C26" s="132"/>
      <c r="D26" s="133"/>
      <c r="E26" s="138"/>
      <c r="F26" s="139"/>
      <c r="G26" s="136"/>
      <c r="H26" s="139"/>
      <c r="I26" s="137"/>
      <c r="J26" s="132"/>
      <c r="K26" s="113"/>
    </row>
    <row r="27" spans="3:11" x14ac:dyDescent="0.45">
      <c r="C27" s="132"/>
      <c r="D27" s="133"/>
      <c r="E27" s="138"/>
      <c r="F27" s="139"/>
      <c r="G27" s="136"/>
      <c r="H27" s="139"/>
      <c r="I27" s="137"/>
      <c r="J27" s="132"/>
      <c r="K27" s="113"/>
    </row>
    <row r="28" spans="3:11" x14ac:dyDescent="0.45">
      <c r="C28" s="132"/>
      <c r="D28" s="133"/>
      <c r="E28" s="138"/>
      <c r="F28" s="139"/>
      <c r="G28" s="136"/>
      <c r="H28" s="139"/>
      <c r="I28" s="137"/>
      <c r="J28" s="132"/>
      <c r="K28" s="113"/>
    </row>
    <row r="29" spans="3:11" x14ac:dyDescent="0.45">
      <c r="C29" s="132"/>
      <c r="D29" s="133"/>
      <c r="E29" s="138"/>
      <c r="F29" s="139"/>
      <c r="G29" s="136"/>
      <c r="H29" s="139"/>
      <c r="I29" s="137"/>
      <c r="J29" s="132"/>
      <c r="K29" s="113"/>
    </row>
    <row r="30" spans="3:11" x14ac:dyDescent="0.45">
      <c r="C30" s="132"/>
      <c r="D30" s="133"/>
      <c r="E30" s="138"/>
      <c r="F30" s="139"/>
      <c r="G30" s="136"/>
      <c r="H30" s="139"/>
      <c r="I30" s="137"/>
      <c r="J30" s="132"/>
      <c r="K30" s="113"/>
    </row>
    <row r="31" spans="3:11" x14ac:dyDescent="0.45">
      <c r="C31" s="132"/>
      <c r="D31" s="133"/>
      <c r="E31" s="138"/>
      <c r="F31" s="139"/>
      <c r="G31" s="136"/>
      <c r="H31" s="139"/>
      <c r="I31" s="137"/>
      <c r="J31" s="132"/>
      <c r="K31" s="113"/>
    </row>
    <row r="32" spans="3:11" x14ac:dyDescent="0.45">
      <c r="C32" s="132"/>
      <c r="D32" s="133"/>
      <c r="E32" s="138"/>
      <c r="F32" s="139"/>
      <c r="G32" s="136"/>
      <c r="H32" s="139"/>
      <c r="I32" s="137"/>
      <c r="J32" s="132"/>
      <c r="K32" s="113"/>
    </row>
    <row r="33" spans="3:11" x14ac:dyDescent="0.45">
      <c r="C33" s="132"/>
      <c r="D33" s="133"/>
      <c r="E33" s="138"/>
      <c r="F33" s="139"/>
      <c r="G33" s="136"/>
      <c r="H33" s="139"/>
      <c r="I33" s="137"/>
      <c r="J33" s="132"/>
      <c r="K33" s="113"/>
    </row>
    <row r="34" spans="3:11" x14ac:dyDescent="0.45">
      <c r="C34" s="132"/>
      <c r="D34" s="133"/>
      <c r="E34" s="138"/>
      <c r="F34" s="139"/>
      <c r="G34" s="136"/>
      <c r="H34" s="139"/>
      <c r="I34" s="137"/>
      <c r="J34" s="132"/>
      <c r="K34" s="113"/>
    </row>
    <row r="35" spans="3:11" x14ac:dyDescent="0.45">
      <c r="C35" s="132"/>
      <c r="D35" s="133"/>
      <c r="E35" s="138"/>
      <c r="F35" s="139"/>
      <c r="G35" s="136"/>
      <c r="H35" s="139"/>
      <c r="I35" s="137"/>
      <c r="J35" s="132"/>
      <c r="K35" s="113"/>
    </row>
    <row r="36" spans="3:11" x14ac:dyDescent="0.45">
      <c r="C36" s="132"/>
      <c r="D36" s="133"/>
      <c r="E36" s="138"/>
      <c r="F36" s="139"/>
      <c r="G36" s="136"/>
      <c r="H36" s="139"/>
      <c r="I36" s="137"/>
      <c r="J36" s="132"/>
      <c r="K36" s="113"/>
    </row>
    <row r="37" spans="3:11" x14ac:dyDescent="0.45">
      <c r="C37" s="132"/>
      <c r="D37" s="133"/>
      <c r="E37" s="138"/>
      <c r="F37" s="139"/>
      <c r="G37" s="136"/>
      <c r="H37" s="139"/>
      <c r="I37" s="137"/>
      <c r="J37" s="132"/>
      <c r="K37" s="113"/>
    </row>
    <row r="38" spans="3:11" x14ac:dyDescent="0.45">
      <c r="C38" s="132"/>
      <c r="D38" s="133"/>
      <c r="E38" s="138"/>
      <c r="F38" s="139"/>
      <c r="G38" s="136"/>
      <c r="H38" s="139"/>
      <c r="I38" s="137"/>
      <c r="J38" s="132"/>
      <c r="K38" s="113"/>
    </row>
    <row r="39" spans="3:11" x14ac:dyDescent="0.45">
      <c r="C39" s="132"/>
      <c r="D39" s="133"/>
      <c r="E39" s="138"/>
      <c r="F39" s="139"/>
      <c r="G39" s="136"/>
      <c r="H39" s="139"/>
      <c r="I39" s="137"/>
      <c r="J39" s="132"/>
      <c r="K39" s="113"/>
    </row>
    <row r="40" spans="3:11" x14ac:dyDescent="0.45">
      <c r="C40" s="132"/>
      <c r="D40" s="133"/>
      <c r="E40" s="138"/>
      <c r="F40" s="139"/>
      <c r="G40" s="136"/>
      <c r="H40" s="139"/>
      <c r="I40" s="137"/>
      <c r="J40" s="132"/>
      <c r="K40" s="113"/>
    </row>
    <row r="41" spans="3:11" x14ac:dyDescent="0.45">
      <c r="C41" s="132"/>
      <c r="D41" s="133"/>
      <c r="E41" s="138"/>
      <c r="F41" s="139"/>
      <c r="G41" s="136"/>
      <c r="H41" s="139"/>
      <c r="I41" s="137"/>
      <c r="J41" s="132"/>
      <c r="K41" s="113"/>
    </row>
    <row r="42" spans="3:11" x14ac:dyDescent="0.45">
      <c r="C42" s="132"/>
      <c r="D42" s="133"/>
      <c r="E42" s="138"/>
      <c r="F42" s="139"/>
      <c r="G42" s="136"/>
      <c r="H42" s="139"/>
      <c r="I42" s="137"/>
      <c r="J42" s="132"/>
      <c r="K42" s="113"/>
    </row>
    <row r="43" spans="3:11" x14ac:dyDescent="0.45">
      <c r="C43" s="132"/>
      <c r="D43" s="133"/>
      <c r="E43" s="138"/>
      <c r="F43" s="139"/>
      <c r="G43" s="136"/>
      <c r="H43" s="139"/>
      <c r="I43" s="137"/>
      <c r="J43" s="132"/>
      <c r="K43" s="113"/>
    </row>
    <row r="44" spans="3:11" x14ac:dyDescent="0.45">
      <c r="C44" s="132"/>
      <c r="D44" s="133"/>
      <c r="E44" s="138"/>
      <c r="F44" s="139"/>
      <c r="G44" s="136"/>
      <c r="H44" s="139"/>
      <c r="I44" s="137"/>
      <c r="J44" s="132"/>
      <c r="K44" s="113"/>
    </row>
    <row r="45" spans="3:11" x14ac:dyDescent="0.45">
      <c r="C45" s="132"/>
      <c r="D45" s="133"/>
      <c r="E45" s="138"/>
      <c r="F45" s="139"/>
      <c r="G45" s="136"/>
      <c r="H45" s="139"/>
      <c r="I45" s="137"/>
      <c r="J45" s="132"/>
      <c r="K45" s="113"/>
    </row>
    <row r="46" spans="3:11" x14ac:dyDescent="0.45">
      <c r="C46" s="132"/>
      <c r="D46" s="133"/>
      <c r="E46" s="138"/>
      <c r="F46" s="139"/>
      <c r="G46" s="136"/>
      <c r="H46" s="139"/>
      <c r="I46" s="137"/>
      <c r="J46" s="132"/>
      <c r="K46" s="113"/>
    </row>
    <row r="47" spans="3:11" x14ac:dyDescent="0.45">
      <c r="C47" s="132"/>
      <c r="D47" s="133"/>
      <c r="E47" s="138"/>
      <c r="F47" s="139"/>
      <c r="G47" s="136"/>
      <c r="H47" s="139"/>
      <c r="I47" s="137"/>
      <c r="J47" s="132"/>
      <c r="K47" s="113"/>
    </row>
    <row r="48" spans="3:11" x14ac:dyDescent="0.45">
      <c r="C48" s="132"/>
      <c r="D48" s="133"/>
      <c r="E48" s="138"/>
      <c r="F48" s="139"/>
      <c r="G48" s="136"/>
      <c r="H48" s="139"/>
      <c r="I48" s="137"/>
      <c r="J48" s="132"/>
      <c r="K48" s="113"/>
    </row>
    <row r="49" spans="3:11" x14ac:dyDescent="0.45">
      <c r="C49" s="132"/>
      <c r="D49" s="133"/>
      <c r="E49" s="138"/>
      <c r="F49" s="139"/>
      <c r="G49" s="136"/>
      <c r="H49" s="139"/>
      <c r="I49" s="137"/>
      <c r="J49" s="132"/>
      <c r="K49" s="113"/>
    </row>
    <row r="50" spans="3:11" x14ac:dyDescent="0.45">
      <c r="C50" s="132"/>
      <c r="D50" s="133"/>
      <c r="E50" s="138"/>
      <c r="F50" s="139"/>
      <c r="G50" s="136"/>
      <c r="H50" s="139"/>
      <c r="I50" s="137"/>
      <c r="J50" s="132"/>
      <c r="K50" s="113"/>
    </row>
    <row r="51" spans="3:11" x14ac:dyDescent="0.45">
      <c r="C51" s="132"/>
      <c r="D51" s="133"/>
      <c r="E51" s="138"/>
      <c r="F51" s="139"/>
      <c r="G51" s="136"/>
      <c r="H51" s="139"/>
      <c r="I51" s="137"/>
      <c r="J51" s="132"/>
      <c r="K51" s="113"/>
    </row>
    <row r="52" spans="3:11" x14ac:dyDescent="0.45">
      <c r="C52" s="132"/>
      <c r="D52" s="133"/>
      <c r="E52" s="138"/>
      <c r="F52" s="139"/>
      <c r="G52" s="136"/>
      <c r="H52" s="139"/>
      <c r="I52" s="137"/>
      <c r="J52" s="132"/>
      <c r="K52" s="113"/>
    </row>
    <row r="53" spans="3:11" x14ac:dyDescent="0.45">
      <c r="C53" s="132"/>
      <c r="D53" s="133"/>
      <c r="E53" s="138"/>
      <c r="F53" s="139"/>
      <c r="G53" s="136"/>
      <c r="H53" s="139"/>
      <c r="I53" s="137"/>
      <c r="J53" s="132"/>
      <c r="K53" s="113"/>
    </row>
    <row r="54" spans="3:11" x14ac:dyDescent="0.45">
      <c r="C54" s="132"/>
      <c r="D54" s="133"/>
      <c r="E54" s="138"/>
      <c r="F54" s="139"/>
      <c r="G54" s="136"/>
      <c r="H54" s="139"/>
      <c r="I54" s="137"/>
      <c r="J54" s="132"/>
      <c r="K54" s="113"/>
    </row>
    <row r="55" spans="3:11" x14ac:dyDescent="0.45">
      <c r="C55" s="132"/>
      <c r="D55" s="133"/>
      <c r="E55" s="138"/>
      <c r="F55" s="139"/>
      <c r="G55" s="136"/>
      <c r="H55" s="139"/>
      <c r="I55" s="137"/>
      <c r="J55" s="132"/>
      <c r="K55" s="113"/>
    </row>
    <row r="56" spans="3:11" x14ac:dyDescent="0.45">
      <c r="C56" s="132"/>
      <c r="D56" s="133"/>
      <c r="E56" s="138"/>
      <c r="F56" s="139"/>
      <c r="G56" s="136"/>
      <c r="H56" s="139"/>
      <c r="I56" s="137"/>
      <c r="J56" s="132"/>
      <c r="K56" s="113"/>
    </row>
    <row r="57" spans="3:11" x14ac:dyDescent="0.45">
      <c r="C57" s="132"/>
      <c r="D57" s="133"/>
      <c r="E57" s="138"/>
      <c r="F57" s="139"/>
      <c r="G57" s="136"/>
      <c r="H57" s="139"/>
      <c r="I57" s="137"/>
      <c r="J57" s="132"/>
      <c r="K57" s="113"/>
    </row>
    <row r="58" spans="3:11" x14ac:dyDescent="0.45">
      <c r="C58" s="132"/>
      <c r="D58" s="133"/>
      <c r="E58" s="138"/>
      <c r="F58" s="139"/>
      <c r="G58" s="136"/>
      <c r="H58" s="139"/>
      <c r="I58" s="137"/>
      <c r="J58" s="132"/>
      <c r="K58" s="113"/>
    </row>
    <row r="59" spans="3:11" x14ac:dyDescent="0.45">
      <c r="C59" s="132"/>
      <c r="D59" s="133"/>
      <c r="E59" s="138"/>
      <c r="F59" s="139"/>
      <c r="G59" s="136"/>
      <c r="H59" s="139"/>
      <c r="I59" s="137"/>
      <c r="J59" s="132"/>
      <c r="K59" s="113"/>
    </row>
    <row r="60" spans="3:11" x14ac:dyDescent="0.45">
      <c r="C60" s="132"/>
      <c r="D60" s="133"/>
      <c r="E60" s="138"/>
      <c r="F60" s="139"/>
      <c r="G60" s="136"/>
      <c r="H60" s="139"/>
      <c r="I60" s="137"/>
      <c r="J60" s="132"/>
      <c r="K60" s="113"/>
    </row>
    <row r="61" spans="3:11" x14ac:dyDescent="0.45">
      <c r="C61" s="132"/>
      <c r="D61" s="133"/>
      <c r="E61" s="138"/>
      <c r="F61" s="139"/>
      <c r="G61" s="136"/>
      <c r="H61" s="139"/>
      <c r="I61" s="137"/>
      <c r="J61" s="132"/>
      <c r="K61" s="113"/>
    </row>
    <row r="62" spans="3:11" x14ac:dyDescent="0.45">
      <c r="C62" s="132"/>
      <c r="D62" s="133"/>
      <c r="E62" s="138"/>
      <c r="F62" s="139"/>
      <c r="G62" s="136"/>
      <c r="H62" s="139"/>
      <c r="I62" s="137"/>
      <c r="J62" s="132"/>
      <c r="K62" s="113"/>
    </row>
    <row r="63" spans="3:11" x14ac:dyDescent="0.45">
      <c r="C63" s="132"/>
      <c r="D63" s="133"/>
      <c r="E63" s="138"/>
      <c r="F63" s="139"/>
      <c r="G63" s="136"/>
      <c r="H63" s="139"/>
      <c r="I63" s="137"/>
      <c r="J63" s="132"/>
      <c r="K63" s="113"/>
    </row>
    <row r="64" spans="3:11" x14ac:dyDescent="0.45">
      <c r="C64" s="132"/>
      <c r="D64" s="133"/>
      <c r="E64" s="138"/>
      <c r="F64" s="139"/>
      <c r="G64" s="136"/>
      <c r="H64" s="139"/>
      <c r="I64" s="137"/>
      <c r="J64" s="132"/>
      <c r="K64" s="113"/>
    </row>
    <row r="65" spans="3:11" x14ac:dyDescent="0.45">
      <c r="C65" s="132"/>
      <c r="D65" s="133"/>
      <c r="E65" s="138"/>
      <c r="F65" s="139"/>
      <c r="G65" s="136"/>
      <c r="H65" s="139"/>
      <c r="I65" s="137"/>
      <c r="J65" s="132"/>
      <c r="K65" s="113"/>
    </row>
    <row r="66" spans="3:11" x14ac:dyDescent="0.45">
      <c r="C66" s="132"/>
      <c r="D66" s="133"/>
      <c r="E66" s="138"/>
      <c r="F66" s="139"/>
      <c r="G66" s="136"/>
      <c r="H66" s="139"/>
      <c r="I66" s="137"/>
      <c r="J66" s="132"/>
      <c r="K66" s="113"/>
    </row>
    <row r="67" spans="3:11" x14ac:dyDescent="0.45">
      <c r="C67" s="132"/>
      <c r="D67" s="133"/>
      <c r="E67" s="138"/>
      <c r="F67" s="139"/>
      <c r="G67" s="136"/>
      <c r="H67" s="139"/>
      <c r="I67" s="137"/>
      <c r="J67" s="132"/>
      <c r="K67" s="113"/>
    </row>
    <row r="68" spans="3:11" x14ac:dyDescent="0.45">
      <c r="C68" s="132"/>
      <c r="D68" s="133"/>
      <c r="E68" s="138"/>
      <c r="F68" s="139"/>
      <c r="G68" s="136"/>
      <c r="H68" s="139"/>
      <c r="I68" s="137"/>
      <c r="J68" s="132"/>
      <c r="K68" s="113"/>
    </row>
    <row r="69" spans="3:11" x14ac:dyDescent="0.45">
      <c r="C69" s="132"/>
      <c r="D69" s="133"/>
      <c r="E69" s="138"/>
      <c r="F69" s="139"/>
      <c r="G69" s="136"/>
      <c r="H69" s="139"/>
      <c r="I69" s="137"/>
      <c r="J69" s="132"/>
      <c r="K69" s="113"/>
    </row>
    <row r="70" spans="3:11" x14ac:dyDescent="0.45">
      <c r="C70" s="132"/>
      <c r="D70" s="133"/>
      <c r="E70" s="138"/>
      <c r="F70" s="139"/>
      <c r="G70" s="136"/>
      <c r="H70" s="139"/>
      <c r="I70" s="137"/>
      <c r="J70" s="132"/>
      <c r="K70" s="113"/>
    </row>
    <row r="71" spans="3:11" x14ac:dyDescent="0.45">
      <c r="C71" s="132"/>
      <c r="D71" s="133"/>
      <c r="E71" s="138"/>
      <c r="F71" s="139"/>
      <c r="G71" s="136"/>
      <c r="H71" s="139"/>
      <c r="I71" s="137"/>
      <c r="J71" s="132"/>
      <c r="K71" s="113"/>
    </row>
    <row r="72" spans="3:11" x14ac:dyDescent="0.45">
      <c r="C72" s="132"/>
      <c r="D72" s="133"/>
      <c r="E72" s="138"/>
      <c r="F72" s="139"/>
      <c r="G72" s="136"/>
      <c r="H72" s="139"/>
      <c r="I72" s="137"/>
      <c r="J72" s="132"/>
      <c r="K72" s="113"/>
    </row>
    <row r="73" spans="3:11" x14ac:dyDescent="0.45">
      <c r="C73" s="132"/>
      <c r="D73" s="133"/>
      <c r="E73" s="138"/>
      <c r="F73" s="139"/>
      <c r="G73" s="136"/>
      <c r="H73" s="139"/>
      <c r="I73" s="137"/>
      <c r="J73" s="132"/>
      <c r="K73" s="113"/>
    </row>
    <row r="74" spans="3:11" x14ac:dyDescent="0.45">
      <c r="C74" s="132"/>
      <c r="D74" s="133"/>
      <c r="E74" s="138"/>
      <c r="F74" s="139"/>
      <c r="G74" s="136"/>
      <c r="H74" s="139"/>
      <c r="I74" s="137"/>
      <c r="J74" s="132"/>
      <c r="K74" s="113"/>
    </row>
    <row r="75" spans="3:11" x14ac:dyDescent="0.45">
      <c r="C75" s="132"/>
      <c r="D75" s="133"/>
      <c r="E75" s="138"/>
      <c r="F75" s="139"/>
      <c r="G75" s="136"/>
      <c r="H75" s="139"/>
      <c r="I75" s="137"/>
      <c r="J75" s="132"/>
      <c r="K75" s="113"/>
    </row>
    <row r="76" spans="3:11" x14ac:dyDescent="0.45">
      <c r="C76" s="132"/>
      <c r="D76" s="133"/>
      <c r="E76" s="138"/>
      <c r="F76" s="139"/>
      <c r="G76" s="136"/>
      <c r="H76" s="139"/>
      <c r="I76" s="137"/>
      <c r="J76" s="132"/>
      <c r="K76" s="113"/>
    </row>
    <row r="77" spans="3:11" x14ac:dyDescent="0.45">
      <c r="C77" s="132"/>
      <c r="D77" s="133"/>
      <c r="E77" s="138"/>
      <c r="F77" s="139"/>
      <c r="G77" s="136"/>
      <c r="H77" s="139"/>
      <c r="I77" s="137"/>
      <c r="J77" s="132"/>
      <c r="K77" s="113"/>
    </row>
    <row r="78" spans="3:11" x14ac:dyDescent="0.45">
      <c r="C78" s="132"/>
      <c r="D78" s="133"/>
      <c r="E78" s="138"/>
      <c r="F78" s="139"/>
      <c r="G78" s="136"/>
      <c r="H78" s="139"/>
      <c r="I78" s="137"/>
      <c r="J78" s="132"/>
      <c r="K78" s="113"/>
    </row>
    <row r="79" spans="3:11" x14ac:dyDescent="0.45">
      <c r="C79" s="132"/>
      <c r="D79" s="133"/>
      <c r="E79" s="138"/>
      <c r="F79" s="139"/>
      <c r="G79" s="136"/>
      <c r="H79" s="139"/>
      <c r="I79" s="137"/>
      <c r="J79" s="132"/>
      <c r="K79" s="113"/>
    </row>
    <row r="80" spans="3:11" x14ac:dyDescent="0.45">
      <c r="C80" s="132"/>
      <c r="D80" s="133"/>
      <c r="E80" s="138"/>
      <c r="F80" s="139"/>
      <c r="G80" s="136"/>
      <c r="H80" s="139"/>
      <c r="I80" s="137"/>
      <c r="J80" s="132"/>
      <c r="K80" s="113"/>
    </row>
    <row r="81" spans="3:11" x14ac:dyDescent="0.45">
      <c r="C81" s="132"/>
      <c r="D81" s="133"/>
      <c r="E81" s="138"/>
      <c r="F81" s="139"/>
      <c r="G81" s="136"/>
      <c r="H81" s="139"/>
      <c r="I81" s="137"/>
      <c r="J81" s="132"/>
      <c r="K81" s="113"/>
    </row>
    <row r="82" spans="3:11" x14ac:dyDescent="0.45">
      <c r="C82" s="132"/>
      <c r="D82" s="133"/>
      <c r="E82" s="138"/>
      <c r="F82" s="139"/>
      <c r="G82" s="136"/>
      <c r="H82" s="139"/>
      <c r="I82" s="137"/>
      <c r="J82" s="132"/>
      <c r="K82" s="113"/>
    </row>
    <row r="83" spans="3:11" x14ac:dyDescent="0.45">
      <c r="C83" s="132"/>
      <c r="D83" s="133"/>
      <c r="E83" s="138"/>
      <c r="F83" s="139"/>
      <c r="G83" s="136"/>
      <c r="H83" s="139"/>
      <c r="I83" s="137"/>
      <c r="J83" s="132"/>
      <c r="K83" s="113"/>
    </row>
    <row r="84" spans="3:11" x14ac:dyDescent="0.45">
      <c r="C84" s="132"/>
      <c r="D84" s="133"/>
      <c r="E84" s="138"/>
      <c r="F84" s="139"/>
      <c r="G84" s="136"/>
      <c r="H84" s="139"/>
      <c r="I84" s="137"/>
      <c r="J84" s="132"/>
      <c r="K84" s="113"/>
    </row>
    <row r="85" spans="3:11" x14ac:dyDescent="0.45">
      <c r="C85" s="132"/>
      <c r="D85" s="133"/>
      <c r="E85" s="138"/>
      <c r="F85" s="139"/>
      <c r="G85" s="136"/>
      <c r="H85" s="139"/>
      <c r="I85" s="137"/>
      <c r="J85" s="132"/>
      <c r="K85" s="113"/>
    </row>
    <row r="86" spans="3:11" x14ac:dyDescent="0.45">
      <c r="C86" s="132"/>
      <c r="D86" s="133"/>
      <c r="E86" s="138"/>
      <c r="F86" s="139"/>
      <c r="G86" s="136"/>
      <c r="H86" s="139"/>
      <c r="I86" s="137"/>
      <c r="J86" s="132"/>
      <c r="K86" s="113"/>
    </row>
    <row r="87" spans="3:11" x14ac:dyDescent="0.45">
      <c r="C87" s="132"/>
      <c r="D87" s="133"/>
      <c r="E87" s="138"/>
      <c r="F87" s="139"/>
      <c r="G87" s="136"/>
      <c r="H87" s="139"/>
      <c r="I87" s="137"/>
      <c r="J87" s="132"/>
      <c r="K87" s="113"/>
    </row>
    <row r="88" spans="3:11" x14ac:dyDescent="0.45">
      <c r="C88" s="132"/>
      <c r="D88" s="133"/>
      <c r="E88" s="138"/>
      <c r="F88" s="139"/>
      <c r="G88" s="136"/>
      <c r="H88" s="139"/>
      <c r="I88" s="137"/>
      <c r="J88" s="132"/>
      <c r="K88" s="113"/>
    </row>
    <row r="89" spans="3:11" x14ac:dyDescent="0.45">
      <c r="C89" s="132"/>
      <c r="D89" s="133"/>
      <c r="E89" s="138"/>
      <c r="F89" s="139"/>
      <c r="G89" s="136"/>
      <c r="H89" s="139"/>
      <c r="I89" s="137"/>
      <c r="J89" s="132"/>
      <c r="K89" s="113"/>
    </row>
    <row r="90" spans="3:11" x14ac:dyDescent="0.45">
      <c r="C90" s="132"/>
      <c r="D90" s="133"/>
      <c r="E90" s="138"/>
      <c r="F90" s="139"/>
      <c r="G90" s="136"/>
      <c r="H90" s="139"/>
      <c r="I90" s="137"/>
      <c r="J90" s="132"/>
      <c r="K90" s="113"/>
    </row>
    <row r="91" spans="3:11" x14ac:dyDescent="0.45">
      <c r="C91" s="132"/>
      <c r="D91" s="133"/>
      <c r="E91" s="138"/>
      <c r="F91" s="139"/>
      <c r="G91" s="136"/>
      <c r="H91" s="139"/>
      <c r="I91" s="137"/>
      <c r="J91" s="132"/>
      <c r="K91" s="113"/>
    </row>
    <row r="92" spans="3:11" x14ac:dyDescent="0.45">
      <c r="C92" s="132"/>
      <c r="D92" s="133"/>
      <c r="E92" s="138"/>
      <c r="F92" s="139"/>
      <c r="G92" s="136"/>
      <c r="H92" s="139"/>
      <c r="I92" s="137"/>
      <c r="J92" s="132"/>
      <c r="K92" s="113"/>
    </row>
    <row r="93" spans="3:11" x14ac:dyDescent="0.45">
      <c r="C93" s="132"/>
      <c r="D93" s="133"/>
      <c r="E93" s="138"/>
      <c r="F93" s="139"/>
      <c r="G93" s="136"/>
      <c r="H93" s="139"/>
      <c r="I93" s="137"/>
      <c r="J93" s="132"/>
      <c r="K93" s="113"/>
    </row>
    <row r="94" spans="3:11" x14ac:dyDescent="0.45">
      <c r="C94" s="132"/>
      <c r="D94" s="133"/>
      <c r="E94" s="138"/>
      <c r="F94" s="139"/>
      <c r="G94" s="136"/>
      <c r="H94" s="139"/>
      <c r="I94" s="137"/>
      <c r="J94" s="132"/>
      <c r="K94" s="113"/>
    </row>
    <row r="95" spans="3:11" x14ac:dyDescent="0.45">
      <c r="C95" s="132"/>
      <c r="D95" s="133"/>
      <c r="E95" s="138"/>
      <c r="F95" s="139"/>
      <c r="G95" s="136"/>
      <c r="H95" s="139"/>
      <c r="I95" s="137"/>
      <c r="J95" s="132"/>
      <c r="K95" s="113"/>
    </row>
    <row r="96" spans="3:11" x14ac:dyDescent="0.45">
      <c r="C96" s="132"/>
      <c r="D96" s="133"/>
      <c r="E96" s="138"/>
      <c r="F96" s="139"/>
      <c r="G96" s="136"/>
      <c r="H96" s="139"/>
      <c r="I96" s="137"/>
      <c r="J96" s="132"/>
      <c r="K96" s="113"/>
    </row>
    <row r="97" spans="3:11" x14ac:dyDescent="0.45">
      <c r="C97" s="132"/>
      <c r="D97" s="133"/>
      <c r="E97" s="138"/>
      <c r="F97" s="139"/>
      <c r="G97" s="136"/>
      <c r="H97" s="139"/>
      <c r="I97" s="137"/>
      <c r="J97" s="132"/>
      <c r="K97" s="113"/>
    </row>
    <row r="98" spans="3:11" x14ac:dyDescent="0.45">
      <c r="C98" s="132"/>
      <c r="D98" s="133"/>
      <c r="E98" s="138"/>
      <c r="F98" s="139"/>
      <c r="G98" s="136"/>
      <c r="H98" s="139"/>
      <c r="I98" s="137"/>
      <c r="J98" s="132"/>
      <c r="K98" s="113"/>
    </row>
    <row r="99" spans="3:11" x14ac:dyDescent="0.45">
      <c r="C99" s="132"/>
      <c r="D99" s="133"/>
      <c r="E99" s="138"/>
      <c r="F99" s="139"/>
      <c r="G99" s="136"/>
      <c r="H99" s="139"/>
      <c r="I99" s="137"/>
      <c r="J99" s="132"/>
      <c r="K99" s="113"/>
    </row>
    <row r="100" spans="3:11" x14ac:dyDescent="0.45">
      <c r="C100" s="132"/>
      <c r="D100" s="133"/>
      <c r="E100" s="138"/>
      <c r="F100" s="139"/>
      <c r="G100" s="136"/>
      <c r="H100" s="139"/>
      <c r="I100" s="137"/>
      <c r="J100" s="132"/>
      <c r="K100" s="113"/>
    </row>
    <row r="101" spans="3:11" x14ac:dyDescent="0.45">
      <c r="C101" s="132"/>
      <c r="D101" s="133"/>
      <c r="E101" s="138"/>
      <c r="F101" s="139"/>
      <c r="G101" s="136"/>
      <c r="H101" s="139"/>
      <c r="I101" s="137"/>
      <c r="J101" s="132"/>
      <c r="K101" s="113"/>
    </row>
    <row r="102" spans="3:11" x14ac:dyDescent="0.45">
      <c r="C102" s="132"/>
      <c r="D102" s="133"/>
      <c r="E102" s="138"/>
      <c r="F102" s="139"/>
      <c r="G102" s="136"/>
      <c r="H102" s="139"/>
      <c r="I102" s="137"/>
      <c r="J102" s="132"/>
      <c r="K102" s="113"/>
    </row>
    <row r="103" spans="3:11" x14ac:dyDescent="0.45">
      <c r="C103" s="132"/>
      <c r="D103" s="133"/>
      <c r="E103" s="138"/>
      <c r="F103" s="139"/>
      <c r="G103" s="136"/>
      <c r="H103" s="139"/>
      <c r="I103" s="137"/>
      <c r="J103" s="132"/>
      <c r="K103" s="113"/>
    </row>
    <row r="104" spans="3:11" x14ac:dyDescent="0.45">
      <c r="C104" s="132"/>
      <c r="D104" s="133"/>
      <c r="E104" s="138"/>
      <c r="F104" s="139"/>
      <c r="G104" s="136"/>
      <c r="H104" s="139"/>
      <c r="I104" s="137"/>
      <c r="J104" s="132"/>
      <c r="K104" s="113"/>
    </row>
    <row r="105" spans="3:11" x14ac:dyDescent="0.45">
      <c r="C105" s="132"/>
      <c r="D105" s="133"/>
      <c r="E105" s="138"/>
      <c r="F105" s="139"/>
      <c r="G105" s="136"/>
      <c r="H105" s="139"/>
      <c r="I105" s="137"/>
      <c r="J105" s="132"/>
      <c r="K105" s="113"/>
    </row>
    <row r="106" spans="3:11" x14ac:dyDescent="0.45">
      <c r="C106" s="132"/>
      <c r="D106" s="133"/>
      <c r="E106" s="138"/>
      <c r="F106" s="139"/>
      <c r="G106" s="136"/>
      <c r="H106" s="139"/>
      <c r="I106" s="137"/>
      <c r="J106" s="132"/>
      <c r="K106" s="113"/>
    </row>
    <row r="107" spans="3:11" x14ac:dyDescent="0.45">
      <c r="C107" s="132"/>
      <c r="D107" s="133"/>
      <c r="E107" s="138"/>
      <c r="F107" s="139"/>
      <c r="G107" s="136"/>
      <c r="H107" s="139"/>
      <c r="I107" s="137"/>
      <c r="J107" s="132"/>
      <c r="K107" s="113"/>
    </row>
    <row r="108" spans="3:11" x14ac:dyDescent="0.45">
      <c r="C108" s="132"/>
      <c r="D108" s="133"/>
      <c r="E108" s="138"/>
      <c r="F108" s="139"/>
      <c r="G108" s="136"/>
      <c r="H108" s="139"/>
      <c r="I108" s="137"/>
      <c r="J108" s="132"/>
      <c r="K108" s="113"/>
    </row>
    <row r="109" spans="3:11" x14ac:dyDescent="0.45">
      <c r="C109" s="132"/>
      <c r="D109" s="133"/>
      <c r="E109" s="138"/>
      <c r="F109" s="139"/>
      <c r="G109" s="136"/>
      <c r="H109" s="139"/>
      <c r="I109" s="137"/>
      <c r="J109" s="132"/>
      <c r="K109" s="113"/>
    </row>
    <row r="110" spans="3:11" x14ac:dyDescent="0.45">
      <c r="C110" s="132"/>
      <c r="D110" s="133"/>
      <c r="E110" s="138"/>
      <c r="F110" s="139"/>
      <c r="G110" s="136"/>
      <c r="H110" s="139"/>
      <c r="I110" s="137"/>
      <c r="J110" s="132"/>
      <c r="K110" s="113"/>
    </row>
    <row r="111" spans="3:11" x14ac:dyDescent="0.45">
      <c r="C111" s="132"/>
      <c r="D111" s="133"/>
      <c r="E111" s="138"/>
      <c r="F111" s="139"/>
      <c r="G111" s="136"/>
      <c r="H111" s="139"/>
      <c r="I111" s="137"/>
      <c r="J111" s="132"/>
      <c r="K111" s="113"/>
    </row>
    <row r="112" spans="3:11" x14ac:dyDescent="0.45">
      <c r="C112" s="132"/>
      <c r="D112" s="133"/>
      <c r="E112" s="138"/>
      <c r="F112" s="139"/>
      <c r="G112" s="136"/>
      <c r="H112" s="139"/>
      <c r="I112" s="137"/>
      <c r="J112" s="132"/>
      <c r="K112" s="113"/>
    </row>
    <row r="113" spans="3:11" x14ac:dyDescent="0.45">
      <c r="C113" s="132"/>
      <c r="D113" s="133"/>
      <c r="E113" s="138"/>
      <c r="F113" s="139"/>
      <c r="G113" s="136"/>
      <c r="H113" s="139"/>
      <c r="I113" s="137"/>
      <c r="J113" s="132"/>
      <c r="K113" s="113"/>
    </row>
    <row r="114" spans="3:11" x14ac:dyDescent="0.45">
      <c r="C114" s="132"/>
      <c r="D114" s="133"/>
      <c r="E114" s="138"/>
      <c r="F114" s="139"/>
      <c r="G114" s="136"/>
      <c r="H114" s="139"/>
      <c r="I114" s="137"/>
      <c r="J114" s="132"/>
      <c r="K114" s="113"/>
    </row>
    <row r="115" spans="3:11" x14ac:dyDescent="0.45">
      <c r="C115" s="132"/>
      <c r="D115" s="133"/>
      <c r="E115" s="138"/>
      <c r="F115" s="139"/>
      <c r="G115" s="136"/>
      <c r="H115" s="139"/>
      <c r="I115" s="137"/>
      <c r="J115" s="132"/>
      <c r="K115" s="113"/>
    </row>
    <row r="116" spans="3:11" x14ac:dyDescent="0.45">
      <c r="C116" s="132"/>
      <c r="D116" s="133"/>
      <c r="E116" s="138"/>
      <c r="F116" s="139"/>
      <c r="G116" s="136"/>
      <c r="H116" s="139"/>
      <c r="I116" s="137"/>
      <c r="J116" s="132"/>
      <c r="K116" s="113"/>
    </row>
    <row r="117" spans="3:11" x14ac:dyDescent="0.45">
      <c r="C117" s="132"/>
      <c r="D117" s="133"/>
      <c r="E117" s="138"/>
      <c r="F117" s="139"/>
      <c r="G117" s="136"/>
      <c r="H117" s="139"/>
      <c r="I117" s="137"/>
      <c r="J117" s="132"/>
      <c r="K117" s="113"/>
    </row>
    <row r="118" spans="3:11" x14ac:dyDescent="0.45">
      <c r="C118" s="132"/>
      <c r="D118" s="133"/>
      <c r="E118" s="138"/>
      <c r="F118" s="139"/>
      <c r="G118" s="136"/>
      <c r="H118" s="139"/>
      <c r="I118" s="137"/>
      <c r="J118" s="132"/>
      <c r="K118" s="113"/>
    </row>
    <row r="119" spans="3:11" x14ac:dyDescent="0.45">
      <c r="C119" s="132"/>
      <c r="D119" s="133"/>
      <c r="E119" s="138"/>
      <c r="F119" s="139"/>
      <c r="G119" s="136"/>
      <c r="H119" s="139"/>
      <c r="I119" s="137"/>
      <c r="J119" s="132"/>
      <c r="K119" s="113"/>
    </row>
    <row r="120" spans="3:11" x14ac:dyDescent="0.45">
      <c r="C120" s="132"/>
      <c r="D120" s="133"/>
      <c r="E120" s="138"/>
      <c r="F120" s="139"/>
      <c r="G120" s="136"/>
      <c r="H120" s="139"/>
      <c r="I120" s="137"/>
      <c r="J120" s="132"/>
      <c r="K120" s="113"/>
    </row>
    <row r="121" spans="3:11" x14ac:dyDescent="0.45">
      <c r="C121" s="132"/>
      <c r="D121" s="133"/>
      <c r="E121" s="138"/>
      <c r="F121" s="139"/>
      <c r="G121" s="136"/>
      <c r="H121" s="139"/>
      <c r="I121" s="137"/>
      <c r="J121" s="132"/>
      <c r="K121" s="113"/>
    </row>
    <row r="122" spans="3:11" x14ac:dyDescent="0.45">
      <c r="C122" s="132"/>
      <c r="D122" s="133"/>
      <c r="E122" s="138"/>
      <c r="F122" s="139"/>
      <c r="G122" s="136"/>
      <c r="H122" s="139"/>
      <c r="I122" s="137"/>
      <c r="J122" s="132"/>
      <c r="K122" s="113"/>
    </row>
    <row r="123" spans="3:11" x14ac:dyDescent="0.45">
      <c r="C123" s="132"/>
      <c r="D123" s="133"/>
      <c r="E123" s="138"/>
      <c r="F123" s="139"/>
      <c r="G123" s="136"/>
      <c r="H123" s="139"/>
      <c r="I123" s="137"/>
      <c r="J123" s="132"/>
      <c r="K123" s="113"/>
    </row>
    <row r="124" spans="3:11" x14ac:dyDescent="0.45">
      <c r="C124" s="132"/>
      <c r="D124" s="133"/>
      <c r="E124" s="138"/>
      <c r="F124" s="139"/>
      <c r="G124" s="136"/>
      <c r="H124" s="139"/>
      <c r="I124" s="137"/>
      <c r="J124" s="132"/>
      <c r="K124" s="113"/>
    </row>
    <row r="125" spans="3:11" x14ac:dyDescent="0.45">
      <c r="C125" s="132"/>
      <c r="D125" s="133"/>
      <c r="E125" s="138"/>
      <c r="F125" s="139"/>
      <c r="G125" s="136"/>
      <c r="H125" s="139"/>
      <c r="I125" s="137"/>
      <c r="J125" s="132"/>
      <c r="K125" s="113"/>
    </row>
    <row r="126" spans="3:11" x14ac:dyDescent="0.45">
      <c r="C126" s="132"/>
      <c r="D126" s="133"/>
      <c r="E126" s="138"/>
      <c r="F126" s="139"/>
      <c r="G126" s="136"/>
      <c r="H126" s="139"/>
      <c r="I126" s="137"/>
      <c r="J126" s="132"/>
      <c r="K126" s="113"/>
    </row>
    <row r="127" spans="3:11" x14ac:dyDescent="0.45">
      <c r="C127" s="132"/>
      <c r="D127" s="133"/>
      <c r="E127" s="138"/>
      <c r="F127" s="139"/>
      <c r="G127" s="136"/>
      <c r="H127" s="139"/>
      <c r="I127" s="137"/>
      <c r="J127" s="132"/>
      <c r="K127" s="113"/>
    </row>
    <row r="128" spans="3:11" x14ac:dyDescent="0.45">
      <c r="C128" s="132"/>
      <c r="D128" s="133"/>
      <c r="E128" s="138"/>
      <c r="F128" s="139"/>
      <c r="G128" s="136"/>
      <c r="H128" s="139"/>
      <c r="I128" s="137"/>
      <c r="J128" s="132"/>
      <c r="K128" s="113"/>
    </row>
    <row r="129" spans="3:11" x14ac:dyDescent="0.45">
      <c r="C129" s="132"/>
      <c r="D129" s="133"/>
      <c r="E129" s="138"/>
      <c r="F129" s="139"/>
      <c r="G129" s="136"/>
      <c r="H129" s="139"/>
      <c r="I129" s="137"/>
      <c r="J129" s="132"/>
      <c r="K129" s="113"/>
    </row>
    <row r="130" spans="3:11" x14ac:dyDescent="0.45">
      <c r="C130" s="132"/>
      <c r="D130" s="133"/>
      <c r="E130" s="138"/>
      <c r="F130" s="139"/>
      <c r="G130" s="136"/>
      <c r="H130" s="139"/>
      <c r="I130" s="137"/>
      <c r="J130" s="132"/>
      <c r="K130" s="113"/>
    </row>
    <row r="131" spans="3:11" x14ac:dyDescent="0.45">
      <c r="C131" s="132"/>
      <c r="D131" s="133"/>
      <c r="E131" s="138"/>
      <c r="F131" s="139"/>
      <c r="G131" s="136"/>
      <c r="H131" s="139"/>
      <c r="I131" s="137"/>
      <c r="J131" s="132"/>
      <c r="K131" s="113"/>
    </row>
    <row r="132" spans="3:11" x14ac:dyDescent="0.45">
      <c r="C132" s="132"/>
      <c r="D132" s="133"/>
      <c r="E132" s="138"/>
      <c r="F132" s="139"/>
      <c r="G132" s="136"/>
      <c r="H132" s="139"/>
      <c r="I132" s="137"/>
      <c r="J132" s="132"/>
      <c r="K132" s="113"/>
    </row>
    <row r="133" spans="3:11" x14ac:dyDescent="0.45">
      <c r="C133" s="132"/>
      <c r="D133" s="133"/>
      <c r="E133" s="138"/>
      <c r="F133" s="139"/>
      <c r="G133" s="136"/>
      <c r="H133" s="139"/>
      <c r="I133" s="137"/>
      <c r="J133" s="132"/>
      <c r="K133" s="113"/>
    </row>
    <row r="134" spans="3:11" x14ac:dyDescent="0.45">
      <c r="C134" s="132"/>
      <c r="D134" s="133"/>
      <c r="E134" s="138"/>
      <c r="F134" s="139"/>
      <c r="G134" s="136"/>
      <c r="H134" s="139"/>
      <c r="I134" s="137"/>
      <c r="J134" s="132"/>
      <c r="K134" s="113"/>
    </row>
    <row r="135" spans="3:11" x14ac:dyDescent="0.45">
      <c r="C135" s="132"/>
      <c r="D135" s="133"/>
      <c r="E135" s="138"/>
      <c r="F135" s="139"/>
      <c r="G135" s="136"/>
      <c r="H135" s="139"/>
      <c r="I135" s="137"/>
      <c r="J135" s="132"/>
      <c r="K135" s="113"/>
    </row>
    <row r="136" spans="3:11" x14ac:dyDescent="0.45">
      <c r="C136" s="132"/>
      <c r="D136" s="133"/>
      <c r="E136" s="138"/>
      <c r="F136" s="139"/>
      <c r="G136" s="136"/>
      <c r="H136" s="139"/>
      <c r="I136" s="137"/>
      <c r="J136" s="132"/>
      <c r="K136" s="113"/>
    </row>
    <row r="137" spans="3:11" x14ac:dyDescent="0.45">
      <c r="C137" s="132"/>
      <c r="D137" s="133"/>
      <c r="E137" s="138"/>
      <c r="F137" s="139"/>
      <c r="G137" s="136"/>
      <c r="H137" s="139"/>
      <c r="I137" s="137"/>
      <c r="J137" s="132"/>
      <c r="K137" s="113"/>
    </row>
    <row r="138" spans="3:11" x14ac:dyDescent="0.45">
      <c r="C138" s="132"/>
      <c r="D138" s="133"/>
      <c r="E138" s="138"/>
      <c r="F138" s="139"/>
      <c r="G138" s="136"/>
      <c r="H138" s="139"/>
      <c r="I138" s="137"/>
      <c r="J138" s="132"/>
      <c r="K138" s="113"/>
    </row>
    <row r="139" spans="3:11" x14ac:dyDescent="0.45">
      <c r="C139" s="132"/>
      <c r="D139" s="133"/>
      <c r="E139" s="138"/>
      <c r="F139" s="139"/>
      <c r="G139" s="136"/>
      <c r="H139" s="139"/>
      <c r="I139" s="137"/>
      <c r="J139" s="132"/>
      <c r="K139" s="113"/>
    </row>
    <row r="140" spans="3:11" x14ac:dyDescent="0.45">
      <c r="C140" s="132"/>
      <c r="D140" s="133"/>
      <c r="E140" s="138"/>
      <c r="F140" s="139"/>
      <c r="G140" s="136"/>
      <c r="H140" s="139"/>
      <c r="I140" s="137"/>
      <c r="J140" s="132"/>
      <c r="K140" s="113"/>
    </row>
    <row r="141" spans="3:11" x14ac:dyDescent="0.45">
      <c r="C141" s="132"/>
      <c r="D141" s="133"/>
      <c r="E141" s="138"/>
      <c r="F141" s="139"/>
      <c r="G141" s="136"/>
      <c r="H141" s="139"/>
      <c r="I141" s="137"/>
      <c r="J141" s="132"/>
      <c r="K141" s="113"/>
    </row>
    <row r="142" spans="3:11" x14ac:dyDescent="0.45">
      <c r="C142" s="132"/>
      <c r="D142" s="133"/>
      <c r="E142" s="138"/>
      <c r="F142" s="139"/>
      <c r="G142" s="136"/>
      <c r="H142" s="139"/>
      <c r="I142" s="137"/>
      <c r="J142" s="132"/>
      <c r="K142" s="113"/>
    </row>
    <row r="143" spans="3:11" x14ac:dyDescent="0.45">
      <c r="C143" s="132"/>
      <c r="D143" s="133"/>
      <c r="E143" s="138"/>
      <c r="F143" s="139"/>
      <c r="G143" s="136"/>
      <c r="H143" s="139"/>
      <c r="I143" s="137"/>
      <c r="J143" s="132"/>
      <c r="K143" s="113"/>
    </row>
    <row r="144" spans="3:11" x14ac:dyDescent="0.45">
      <c r="C144" s="132"/>
      <c r="D144" s="133"/>
      <c r="E144" s="138"/>
      <c r="F144" s="139"/>
      <c r="G144" s="136"/>
      <c r="H144" s="139"/>
      <c r="I144" s="137"/>
      <c r="J144" s="132"/>
      <c r="K144" s="113"/>
    </row>
    <row r="145" spans="3:11" x14ac:dyDescent="0.45">
      <c r="C145" s="132"/>
      <c r="D145" s="133"/>
      <c r="E145" s="138"/>
      <c r="F145" s="139"/>
      <c r="G145" s="136"/>
      <c r="H145" s="139"/>
      <c r="I145" s="137"/>
      <c r="J145" s="132"/>
      <c r="K145" s="113"/>
    </row>
    <row r="146" spans="3:11" x14ac:dyDescent="0.45">
      <c r="C146" s="132"/>
      <c r="D146" s="133"/>
      <c r="E146" s="138"/>
      <c r="F146" s="139"/>
      <c r="G146" s="136"/>
      <c r="H146" s="139"/>
      <c r="I146" s="137"/>
      <c r="J146" s="132"/>
      <c r="K146" s="113"/>
    </row>
    <row r="147" spans="3:11" x14ac:dyDescent="0.45">
      <c r="C147" s="132"/>
      <c r="D147" s="133"/>
      <c r="E147" s="138"/>
      <c r="F147" s="139"/>
      <c r="G147" s="136"/>
      <c r="H147" s="139"/>
      <c r="I147" s="137"/>
      <c r="J147" s="132"/>
      <c r="K147" s="113"/>
    </row>
    <row r="148" spans="3:11" x14ac:dyDescent="0.45">
      <c r="C148" s="132"/>
      <c r="D148" s="133"/>
      <c r="E148" s="138"/>
      <c r="F148" s="139"/>
      <c r="G148" s="136"/>
      <c r="H148" s="139"/>
      <c r="I148" s="137"/>
      <c r="J148" s="132"/>
      <c r="K148" s="113"/>
    </row>
    <row r="149" spans="3:11" x14ac:dyDescent="0.45">
      <c r="C149" s="132"/>
      <c r="D149" s="133"/>
      <c r="E149" s="138"/>
      <c r="F149" s="139"/>
      <c r="G149" s="136"/>
      <c r="H149" s="139"/>
      <c r="I149" s="137"/>
      <c r="J149" s="132"/>
      <c r="K149" s="113"/>
    </row>
    <row r="150" spans="3:11" x14ac:dyDescent="0.45">
      <c r="C150" s="132"/>
      <c r="D150" s="133"/>
      <c r="E150" s="138"/>
      <c r="F150" s="139"/>
      <c r="G150" s="136"/>
      <c r="H150" s="139"/>
      <c r="I150" s="137"/>
      <c r="J150" s="132"/>
      <c r="K150" s="113"/>
    </row>
    <row r="151" spans="3:11" x14ac:dyDescent="0.45">
      <c r="C151" s="132"/>
      <c r="D151" s="133"/>
      <c r="E151" s="138"/>
      <c r="F151" s="139"/>
      <c r="G151" s="136"/>
      <c r="H151" s="139"/>
      <c r="I151" s="137"/>
      <c r="J151" s="132"/>
      <c r="K151" s="113"/>
    </row>
    <row r="152" spans="3:11" x14ac:dyDescent="0.45">
      <c r="C152" s="132"/>
      <c r="D152" s="133"/>
      <c r="E152" s="138"/>
      <c r="F152" s="139"/>
      <c r="G152" s="136"/>
      <c r="H152" s="139"/>
      <c r="I152" s="137"/>
      <c r="J152" s="132"/>
      <c r="K152" s="113"/>
    </row>
    <row r="153" spans="3:11" x14ac:dyDescent="0.45">
      <c r="C153" s="132"/>
      <c r="D153" s="133"/>
      <c r="E153" s="138"/>
      <c r="F153" s="139"/>
      <c r="G153" s="136"/>
      <c r="H153" s="139"/>
      <c r="I153" s="137"/>
      <c r="J153" s="132"/>
      <c r="K153" s="113"/>
    </row>
    <row r="154" spans="3:11" x14ac:dyDescent="0.45">
      <c r="C154" s="132"/>
      <c r="D154" s="133"/>
      <c r="E154" s="138"/>
      <c r="F154" s="139"/>
      <c r="G154" s="136"/>
      <c r="H154" s="139"/>
      <c r="I154" s="137"/>
      <c r="J154" s="132"/>
      <c r="K154" s="113"/>
    </row>
    <row r="155" spans="3:11" x14ac:dyDescent="0.45">
      <c r="C155" s="132"/>
      <c r="D155" s="133"/>
      <c r="E155" s="138"/>
      <c r="F155" s="139"/>
      <c r="G155" s="136"/>
      <c r="H155" s="139"/>
      <c r="I155" s="137"/>
      <c r="J155" s="132"/>
      <c r="K155" s="113"/>
    </row>
    <row r="156" spans="3:11" x14ac:dyDescent="0.45">
      <c r="C156" s="132"/>
      <c r="D156" s="133"/>
      <c r="E156" s="138"/>
      <c r="F156" s="139"/>
      <c r="G156" s="136"/>
      <c r="H156" s="139"/>
      <c r="I156" s="137"/>
      <c r="J156" s="132"/>
      <c r="K156" s="113"/>
    </row>
    <row r="157" spans="3:11" x14ac:dyDescent="0.45">
      <c r="C157" s="132"/>
      <c r="D157" s="133"/>
      <c r="E157" s="138"/>
      <c r="F157" s="139"/>
      <c r="G157" s="136"/>
      <c r="H157" s="139"/>
      <c r="I157" s="137"/>
      <c r="J157" s="132"/>
      <c r="K157" s="113"/>
    </row>
    <row r="158" spans="3:11" x14ac:dyDescent="0.45">
      <c r="C158" s="132"/>
      <c r="D158" s="133"/>
      <c r="E158" s="138"/>
      <c r="F158" s="139"/>
      <c r="G158" s="136"/>
      <c r="H158" s="139"/>
      <c r="I158" s="137"/>
      <c r="J158" s="132"/>
      <c r="K158" s="113"/>
    </row>
    <row r="159" spans="3:11" x14ac:dyDescent="0.45">
      <c r="C159" s="132"/>
      <c r="D159" s="133"/>
      <c r="E159" s="138"/>
      <c r="F159" s="139"/>
      <c r="G159" s="136"/>
      <c r="H159" s="139"/>
      <c r="I159" s="137"/>
      <c r="J159" s="132"/>
      <c r="K159" s="113"/>
    </row>
    <row r="160" spans="3:11" x14ac:dyDescent="0.45">
      <c r="C160" s="132"/>
      <c r="D160" s="133"/>
      <c r="E160" s="138"/>
      <c r="F160" s="139"/>
      <c r="G160" s="136"/>
      <c r="H160" s="139"/>
      <c r="I160" s="137"/>
      <c r="J160" s="132"/>
      <c r="K160" s="113"/>
    </row>
    <row r="161" spans="3:11" x14ac:dyDescent="0.45">
      <c r="C161" s="132"/>
      <c r="D161" s="133"/>
      <c r="E161" s="138"/>
      <c r="F161" s="139"/>
      <c r="G161" s="136"/>
      <c r="H161" s="139"/>
      <c r="I161" s="137"/>
      <c r="J161" s="132"/>
      <c r="K161" s="113"/>
    </row>
    <row r="162" spans="3:11" x14ac:dyDescent="0.45">
      <c r="C162" s="132"/>
      <c r="D162" s="133"/>
      <c r="E162" s="138"/>
      <c r="F162" s="139"/>
      <c r="G162" s="136"/>
      <c r="H162" s="139"/>
      <c r="I162" s="137"/>
      <c r="J162" s="132"/>
      <c r="K162" s="113"/>
    </row>
    <row r="163" spans="3:11" x14ac:dyDescent="0.45">
      <c r="C163" s="132"/>
      <c r="D163" s="133"/>
      <c r="E163" s="138"/>
      <c r="F163" s="139"/>
      <c r="G163" s="136"/>
      <c r="H163" s="139"/>
      <c r="I163" s="137"/>
      <c r="J163" s="132"/>
      <c r="K163" s="113"/>
    </row>
    <row r="164" spans="3:11" x14ac:dyDescent="0.45">
      <c r="C164" s="132"/>
      <c r="D164" s="133"/>
      <c r="E164" s="138"/>
      <c r="F164" s="139"/>
      <c r="G164" s="136"/>
      <c r="H164" s="139"/>
      <c r="I164" s="137"/>
      <c r="J164" s="132"/>
      <c r="K164" s="113"/>
    </row>
    <row r="165" spans="3:11" x14ac:dyDescent="0.45">
      <c r="C165" s="132"/>
      <c r="D165" s="133"/>
      <c r="E165" s="138"/>
      <c r="F165" s="139"/>
      <c r="G165" s="136"/>
      <c r="H165" s="139"/>
      <c r="I165" s="137"/>
      <c r="J165" s="132"/>
      <c r="K165" s="113"/>
    </row>
    <row r="166" spans="3:11" x14ac:dyDescent="0.45">
      <c r="C166" s="132"/>
      <c r="D166" s="133"/>
      <c r="E166" s="138"/>
      <c r="F166" s="139"/>
      <c r="G166" s="136"/>
      <c r="H166" s="139"/>
      <c r="I166" s="137"/>
      <c r="J166" s="132"/>
      <c r="K166" s="113"/>
    </row>
    <row r="167" spans="3:11" x14ac:dyDescent="0.45">
      <c r="C167" s="132"/>
      <c r="D167" s="133"/>
      <c r="E167" s="138"/>
      <c r="F167" s="139"/>
      <c r="G167" s="136"/>
      <c r="H167" s="139"/>
      <c r="I167" s="137"/>
      <c r="J167" s="132"/>
      <c r="K167" s="113"/>
    </row>
    <row r="168" spans="3:11" x14ac:dyDescent="0.45">
      <c r="C168" s="132"/>
      <c r="D168" s="133"/>
      <c r="E168" s="138"/>
      <c r="F168" s="139"/>
      <c r="G168" s="136"/>
      <c r="H168" s="139"/>
      <c r="I168" s="137"/>
      <c r="J168" s="132"/>
      <c r="K168" s="113"/>
    </row>
    <row r="169" spans="3:11" x14ac:dyDescent="0.45">
      <c r="C169" s="132"/>
      <c r="D169" s="133"/>
      <c r="E169" s="138"/>
      <c r="F169" s="139"/>
      <c r="G169" s="136"/>
      <c r="H169" s="139"/>
      <c r="I169" s="137"/>
      <c r="J169" s="132"/>
      <c r="K169" s="113"/>
    </row>
    <row r="170" spans="3:11" x14ac:dyDescent="0.45">
      <c r="C170" s="132"/>
      <c r="D170" s="133"/>
      <c r="E170" s="138"/>
      <c r="F170" s="139"/>
      <c r="G170" s="136"/>
      <c r="H170" s="139"/>
      <c r="I170" s="137"/>
      <c r="J170" s="132"/>
      <c r="K170" s="113"/>
    </row>
    <row r="171" spans="3:11" x14ac:dyDescent="0.45">
      <c r="C171" s="132"/>
      <c r="D171" s="133"/>
      <c r="E171" s="138"/>
      <c r="F171" s="139"/>
      <c r="G171" s="136"/>
      <c r="H171" s="139"/>
      <c r="I171" s="137"/>
      <c r="J171" s="132"/>
      <c r="K171" s="113"/>
    </row>
    <row r="172" spans="3:11" x14ac:dyDescent="0.45">
      <c r="C172" s="132"/>
      <c r="D172" s="133"/>
      <c r="E172" s="138"/>
      <c r="F172" s="139"/>
      <c r="G172" s="136"/>
      <c r="H172" s="139"/>
      <c r="I172" s="137"/>
      <c r="J172" s="132"/>
      <c r="K172" s="113"/>
    </row>
    <row r="173" spans="3:11" x14ac:dyDescent="0.45">
      <c r="C173" s="132"/>
      <c r="D173" s="133"/>
      <c r="E173" s="138"/>
      <c r="F173" s="139"/>
      <c r="G173" s="136"/>
      <c r="H173" s="139"/>
      <c r="I173" s="137"/>
      <c r="J173" s="132"/>
      <c r="K173" s="113"/>
    </row>
    <row r="174" spans="3:11" x14ac:dyDescent="0.45">
      <c r="C174" s="132"/>
      <c r="D174" s="133"/>
      <c r="E174" s="138"/>
      <c r="F174" s="139"/>
      <c r="G174" s="136"/>
      <c r="H174" s="139"/>
      <c r="I174" s="137"/>
      <c r="J174" s="132"/>
      <c r="K174" s="113"/>
    </row>
    <row r="175" spans="3:11" x14ac:dyDescent="0.45">
      <c r="C175" s="132"/>
      <c r="D175" s="133"/>
      <c r="E175" s="138"/>
      <c r="F175" s="139"/>
      <c r="G175" s="136"/>
      <c r="H175" s="139"/>
      <c r="I175" s="137"/>
      <c r="J175" s="132"/>
      <c r="K175" s="113"/>
    </row>
    <row r="176" spans="3:11" x14ac:dyDescent="0.45">
      <c r="C176" s="132"/>
      <c r="D176" s="133"/>
      <c r="E176" s="138"/>
      <c r="F176" s="139"/>
      <c r="G176" s="136"/>
      <c r="H176" s="139"/>
      <c r="I176" s="137"/>
      <c r="J176" s="132"/>
      <c r="K176" s="113"/>
    </row>
    <row r="177" spans="3:11" x14ac:dyDescent="0.45">
      <c r="C177" s="132"/>
      <c r="D177" s="133"/>
      <c r="E177" s="138"/>
      <c r="F177" s="139"/>
      <c r="G177" s="136"/>
      <c r="H177" s="139"/>
      <c r="I177" s="137"/>
      <c r="J177" s="132"/>
      <c r="K177" s="113"/>
    </row>
    <row r="178" spans="3:11" x14ac:dyDescent="0.45">
      <c r="C178" s="132"/>
      <c r="D178" s="133"/>
      <c r="E178" s="138"/>
      <c r="F178" s="139"/>
      <c r="G178" s="136"/>
      <c r="H178" s="139"/>
      <c r="I178" s="137"/>
      <c r="J178" s="132"/>
      <c r="K178" s="113"/>
    </row>
    <row r="179" spans="3:11" x14ac:dyDescent="0.45">
      <c r="C179" s="132"/>
      <c r="D179" s="133"/>
      <c r="E179" s="138"/>
      <c r="F179" s="139"/>
      <c r="G179" s="136"/>
      <c r="H179" s="139"/>
      <c r="I179" s="137"/>
      <c r="J179" s="132"/>
      <c r="K179" s="113"/>
    </row>
    <row r="180" spans="3:11" x14ac:dyDescent="0.45">
      <c r="C180" s="132"/>
      <c r="D180" s="133"/>
      <c r="E180" s="138"/>
      <c r="F180" s="139"/>
      <c r="G180" s="136"/>
      <c r="H180" s="139"/>
      <c r="I180" s="137"/>
      <c r="J180" s="132"/>
      <c r="K180" s="113"/>
    </row>
    <row r="181" spans="3:11" x14ac:dyDescent="0.45">
      <c r="C181" s="132"/>
      <c r="D181" s="133"/>
      <c r="E181" s="138"/>
      <c r="F181" s="139"/>
      <c r="G181" s="136"/>
      <c r="H181" s="139"/>
      <c r="I181" s="137"/>
      <c r="J181" s="132"/>
      <c r="K181" s="113"/>
    </row>
    <row r="182" spans="3:11" x14ac:dyDescent="0.45">
      <c r="C182" s="132"/>
      <c r="D182" s="133"/>
      <c r="E182" s="138"/>
      <c r="F182" s="139"/>
      <c r="G182" s="136"/>
      <c r="H182" s="139"/>
      <c r="I182" s="137"/>
      <c r="J182" s="132"/>
      <c r="K182" s="113"/>
    </row>
    <row r="183" spans="3:11" x14ac:dyDescent="0.45">
      <c r="C183" s="132"/>
      <c r="D183" s="133"/>
      <c r="E183" s="138"/>
      <c r="F183" s="139"/>
      <c r="G183" s="136"/>
      <c r="H183" s="139"/>
      <c r="I183" s="137"/>
      <c r="J183" s="132"/>
      <c r="K183" s="113"/>
    </row>
    <row r="184" spans="3:11" x14ac:dyDescent="0.45">
      <c r="C184" s="132"/>
      <c r="D184" s="133"/>
      <c r="E184" s="138"/>
      <c r="F184" s="139"/>
      <c r="G184" s="136"/>
      <c r="H184" s="139"/>
      <c r="I184" s="137"/>
      <c r="J184" s="132"/>
      <c r="K184" s="113"/>
    </row>
    <row r="185" spans="3:11" x14ac:dyDescent="0.45">
      <c r="C185" s="132"/>
      <c r="D185" s="133"/>
      <c r="E185" s="138"/>
      <c r="F185" s="139"/>
      <c r="G185" s="136"/>
      <c r="H185" s="139"/>
      <c r="I185" s="137"/>
      <c r="J185" s="132"/>
      <c r="K185" s="113"/>
    </row>
    <row r="186" spans="3:11" x14ac:dyDescent="0.45">
      <c r="C186" s="132"/>
      <c r="D186" s="133"/>
      <c r="E186" s="138"/>
      <c r="F186" s="139"/>
      <c r="G186" s="136"/>
      <c r="H186" s="139"/>
      <c r="I186" s="137"/>
      <c r="J186" s="132"/>
      <c r="K186" s="113"/>
    </row>
    <row r="187" spans="3:11" x14ac:dyDescent="0.45">
      <c r="C187" s="132"/>
      <c r="D187" s="133"/>
      <c r="E187" s="138"/>
      <c r="F187" s="139"/>
      <c r="G187" s="136"/>
      <c r="H187" s="139"/>
      <c r="I187" s="137"/>
      <c r="J187" s="132"/>
      <c r="K187" s="113"/>
    </row>
    <row r="188" spans="3:11" x14ac:dyDescent="0.45">
      <c r="C188" s="132"/>
      <c r="D188" s="133"/>
      <c r="E188" s="138"/>
      <c r="F188" s="139"/>
      <c r="G188" s="136"/>
      <c r="H188" s="139"/>
      <c r="I188" s="137"/>
      <c r="J188" s="132"/>
      <c r="K188" s="113"/>
    </row>
    <row r="189" spans="3:11" x14ac:dyDescent="0.45">
      <c r="C189" s="132"/>
      <c r="D189" s="133"/>
      <c r="E189" s="138"/>
      <c r="F189" s="139"/>
      <c r="G189" s="136"/>
      <c r="H189" s="139"/>
      <c r="I189" s="137"/>
      <c r="J189" s="132"/>
      <c r="K189" s="113"/>
    </row>
    <row r="190" spans="3:11" x14ac:dyDescent="0.45">
      <c r="C190" s="132"/>
      <c r="D190" s="133"/>
      <c r="E190" s="138"/>
      <c r="F190" s="139"/>
      <c r="G190" s="136"/>
      <c r="H190" s="139"/>
      <c r="I190" s="137"/>
      <c r="J190" s="132"/>
      <c r="K190" s="113"/>
    </row>
    <row r="191" spans="3:11" x14ac:dyDescent="0.45">
      <c r="C191" s="132"/>
      <c r="D191" s="133"/>
      <c r="E191" s="138"/>
      <c r="F191" s="139"/>
      <c r="G191" s="136"/>
      <c r="H191" s="139"/>
      <c r="I191" s="137"/>
      <c r="J191" s="132"/>
      <c r="K191" s="113"/>
    </row>
    <row r="192" spans="3:11" x14ac:dyDescent="0.45">
      <c r="C192" s="132"/>
      <c r="D192" s="133"/>
      <c r="E192" s="138"/>
      <c r="F192" s="139"/>
      <c r="G192" s="136"/>
      <c r="H192" s="139"/>
      <c r="I192" s="137"/>
      <c r="J192" s="132"/>
      <c r="K192" s="113"/>
    </row>
    <row r="193" spans="3:11" x14ac:dyDescent="0.45">
      <c r="C193" s="132"/>
      <c r="D193" s="133"/>
      <c r="E193" s="138"/>
      <c r="F193" s="139"/>
      <c r="G193" s="136"/>
      <c r="H193" s="139"/>
      <c r="I193" s="137"/>
      <c r="J193" s="132"/>
      <c r="K193" s="113"/>
    </row>
    <row r="194" spans="3:11" x14ac:dyDescent="0.45">
      <c r="C194" s="132"/>
      <c r="D194" s="133"/>
      <c r="E194" s="138"/>
      <c r="F194" s="139"/>
      <c r="G194" s="136"/>
      <c r="H194" s="139"/>
      <c r="I194" s="137"/>
      <c r="J194" s="132"/>
      <c r="K194" s="113"/>
    </row>
    <row r="195" spans="3:11" x14ac:dyDescent="0.45">
      <c r="C195" s="132"/>
      <c r="D195" s="133"/>
      <c r="E195" s="138"/>
      <c r="F195" s="139"/>
      <c r="G195" s="136"/>
      <c r="H195" s="139"/>
      <c r="I195" s="137"/>
      <c r="J195" s="132"/>
      <c r="K195" s="113"/>
    </row>
    <row r="196" spans="3:11" x14ac:dyDescent="0.45">
      <c r="C196" s="132"/>
      <c r="D196" s="133"/>
      <c r="E196" s="138"/>
      <c r="F196" s="139"/>
      <c r="G196" s="136"/>
      <c r="H196" s="139"/>
      <c r="I196" s="137"/>
      <c r="J196" s="132"/>
      <c r="K196" s="113"/>
    </row>
    <row r="197" spans="3:11" x14ac:dyDescent="0.45">
      <c r="C197" s="132"/>
      <c r="D197" s="133"/>
      <c r="E197" s="138"/>
      <c r="F197" s="139"/>
      <c r="G197" s="136"/>
      <c r="H197" s="139"/>
      <c r="I197" s="137"/>
      <c r="J197" s="132"/>
      <c r="K197" s="113"/>
    </row>
    <row r="198" spans="3:11" x14ac:dyDescent="0.45">
      <c r="C198" s="132"/>
      <c r="D198" s="133"/>
      <c r="E198" s="138"/>
      <c r="F198" s="139"/>
      <c r="G198" s="136"/>
      <c r="H198" s="139"/>
      <c r="I198" s="137"/>
      <c r="J198" s="132"/>
      <c r="K198" s="113"/>
    </row>
    <row r="199" spans="3:11" x14ac:dyDescent="0.45">
      <c r="C199" s="132"/>
      <c r="D199" s="133"/>
      <c r="E199" s="138"/>
      <c r="F199" s="139"/>
      <c r="G199" s="136"/>
      <c r="H199" s="139"/>
      <c r="I199" s="137"/>
      <c r="J199" s="132"/>
      <c r="K199" s="113"/>
    </row>
    <row r="200" spans="3:11" x14ac:dyDescent="0.45">
      <c r="C200" s="132"/>
      <c r="D200" s="133"/>
      <c r="E200" s="138"/>
      <c r="F200" s="139"/>
      <c r="G200" s="136"/>
      <c r="H200" s="139"/>
      <c r="I200" s="137"/>
      <c r="J200" s="132"/>
      <c r="K200" s="113"/>
    </row>
  </sheetData>
  <sheetProtection algorithmName="SHA-512" hashValue="i2TTOFkt3ILVSa/KHYy4bmFPxEarUEUrNIqN0MLnMQtEy9l9LBL0yLEVW3BqNHD48LMnIv7CKjEGxsnyQYnAcw==" saltValue="eYMAta7/GDXJrJCEP1friA==" spinCount="100000" sheet="1" objects="1" scenarios="1"/>
  <phoneticPr fontId="6" type="noConversion"/>
  <dataValidations count="4">
    <dataValidation type="date" allowBlank="1" showInputMessage="1" showErrorMessage="1" sqref="D5:D200" xr:uid="{3837B41E-6BC7-4E1D-8633-B3890B3A5B78}">
      <formula1>1</formula1>
      <formula2>73051</formula2>
    </dataValidation>
    <dataValidation type="whole" allowBlank="1" showInputMessage="1" showErrorMessage="1" sqref="G5:G200" xr:uid="{5301A5E5-700C-4945-B870-380435CDDDB2}">
      <formula1>0</formula1>
      <formula2>50000</formula2>
    </dataValidation>
    <dataValidation type="decimal" operator="greaterThanOrEqual" allowBlank="1" showInputMessage="1" showErrorMessage="1" sqref="J5:J200" xr:uid="{1E013B24-8C50-4CF7-91D4-5816D466AFC0}">
      <formula1>0</formula1>
    </dataValidation>
    <dataValidation type="textLength" operator="lessThanOrEqual" allowBlank="1" showInputMessage="1" sqref="K5:K200" xr:uid="{65491EA6-EBD1-4870-B197-7AF744B71B7A}">
      <formula1>3000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C5B26646-A5B0-4297-8BDD-B11CC25158ED}">
          <x14:formula1>
            <xm:f>'Dropdown tables - Production'!$Z$2:$Z$6</xm:f>
          </x14:formula1>
          <xm:sqref>I5:I200</xm:sqref>
        </x14:dataValidation>
        <x14:dataValidation type="list" allowBlank="1" showInputMessage="1" showErrorMessage="1" xr:uid="{A85CB6B0-6EE9-47D4-9930-60410D976261}">
          <x14:formula1>
            <xm:f>'Dropdown tables - Production'!$AC$2:$AC$4</xm:f>
          </x14:formula1>
          <xm:sqref>F5:F200</xm:sqref>
        </x14:dataValidation>
        <x14:dataValidation type="list" allowBlank="1" showInputMessage="1" showErrorMessage="1" xr:uid="{79EFC546-B44A-401D-A7A0-159AD8850815}">
          <x14:formula1>
            <xm:f>'Dropdown tables - Production'!$AA$2:$AA$5</xm:f>
          </x14:formula1>
          <xm:sqref>H5:H200</xm:sqref>
        </x14:dataValidation>
        <x14:dataValidation type="list" allowBlank="1" showInputMessage="1" showErrorMessage="1" xr:uid="{C3D14FF6-7F2A-457D-9EAD-BD7C8C65B8E6}">
          <x14:formula1>
            <xm:f>'Dropdown tables - Production'!$A$2:$A$77</xm:f>
          </x14:formula1>
          <xm:sqref>C5:C200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874F-F50E-4BD7-AE81-2D0E0D0170AE}">
  <sheetPr codeName="Sheet31">
    <tabColor theme="9" tint="0.59999389629810485"/>
  </sheetPr>
  <dimension ref="A1:K1000"/>
  <sheetViews>
    <sheetView zoomScale="75" zoomScaleNormal="75" workbookViewId="0"/>
  </sheetViews>
  <sheetFormatPr defaultColWidth="9" defaultRowHeight="16.5" x14ac:dyDescent="0.45"/>
  <cols>
    <col min="1" max="1" width="8.7265625" style="13" customWidth="1"/>
    <col min="2" max="2" width="9" style="13" customWidth="1"/>
    <col min="3" max="3" width="12.7265625" style="13" customWidth="1"/>
    <col min="4" max="4" width="16" style="13" bestFit="1" customWidth="1"/>
    <col min="5" max="5" width="18.7265625" style="13" bestFit="1" customWidth="1"/>
    <col min="6" max="6" width="22" style="13" customWidth="1"/>
    <col min="7" max="7" width="33.26953125" style="13" customWidth="1"/>
    <col min="8" max="8" width="36.26953125" style="13" bestFit="1" customWidth="1"/>
    <col min="9" max="9" width="23.54296875" style="13" bestFit="1" customWidth="1"/>
    <col min="10" max="10" width="24.54296875" style="13" customWidth="1"/>
    <col min="11" max="11" width="9" style="13" customWidth="1"/>
    <col min="12" max="16384" width="9" style="13"/>
  </cols>
  <sheetData>
    <row r="1" spans="1:11" x14ac:dyDescent="0.45">
      <c r="K1" s="22"/>
    </row>
    <row r="2" spans="1:11" x14ac:dyDescent="0.45">
      <c r="C2" s="19" t="s">
        <v>239</v>
      </c>
      <c r="K2" s="22"/>
    </row>
    <row r="3" spans="1:11" s="14" customFormat="1" hidden="1" x14ac:dyDescent="0.45">
      <c r="C3" s="14" t="s">
        <v>240</v>
      </c>
      <c r="D3" s="14" t="s">
        <v>241</v>
      </c>
      <c r="E3" s="14" t="s">
        <v>242</v>
      </c>
      <c r="F3" s="14" t="s">
        <v>243</v>
      </c>
      <c r="G3" s="14" t="s">
        <v>244</v>
      </c>
      <c r="H3" s="14" t="s">
        <v>245</v>
      </c>
      <c r="I3" s="14" t="s">
        <v>246</v>
      </c>
      <c r="J3" s="14" t="s">
        <v>247</v>
      </c>
      <c r="K3" s="92" t="s">
        <v>248</v>
      </c>
    </row>
    <row r="4" spans="1:11" s="98" customFormat="1" ht="35.25" customHeight="1" x14ac:dyDescent="0.35">
      <c r="A4" s="69"/>
      <c r="B4" s="69"/>
      <c r="C4" s="94" t="s">
        <v>197</v>
      </c>
      <c r="D4" s="94" t="s">
        <v>220</v>
      </c>
      <c r="E4" s="95" t="s">
        <v>221</v>
      </c>
      <c r="F4" s="94" t="s">
        <v>236</v>
      </c>
      <c r="G4" s="94" t="s">
        <v>223</v>
      </c>
      <c r="H4" s="94" t="s">
        <v>224</v>
      </c>
      <c r="I4" s="94" t="s">
        <v>249</v>
      </c>
      <c r="J4" s="94" t="s">
        <v>250</v>
      </c>
      <c r="K4" s="95" t="s">
        <v>169</v>
      </c>
    </row>
    <row r="5" spans="1:11" x14ac:dyDescent="0.45">
      <c r="C5" s="120"/>
      <c r="D5" s="125"/>
      <c r="E5" s="126"/>
      <c r="F5" s="120"/>
      <c r="G5" s="127"/>
      <c r="H5" s="120"/>
      <c r="I5" s="120"/>
      <c r="J5" s="120"/>
      <c r="K5" s="113"/>
    </row>
    <row r="6" spans="1:11" x14ac:dyDescent="0.45">
      <c r="C6" s="120"/>
      <c r="D6" s="128"/>
      <c r="E6" s="129"/>
      <c r="F6" s="120"/>
      <c r="G6" s="130"/>
      <c r="H6" s="120"/>
      <c r="I6" s="120"/>
      <c r="J6" s="120"/>
      <c r="K6" s="113"/>
    </row>
    <row r="7" spans="1:11" x14ac:dyDescent="0.45">
      <c r="C7" s="120"/>
      <c r="D7" s="125"/>
      <c r="E7" s="126"/>
      <c r="F7" s="120"/>
      <c r="G7" s="127"/>
      <c r="H7" s="120"/>
      <c r="I7" s="120"/>
      <c r="J7" s="120"/>
      <c r="K7" s="113"/>
    </row>
    <row r="8" spans="1:11" x14ac:dyDescent="0.45">
      <c r="C8" s="120"/>
      <c r="D8" s="128"/>
      <c r="E8" s="129"/>
      <c r="F8" s="120"/>
      <c r="G8" s="130"/>
      <c r="H8" s="120"/>
      <c r="I8" s="120"/>
      <c r="J8" s="120"/>
      <c r="K8" s="113"/>
    </row>
    <row r="9" spans="1:11" x14ac:dyDescent="0.45">
      <c r="C9" s="120"/>
      <c r="D9" s="125"/>
      <c r="E9" s="126"/>
      <c r="F9" s="120"/>
      <c r="G9" s="127"/>
      <c r="H9" s="120"/>
      <c r="I9" s="120"/>
      <c r="J9" s="120"/>
      <c r="K9" s="113"/>
    </row>
    <row r="10" spans="1:11" x14ac:dyDescent="0.45">
      <c r="C10" s="120"/>
      <c r="D10" s="128"/>
      <c r="E10" s="129"/>
      <c r="F10" s="120"/>
      <c r="G10" s="130"/>
      <c r="H10" s="120"/>
      <c r="I10" s="120"/>
      <c r="J10" s="120"/>
      <c r="K10" s="113"/>
    </row>
    <row r="11" spans="1:11" x14ac:dyDescent="0.45">
      <c r="C11" s="120"/>
      <c r="D11" s="125"/>
      <c r="E11" s="126"/>
      <c r="F11" s="120"/>
      <c r="G11" s="127"/>
      <c r="H11" s="120"/>
      <c r="I11" s="120"/>
      <c r="J11" s="120"/>
      <c r="K11" s="113"/>
    </row>
    <row r="12" spans="1:11" x14ac:dyDescent="0.45">
      <c r="C12" s="120"/>
      <c r="D12" s="128"/>
      <c r="E12" s="129"/>
      <c r="F12" s="120"/>
      <c r="G12" s="130"/>
      <c r="H12" s="120"/>
      <c r="I12" s="120"/>
      <c r="J12" s="120"/>
      <c r="K12" s="113"/>
    </row>
    <row r="13" spans="1:11" x14ac:dyDescent="0.45">
      <c r="C13" s="120"/>
      <c r="D13" s="125"/>
      <c r="E13" s="126"/>
      <c r="F13" s="120"/>
      <c r="G13" s="127"/>
      <c r="H13" s="120"/>
      <c r="I13" s="120"/>
      <c r="J13" s="120"/>
      <c r="K13" s="113"/>
    </row>
    <row r="14" spans="1:11" x14ac:dyDescent="0.45">
      <c r="C14" s="120"/>
      <c r="D14" s="128"/>
      <c r="E14" s="129"/>
      <c r="F14" s="120"/>
      <c r="G14" s="130"/>
      <c r="H14" s="120"/>
      <c r="I14" s="120"/>
      <c r="J14" s="120"/>
      <c r="K14" s="113"/>
    </row>
    <row r="15" spans="1:11" x14ac:dyDescent="0.45">
      <c r="C15" s="120"/>
      <c r="D15" s="125"/>
      <c r="E15" s="126"/>
      <c r="F15" s="120"/>
      <c r="G15" s="127"/>
      <c r="H15" s="120"/>
      <c r="I15" s="120"/>
      <c r="J15" s="120"/>
      <c r="K15" s="113"/>
    </row>
    <row r="16" spans="1:11" x14ac:dyDescent="0.45">
      <c r="C16" s="120"/>
      <c r="D16" s="128"/>
      <c r="E16" s="129"/>
      <c r="F16" s="120"/>
      <c r="G16" s="130"/>
      <c r="H16" s="120"/>
      <c r="I16" s="120"/>
      <c r="J16" s="120"/>
      <c r="K16" s="113"/>
    </row>
    <row r="17" spans="3:11" x14ac:dyDescent="0.45">
      <c r="C17" s="120"/>
      <c r="D17" s="125"/>
      <c r="E17" s="126"/>
      <c r="F17" s="120"/>
      <c r="G17" s="127"/>
      <c r="H17" s="120"/>
      <c r="I17" s="120"/>
      <c r="J17" s="120"/>
      <c r="K17" s="113"/>
    </row>
    <row r="18" spans="3:11" x14ac:dyDescent="0.45">
      <c r="C18" s="120"/>
      <c r="D18" s="128"/>
      <c r="E18" s="129"/>
      <c r="F18" s="120"/>
      <c r="G18" s="130"/>
      <c r="H18" s="120"/>
      <c r="I18" s="120"/>
      <c r="J18" s="120"/>
      <c r="K18" s="113"/>
    </row>
    <row r="19" spans="3:11" x14ac:dyDescent="0.45">
      <c r="C19" s="120"/>
      <c r="D19" s="125"/>
      <c r="E19" s="129"/>
      <c r="F19" s="120"/>
      <c r="G19" s="127"/>
      <c r="H19" s="120"/>
      <c r="I19" s="120"/>
      <c r="J19" s="120"/>
      <c r="K19" s="113"/>
    </row>
    <row r="20" spans="3:11" x14ac:dyDescent="0.45">
      <c r="C20" s="120"/>
      <c r="D20" s="131"/>
      <c r="E20" s="129"/>
      <c r="F20" s="120"/>
      <c r="G20" s="122"/>
      <c r="H20" s="120"/>
      <c r="I20" s="120"/>
      <c r="J20" s="120"/>
      <c r="K20" s="113"/>
    </row>
    <row r="21" spans="3:11" x14ac:dyDescent="0.45">
      <c r="C21" s="120"/>
      <c r="D21" s="131"/>
      <c r="E21" s="129"/>
      <c r="F21" s="120"/>
      <c r="G21" s="122"/>
      <c r="H21" s="120"/>
      <c r="I21" s="120"/>
      <c r="J21" s="120"/>
      <c r="K21" s="113"/>
    </row>
    <row r="22" spans="3:11" x14ac:dyDescent="0.45">
      <c r="C22" s="120"/>
      <c r="D22" s="131"/>
      <c r="E22" s="129"/>
      <c r="F22" s="120"/>
      <c r="G22" s="122"/>
      <c r="H22" s="120"/>
      <c r="I22" s="120"/>
      <c r="J22" s="120"/>
      <c r="K22" s="113"/>
    </row>
    <row r="23" spans="3:11" x14ac:dyDescent="0.45">
      <c r="C23" s="120"/>
      <c r="D23" s="131"/>
      <c r="E23" s="129"/>
      <c r="F23" s="120"/>
      <c r="G23" s="122"/>
      <c r="H23" s="120"/>
      <c r="I23" s="120"/>
      <c r="J23" s="120"/>
      <c r="K23" s="113"/>
    </row>
    <row r="24" spans="3:11" x14ac:dyDescent="0.45">
      <c r="C24" s="120"/>
      <c r="D24" s="131"/>
      <c r="E24" s="129"/>
      <c r="F24" s="120"/>
      <c r="G24" s="122"/>
      <c r="H24" s="120"/>
      <c r="I24" s="120"/>
      <c r="J24" s="120"/>
      <c r="K24" s="113"/>
    </row>
    <row r="25" spans="3:11" x14ac:dyDescent="0.45">
      <c r="C25" s="120"/>
      <c r="D25" s="131"/>
      <c r="E25" s="129"/>
      <c r="F25" s="120"/>
      <c r="G25" s="122"/>
      <c r="H25" s="120"/>
      <c r="I25" s="120"/>
      <c r="J25" s="120"/>
      <c r="K25" s="113"/>
    </row>
    <row r="26" spans="3:11" x14ac:dyDescent="0.45">
      <c r="C26" s="120"/>
      <c r="D26" s="131"/>
      <c r="E26" s="129"/>
      <c r="F26" s="120"/>
      <c r="G26" s="122"/>
      <c r="H26" s="120"/>
      <c r="I26" s="120"/>
      <c r="J26" s="120"/>
      <c r="K26" s="113"/>
    </row>
    <row r="27" spans="3:11" x14ac:dyDescent="0.45">
      <c r="C27" s="120"/>
      <c r="D27" s="131"/>
      <c r="E27" s="129"/>
      <c r="F27" s="120"/>
      <c r="G27" s="122"/>
      <c r="H27" s="120"/>
      <c r="I27" s="120"/>
      <c r="J27" s="120"/>
      <c r="K27" s="113"/>
    </row>
    <row r="28" spans="3:11" x14ac:dyDescent="0.45">
      <c r="C28" s="120"/>
      <c r="D28" s="131"/>
      <c r="E28" s="129"/>
      <c r="F28" s="120"/>
      <c r="G28" s="122"/>
      <c r="H28" s="120"/>
      <c r="I28" s="120"/>
      <c r="J28" s="120"/>
      <c r="K28" s="113"/>
    </row>
    <row r="29" spans="3:11" x14ac:dyDescent="0.45">
      <c r="C29" s="120"/>
      <c r="D29" s="131"/>
      <c r="E29" s="129"/>
      <c r="F29" s="120"/>
      <c r="G29" s="122"/>
      <c r="H29" s="120"/>
      <c r="I29" s="120"/>
      <c r="J29" s="120"/>
      <c r="K29" s="113"/>
    </row>
    <row r="30" spans="3:11" x14ac:dyDescent="0.45">
      <c r="C30" s="120"/>
      <c r="D30" s="131"/>
      <c r="E30" s="129"/>
      <c r="F30" s="120"/>
      <c r="G30" s="122"/>
      <c r="H30" s="120"/>
      <c r="I30" s="120"/>
      <c r="J30" s="120"/>
      <c r="K30" s="113"/>
    </row>
    <row r="31" spans="3:11" x14ac:dyDescent="0.45">
      <c r="C31" s="120"/>
      <c r="D31" s="131"/>
      <c r="E31" s="129"/>
      <c r="F31" s="120"/>
      <c r="G31" s="122"/>
      <c r="H31" s="120"/>
      <c r="I31" s="120"/>
      <c r="J31" s="120"/>
      <c r="K31" s="113"/>
    </row>
    <row r="32" spans="3:11" x14ac:dyDescent="0.45">
      <c r="C32" s="120"/>
      <c r="D32" s="131"/>
      <c r="E32" s="129"/>
      <c r="F32" s="120"/>
      <c r="G32" s="122"/>
      <c r="H32" s="120"/>
      <c r="I32" s="120"/>
      <c r="J32" s="120"/>
      <c r="K32" s="113"/>
    </row>
    <row r="33" spans="3:11" x14ac:dyDescent="0.45">
      <c r="C33" s="120"/>
      <c r="D33" s="131"/>
      <c r="E33" s="129"/>
      <c r="F33" s="120"/>
      <c r="G33" s="122"/>
      <c r="H33" s="120"/>
      <c r="I33" s="120"/>
      <c r="J33" s="120"/>
      <c r="K33" s="113"/>
    </row>
    <row r="34" spans="3:11" x14ac:dyDescent="0.45">
      <c r="C34" s="120"/>
      <c r="D34" s="131"/>
      <c r="E34" s="129"/>
      <c r="F34" s="120"/>
      <c r="G34" s="122"/>
      <c r="H34" s="120"/>
      <c r="I34" s="120"/>
      <c r="J34" s="120"/>
      <c r="K34" s="113"/>
    </row>
    <row r="35" spans="3:11" x14ac:dyDescent="0.45">
      <c r="C35" s="120"/>
      <c r="D35" s="131"/>
      <c r="E35" s="129"/>
      <c r="F35" s="120"/>
      <c r="G35" s="122"/>
      <c r="H35" s="120"/>
      <c r="I35" s="120"/>
      <c r="J35" s="120"/>
      <c r="K35" s="113"/>
    </row>
    <row r="36" spans="3:11" x14ac:dyDescent="0.45">
      <c r="C36" s="120"/>
      <c r="D36" s="131"/>
      <c r="E36" s="129"/>
      <c r="F36" s="120"/>
      <c r="G36" s="122"/>
      <c r="H36" s="120"/>
      <c r="I36" s="120"/>
      <c r="J36" s="120"/>
      <c r="K36" s="113"/>
    </row>
    <row r="37" spans="3:11" x14ac:dyDescent="0.45">
      <c r="C37" s="120"/>
      <c r="D37" s="131"/>
      <c r="E37" s="129"/>
      <c r="F37" s="120"/>
      <c r="G37" s="122"/>
      <c r="H37" s="120"/>
      <c r="I37" s="120"/>
      <c r="J37" s="120"/>
      <c r="K37" s="113"/>
    </row>
    <row r="38" spans="3:11" x14ac:dyDescent="0.45">
      <c r="C38" s="120"/>
      <c r="D38" s="131"/>
      <c r="E38" s="129"/>
      <c r="F38" s="120"/>
      <c r="G38" s="122"/>
      <c r="H38" s="120"/>
      <c r="I38" s="120"/>
      <c r="J38" s="120"/>
      <c r="K38" s="113"/>
    </row>
    <row r="39" spans="3:11" x14ac:dyDescent="0.45">
      <c r="C39" s="120"/>
      <c r="D39" s="131"/>
      <c r="E39" s="129"/>
      <c r="F39" s="120"/>
      <c r="G39" s="122"/>
      <c r="H39" s="120"/>
      <c r="I39" s="120"/>
      <c r="J39" s="120"/>
      <c r="K39" s="113"/>
    </row>
    <row r="40" spans="3:11" x14ac:dyDescent="0.45">
      <c r="C40" s="120"/>
      <c r="D40" s="131"/>
      <c r="E40" s="129"/>
      <c r="F40" s="120"/>
      <c r="G40" s="122"/>
      <c r="H40" s="120"/>
      <c r="I40" s="120"/>
      <c r="J40" s="120"/>
      <c r="K40" s="113"/>
    </row>
    <row r="41" spans="3:11" x14ac:dyDescent="0.45">
      <c r="C41" s="120"/>
      <c r="D41" s="131"/>
      <c r="E41" s="129"/>
      <c r="F41" s="120"/>
      <c r="G41" s="122"/>
      <c r="H41" s="120"/>
      <c r="I41" s="120"/>
      <c r="J41" s="120"/>
      <c r="K41" s="113"/>
    </row>
    <row r="42" spans="3:11" x14ac:dyDescent="0.45">
      <c r="C42" s="120"/>
      <c r="D42" s="131"/>
      <c r="E42" s="129"/>
      <c r="F42" s="120"/>
      <c r="G42" s="122"/>
      <c r="H42" s="120"/>
      <c r="I42" s="120"/>
      <c r="J42" s="120"/>
      <c r="K42" s="113"/>
    </row>
    <row r="43" spans="3:11" x14ac:dyDescent="0.45">
      <c r="C43" s="120"/>
      <c r="D43" s="131"/>
      <c r="E43" s="129"/>
      <c r="F43" s="120"/>
      <c r="G43" s="122"/>
      <c r="H43" s="120"/>
      <c r="I43" s="120"/>
      <c r="J43" s="120"/>
      <c r="K43" s="113"/>
    </row>
    <row r="44" spans="3:11" x14ac:dyDescent="0.45">
      <c r="C44" s="120"/>
      <c r="D44" s="131"/>
      <c r="E44" s="129"/>
      <c r="F44" s="120"/>
      <c r="G44" s="122"/>
      <c r="H44" s="120"/>
      <c r="I44" s="120"/>
      <c r="J44" s="120"/>
      <c r="K44" s="113"/>
    </row>
    <row r="45" spans="3:11" x14ac:dyDescent="0.45">
      <c r="C45" s="120"/>
      <c r="D45" s="131"/>
      <c r="E45" s="129"/>
      <c r="F45" s="120"/>
      <c r="G45" s="122"/>
      <c r="H45" s="120"/>
      <c r="I45" s="120"/>
      <c r="J45" s="120"/>
      <c r="K45" s="113"/>
    </row>
    <row r="46" spans="3:11" x14ac:dyDescent="0.45">
      <c r="C46" s="120"/>
      <c r="D46" s="131"/>
      <c r="E46" s="129"/>
      <c r="F46" s="120"/>
      <c r="G46" s="122"/>
      <c r="H46" s="120"/>
      <c r="I46" s="120"/>
      <c r="J46" s="120"/>
      <c r="K46" s="113"/>
    </row>
    <row r="47" spans="3:11" x14ac:dyDescent="0.45">
      <c r="C47" s="120"/>
      <c r="D47" s="131"/>
      <c r="E47" s="129"/>
      <c r="F47" s="120"/>
      <c r="G47" s="122"/>
      <c r="H47" s="120"/>
      <c r="I47" s="120"/>
      <c r="J47" s="120"/>
      <c r="K47" s="113"/>
    </row>
    <row r="48" spans="3:11" x14ac:dyDescent="0.45">
      <c r="C48" s="120"/>
      <c r="D48" s="131"/>
      <c r="E48" s="129"/>
      <c r="F48" s="120"/>
      <c r="G48" s="122"/>
      <c r="H48" s="120"/>
      <c r="I48" s="120"/>
      <c r="J48" s="120"/>
      <c r="K48" s="113"/>
    </row>
    <row r="49" spans="3:11" x14ac:dyDescent="0.45">
      <c r="C49" s="120"/>
      <c r="D49" s="131"/>
      <c r="E49" s="129"/>
      <c r="F49" s="120"/>
      <c r="G49" s="122"/>
      <c r="H49" s="120"/>
      <c r="I49" s="120"/>
      <c r="J49" s="120"/>
      <c r="K49" s="113"/>
    </row>
    <row r="50" spans="3:11" x14ac:dyDescent="0.45">
      <c r="C50" s="120"/>
      <c r="D50" s="131"/>
      <c r="E50" s="129"/>
      <c r="F50" s="120"/>
      <c r="G50" s="122"/>
      <c r="H50" s="120"/>
      <c r="I50" s="120"/>
      <c r="J50" s="120"/>
      <c r="K50" s="113"/>
    </row>
    <row r="51" spans="3:11" x14ac:dyDescent="0.45">
      <c r="C51" s="120"/>
      <c r="D51" s="131"/>
      <c r="E51" s="129"/>
      <c r="F51" s="120"/>
      <c r="G51" s="122"/>
      <c r="H51" s="120"/>
      <c r="I51" s="120"/>
      <c r="J51" s="120"/>
      <c r="K51" s="113"/>
    </row>
    <row r="52" spans="3:11" x14ac:dyDescent="0.45">
      <c r="C52" s="120"/>
      <c r="D52" s="131"/>
      <c r="E52" s="129"/>
      <c r="F52" s="120"/>
      <c r="G52" s="122"/>
      <c r="H52" s="120"/>
      <c r="I52" s="120"/>
      <c r="J52" s="120"/>
      <c r="K52" s="113"/>
    </row>
    <row r="53" spans="3:11" x14ac:dyDescent="0.45">
      <c r="C53" s="120"/>
      <c r="D53" s="131"/>
      <c r="E53" s="129"/>
      <c r="F53" s="120"/>
      <c r="G53" s="122"/>
      <c r="H53" s="120"/>
      <c r="I53" s="120"/>
      <c r="J53" s="120"/>
      <c r="K53" s="113"/>
    </row>
    <row r="54" spans="3:11" x14ac:dyDescent="0.45">
      <c r="C54" s="120"/>
      <c r="D54" s="131"/>
      <c r="E54" s="129"/>
      <c r="F54" s="120"/>
      <c r="G54" s="122"/>
      <c r="H54" s="120"/>
      <c r="I54" s="120"/>
      <c r="J54" s="120"/>
      <c r="K54" s="113"/>
    </row>
    <row r="55" spans="3:11" x14ac:dyDescent="0.45">
      <c r="C55" s="120"/>
      <c r="D55" s="131"/>
      <c r="E55" s="129"/>
      <c r="F55" s="120"/>
      <c r="G55" s="122"/>
      <c r="H55" s="120"/>
      <c r="I55" s="120"/>
      <c r="J55" s="120"/>
      <c r="K55" s="113"/>
    </row>
    <row r="56" spans="3:11" x14ac:dyDescent="0.45">
      <c r="C56" s="120"/>
      <c r="D56" s="131"/>
      <c r="E56" s="129"/>
      <c r="F56" s="120"/>
      <c r="G56" s="122"/>
      <c r="H56" s="120"/>
      <c r="I56" s="120"/>
      <c r="J56" s="120"/>
      <c r="K56" s="113"/>
    </row>
    <row r="57" spans="3:11" x14ac:dyDescent="0.45">
      <c r="C57" s="120"/>
      <c r="D57" s="131"/>
      <c r="E57" s="129"/>
      <c r="F57" s="120"/>
      <c r="G57" s="122"/>
      <c r="H57" s="120"/>
      <c r="I57" s="120"/>
      <c r="J57" s="120"/>
      <c r="K57" s="113"/>
    </row>
    <row r="58" spans="3:11" x14ac:dyDescent="0.45">
      <c r="C58" s="120"/>
      <c r="D58" s="131"/>
      <c r="E58" s="129"/>
      <c r="F58" s="120"/>
      <c r="G58" s="122"/>
      <c r="H58" s="120"/>
      <c r="I58" s="120"/>
      <c r="J58" s="120"/>
      <c r="K58" s="113"/>
    </row>
    <row r="59" spans="3:11" x14ac:dyDescent="0.45">
      <c r="C59" s="120"/>
      <c r="D59" s="131"/>
      <c r="E59" s="129"/>
      <c r="F59" s="120"/>
      <c r="G59" s="122"/>
      <c r="H59" s="120"/>
      <c r="I59" s="120"/>
      <c r="J59" s="120"/>
      <c r="K59" s="113"/>
    </row>
    <row r="60" spans="3:11" x14ac:dyDescent="0.45">
      <c r="C60" s="120"/>
      <c r="D60" s="131"/>
      <c r="E60" s="129"/>
      <c r="F60" s="120"/>
      <c r="G60" s="122"/>
      <c r="H60" s="120"/>
      <c r="I60" s="120"/>
      <c r="J60" s="120"/>
      <c r="K60" s="113"/>
    </row>
    <row r="61" spans="3:11" x14ac:dyDescent="0.45">
      <c r="C61" s="120"/>
      <c r="D61" s="131"/>
      <c r="E61" s="129"/>
      <c r="F61" s="120"/>
      <c r="G61" s="122"/>
      <c r="H61" s="120"/>
      <c r="I61" s="120"/>
      <c r="J61" s="120"/>
      <c r="K61" s="113"/>
    </row>
    <row r="62" spans="3:11" x14ac:dyDescent="0.45">
      <c r="C62" s="120"/>
      <c r="D62" s="131"/>
      <c r="E62" s="129"/>
      <c r="F62" s="120"/>
      <c r="G62" s="122"/>
      <c r="H62" s="120"/>
      <c r="I62" s="120"/>
      <c r="J62" s="120"/>
      <c r="K62" s="113"/>
    </row>
    <row r="63" spans="3:11" x14ac:dyDescent="0.45">
      <c r="C63" s="120"/>
      <c r="D63" s="131"/>
      <c r="E63" s="129"/>
      <c r="F63" s="120"/>
      <c r="G63" s="122"/>
      <c r="H63" s="120"/>
      <c r="I63" s="120"/>
      <c r="J63" s="120"/>
      <c r="K63" s="113"/>
    </row>
    <row r="64" spans="3:11" x14ac:dyDescent="0.45">
      <c r="C64" s="120"/>
      <c r="D64" s="131"/>
      <c r="E64" s="129"/>
      <c r="F64" s="120"/>
      <c r="G64" s="122"/>
      <c r="H64" s="120"/>
      <c r="I64" s="120"/>
      <c r="J64" s="120"/>
      <c r="K64" s="113"/>
    </row>
    <row r="65" spans="3:11" x14ac:dyDescent="0.45">
      <c r="C65" s="120"/>
      <c r="D65" s="131"/>
      <c r="E65" s="129"/>
      <c r="F65" s="120"/>
      <c r="G65" s="122"/>
      <c r="H65" s="120"/>
      <c r="I65" s="120"/>
      <c r="J65" s="120"/>
      <c r="K65" s="113"/>
    </row>
    <row r="66" spans="3:11" x14ac:dyDescent="0.45">
      <c r="C66" s="120"/>
      <c r="D66" s="131"/>
      <c r="E66" s="129"/>
      <c r="F66" s="120"/>
      <c r="G66" s="122"/>
      <c r="H66" s="120"/>
      <c r="I66" s="120"/>
      <c r="J66" s="120"/>
      <c r="K66" s="113"/>
    </row>
    <row r="67" spans="3:11" x14ac:dyDescent="0.45">
      <c r="C67" s="120"/>
      <c r="D67" s="131"/>
      <c r="E67" s="129"/>
      <c r="F67" s="120"/>
      <c r="G67" s="122"/>
      <c r="H67" s="120"/>
      <c r="I67" s="120"/>
      <c r="J67" s="120"/>
      <c r="K67" s="113"/>
    </row>
    <row r="68" spans="3:11" x14ac:dyDescent="0.45">
      <c r="C68" s="120"/>
      <c r="D68" s="131"/>
      <c r="E68" s="129"/>
      <c r="F68" s="120"/>
      <c r="G68" s="122"/>
      <c r="H68" s="120"/>
      <c r="I68" s="120"/>
      <c r="J68" s="120"/>
      <c r="K68" s="113"/>
    </row>
    <row r="69" spans="3:11" x14ac:dyDescent="0.45">
      <c r="C69" s="120"/>
      <c r="D69" s="131"/>
      <c r="E69" s="129"/>
      <c r="F69" s="120"/>
      <c r="G69" s="122"/>
      <c r="H69" s="120"/>
      <c r="I69" s="120"/>
      <c r="J69" s="120"/>
      <c r="K69" s="113"/>
    </row>
    <row r="70" spans="3:11" x14ac:dyDescent="0.45">
      <c r="C70" s="120"/>
      <c r="D70" s="131"/>
      <c r="E70" s="129"/>
      <c r="F70" s="120"/>
      <c r="G70" s="122"/>
      <c r="H70" s="120"/>
      <c r="I70" s="120"/>
      <c r="J70" s="120"/>
      <c r="K70" s="113"/>
    </row>
    <row r="71" spans="3:11" x14ac:dyDescent="0.45">
      <c r="C71" s="120"/>
      <c r="D71" s="131"/>
      <c r="E71" s="129"/>
      <c r="F71" s="120"/>
      <c r="G71" s="122"/>
      <c r="H71" s="120"/>
      <c r="I71" s="120"/>
      <c r="J71" s="120"/>
      <c r="K71" s="113"/>
    </row>
    <row r="72" spans="3:11" x14ac:dyDescent="0.45">
      <c r="C72" s="120"/>
      <c r="D72" s="131"/>
      <c r="E72" s="129"/>
      <c r="F72" s="120"/>
      <c r="G72" s="122"/>
      <c r="H72" s="120"/>
      <c r="I72" s="120"/>
      <c r="J72" s="120"/>
      <c r="K72" s="113"/>
    </row>
    <row r="73" spans="3:11" x14ac:dyDescent="0.45">
      <c r="C73" s="120"/>
      <c r="D73" s="131"/>
      <c r="E73" s="129"/>
      <c r="F73" s="120"/>
      <c r="G73" s="122"/>
      <c r="H73" s="120"/>
      <c r="I73" s="120"/>
      <c r="J73" s="120"/>
      <c r="K73" s="113"/>
    </row>
    <row r="74" spans="3:11" x14ac:dyDescent="0.45">
      <c r="C74" s="120"/>
      <c r="D74" s="131"/>
      <c r="E74" s="129"/>
      <c r="F74" s="120"/>
      <c r="G74" s="122"/>
      <c r="H74" s="120"/>
      <c r="I74" s="120"/>
      <c r="J74" s="120"/>
      <c r="K74" s="113"/>
    </row>
    <row r="75" spans="3:11" x14ac:dyDescent="0.45">
      <c r="C75" s="120"/>
      <c r="D75" s="131"/>
      <c r="E75" s="129"/>
      <c r="F75" s="120"/>
      <c r="G75" s="122"/>
      <c r="H75" s="120"/>
      <c r="I75" s="120"/>
      <c r="J75" s="120"/>
      <c r="K75" s="113"/>
    </row>
    <row r="76" spans="3:11" x14ac:dyDescent="0.45">
      <c r="C76" s="120"/>
      <c r="D76" s="131"/>
      <c r="E76" s="129"/>
      <c r="F76" s="120"/>
      <c r="G76" s="122"/>
      <c r="H76" s="120"/>
      <c r="I76" s="120"/>
      <c r="J76" s="120"/>
      <c r="K76" s="113"/>
    </row>
    <row r="77" spans="3:11" x14ac:dyDescent="0.45">
      <c r="C77" s="120"/>
      <c r="D77" s="131"/>
      <c r="E77" s="129"/>
      <c r="F77" s="120"/>
      <c r="G77" s="122"/>
      <c r="H77" s="120"/>
      <c r="I77" s="120"/>
      <c r="J77" s="120"/>
      <c r="K77" s="113"/>
    </row>
    <row r="78" spans="3:11" x14ac:dyDescent="0.45">
      <c r="C78" s="120"/>
      <c r="D78" s="131"/>
      <c r="E78" s="129"/>
      <c r="F78" s="120"/>
      <c r="G78" s="122"/>
      <c r="H78" s="120"/>
      <c r="I78" s="120"/>
      <c r="J78" s="120"/>
      <c r="K78" s="113"/>
    </row>
    <row r="79" spans="3:11" x14ac:dyDescent="0.45">
      <c r="C79" s="120"/>
      <c r="D79" s="131"/>
      <c r="E79" s="129"/>
      <c r="F79" s="120"/>
      <c r="G79" s="122"/>
      <c r="H79" s="120"/>
      <c r="I79" s="120"/>
      <c r="J79" s="120"/>
      <c r="K79" s="113"/>
    </row>
    <row r="80" spans="3:11" x14ac:dyDescent="0.45">
      <c r="C80" s="120"/>
      <c r="D80" s="131"/>
      <c r="E80" s="129"/>
      <c r="F80" s="120"/>
      <c r="G80" s="122"/>
      <c r="H80" s="120"/>
      <c r="I80" s="120"/>
      <c r="J80" s="120"/>
      <c r="K80" s="113"/>
    </row>
    <row r="81" spans="3:11" x14ac:dyDescent="0.45">
      <c r="C81" s="120"/>
      <c r="D81" s="131"/>
      <c r="E81" s="129"/>
      <c r="F81" s="120"/>
      <c r="G81" s="122"/>
      <c r="H81" s="120"/>
      <c r="I81" s="120"/>
      <c r="J81" s="120"/>
      <c r="K81" s="113"/>
    </row>
    <row r="82" spans="3:11" x14ac:dyDescent="0.45">
      <c r="C82" s="120"/>
      <c r="D82" s="131"/>
      <c r="E82" s="129"/>
      <c r="F82" s="120"/>
      <c r="G82" s="122"/>
      <c r="H82" s="120"/>
      <c r="I82" s="120"/>
      <c r="J82" s="120"/>
      <c r="K82" s="113"/>
    </row>
    <row r="83" spans="3:11" x14ac:dyDescent="0.45">
      <c r="C83" s="120"/>
      <c r="D83" s="131"/>
      <c r="E83" s="129"/>
      <c r="F83" s="120"/>
      <c r="G83" s="122"/>
      <c r="H83" s="120"/>
      <c r="I83" s="120"/>
      <c r="J83" s="120"/>
      <c r="K83" s="113"/>
    </row>
    <row r="84" spans="3:11" x14ac:dyDescent="0.45">
      <c r="C84" s="120"/>
      <c r="D84" s="131"/>
      <c r="E84" s="129"/>
      <c r="F84" s="120"/>
      <c r="G84" s="122"/>
      <c r="H84" s="120"/>
      <c r="I84" s="120"/>
      <c r="J84" s="120"/>
      <c r="K84" s="113"/>
    </row>
    <row r="85" spans="3:11" x14ac:dyDescent="0.45">
      <c r="C85" s="120"/>
      <c r="D85" s="131"/>
      <c r="E85" s="129"/>
      <c r="F85" s="120"/>
      <c r="G85" s="122"/>
      <c r="H85" s="120"/>
      <c r="I85" s="120"/>
      <c r="J85" s="120"/>
      <c r="K85" s="113"/>
    </row>
    <row r="86" spans="3:11" x14ac:dyDescent="0.45">
      <c r="C86" s="120"/>
      <c r="D86" s="131"/>
      <c r="E86" s="129"/>
      <c r="F86" s="120"/>
      <c r="G86" s="122"/>
      <c r="H86" s="120"/>
      <c r="I86" s="120"/>
      <c r="J86" s="120"/>
      <c r="K86" s="113"/>
    </row>
    <row r="87" spans="3:11" x14ac:dyDescent="0.45">
      <c r="C87" s="120"/>
      <c r="D87" s="131"/>
      <c r="E87" s="129"/>
      <c r="F87" s="120"/>
      <c r="G87" s="122"/>
      <c r="H87" s="120"/>
      <c r="I87" s="120"/>
      <c r="J87" s="120"/>
      <c r="K87" s="113"/>
    </row>
    <row r="88" spans="3:11" x14ac:dyDescent="0.45">
      <c r="C88" s="120"/>
      <c r="D88" s="131"/>
      <c r="E88" s="129"/>
      <c r="F88" s="120"/>
      <c r="G88" s="122"/>
      <c r="H88" s="120"/>
      <c r="I88" s="120"/>
      <c r="J88" s="120"/>
      <c r="K88" s="113"/>
    </row>
    <row r="89" spans="3:11" x14ac:dyDescent="0.45">
      <c r="C89" s="120"/>
      <c r="D89" s="131"/>
      <c r="E89" s="129"/>
      <c r="F89" s="120"/>
      <c r="G89" s="122"/>
      <c r="H89" s="120"/>
      <c r="I89" s="120"/>
      <c r="J89" s="120"/>
      <c r="K89" s="113"/>
    </row>
    <row r="90" spans="3:11" x14ac:dyDescent="0.45">
      <c r="C90" s="120"/>
      <c r="D90" s="131"/>
      <c r="E90" s="129"/>
      <c r="F90" s="120"/>
      <c r="G90" s="122"/>
      <c r="H90" s="120"/>
      <c r="I90" s="120"/>
      <c r="J90" s="120"/>
      <c r="K90" s="113"/>
    </row>
    <row r="91" spans="3:11" x14ac:dyDescent="0.45">
      <c r="C91" s="120"/>
      <c r="D91" s="131"/>
      <c r="E91" s="129"/>
      <c r="F91" s="120"/>
      <c r="G91" s="122"/>
      <c r="H91" s="120"/>
      <c r="I91" s="120"/>
      <c r="J91" s="120"/>
      <c r="K91" s="113"/>
    </row>
    <row r="92" spans="3:11" x14ac:dyDescent="0.45">
      <c r="C92" s="120"/>
      <c r="D92" s="131"/>
      <c r="E92" s="129"/>
      <c r="F92" s="120"/>
      <c r="G92" s="122"/>
      <c r="H92" s="120"/>
      <c r="I92" s="120"/>
      <c r="J92" s="120"/>
      <c r="K92" s="113"/>
    </row>
    <row r="93" spans="3:11" x14ac:dyDescent="0.45">
      <c r="C93" s="120"/>
      <c r="D93" s="131"/>
      <c r="E93" s="129"/>
      <c r="F93" s="120"/>
      <c r="G93" s="122"/>
      <c r="H93" s="120"/>
      <c r="I93" s="120"/>
      <c r="J93" s="120"/>
      <c r="K93" s="113"/>
    </row>
    <row r="94" spans="3:11" x14ac:dyDescent="0.45">
      <c r="C94" s="120"/>
      <c r="D94" s="131"/>
      <c r="E94" s="129"/>
      <c r="F94" s="120"/>
      <c r="G94" s="122"/>
      <c r="H94" s="120"/>
      <c r="I94" s="120"/>
      <c r="J94" s="120"/>
      <c r="K94" s="113"/>
    </row>
    <row r="95" spans="3:11" x14ac:dyDescent="0.45">
      <c r="C95" s="120"/>
      <c r="D95" s="131"/>
      <c r="E95" s="129"/>
      <c r="F95" s="120"/>
      <c r="G95" s="122"/>
      <c r="H95" s="120"/>
      <c r="I95" s="120"/>
      <c r="J95" s="120"/>
      <c r="K95" s="113"/>
    </row>
    <row r="96" spans="3:11" x14ac:dyDescent="0.45">
      <c r="C96" s="120"/>
      <c r="D96" s="131"/>
      <c r="E96" s="129"/>
      <c r="F96" s="120"/>
      <c r="G96" s="122"/>
      <c r="H96" s="120"/>
      <c r="I96" s="120"/>
      <c r="J96" s="120"/>
      <c r="K96" s="113"/>
    </row>
    <row r="97" spans="3:11" x14ac:dyDescent="0.45">
      <c r="C97" s="120"/>
      <c r="D97" s="131"/>
      <c r="E97" s="129"/>
      <c r="F97" s="120"/>
      <c r="G97" s="122"/>
      <c r="H97" s="120"/>
      <c r="I97" s="120"/>
      <c r="J97" s="120"/>
      <c r="K97" s="113"/>
    </row>
    <row r="98" spans="3:11" x14ac:dyDescent="0.45">
      <c r="C98" s="120"/>
      <c r="D98" s="131"/>
      <c r="E98" s="129"/>
      <c r="F98" s="120"/>
      <c r="G98" s="122"/>
      <c r="H98" s="120"/>
      <c r="I98" s="120"/>
      <c r="J98" s="120"/>
      <c r="K98" s="113"/>
    </row>
    <row r="99" spans="3:11" x14ac:dyDescent="0.45">
      <c r="C99" s="120"/>
      <c r="D99" s="131"/>
      <c r="E99" s="129"/>
      <c r="F99" s="120"/>
      <c r="G99" s="122"/>
      <c r="H99" s="120"/>
      <c r="I99" s="120"/>
      <c r="J99" s="120"/>
      <c r="K99" s="113"/>
    </row>
    <row r="100" spans="3:11" x14ac:dyDescent="0.45">
      <c r="C100" s="120"/>
      <c r="D100" s="131"/>
      <c r="E100" s="129"/>
      <c r="F100" s="120"/>
      <c r="G100" s="122"/>
      <c r="H100" s="120"/>
      <c r="I100" s="120"/>
      <c r="J100" s="120"/>
      <c r="K100" s="113"/>
    </row>
    <row r="101" spans="3:11" x14ac:dyDescent="0.45">
      <c r="C101" s="120"/>
      <c r="D101" s="131"/>
      <c r="E101" s="129"/>
      <c r="F101" s="120"/>
      <c r="G101" s="122"/>
      <c r="H101" s="120"/>
      <c r="I101" s="120"/>
      <c r="J101" s="120"/>
      <c r="K101" s="113"/>
    </row>
    <row r="102" spans="3:11" x14ac:dyDescent="0.45">
      <c r="C102" s="120"/>
      <c r="D102" s="131"/>
      <c r="E102" s="129"/>
      <c r="F102" s="120"/>
      <c r="G102" s="122"/>
      <c r="H102" s="120"/>
      <c r="I102" s="120"/>
      <c r="J102" s="120"/>
      <c r="K102" s="113"/>
    </row>
    <row r="103" spans="3:11" x14ac:dyDescent="0.45">
      <c r="C103" s="120"/>
      <c r="D103" s="131"/>
      <c r="E103" s="129"/>
      <c r="F103" s="120"/>
      <c r="G103" s="122"/>
      <c r="H103" s="120"/>
      <c r="I103" s="120"/>
      <c r="J103" s="120"/>
      <c r="K103" s="113"/>
    </row>
    <row r="104" spans="3:11" x14ac:dyDescent="0.45">
      <c r="C104" s="120"/>
      <c r="D104" s="131"/>
      <c r="E104" s="129"/>
      <c r="F104" s="120"/>
      <c r="G104" s="122"/>
      <c r="H104" s="120"/>
      <c r="I104" s="120"/>
      <c r="J104" s="120"/>
      <c r="K104" s="113"/>
    </row>
    <row r="105" spans="3:11" x14ac:dyDescent="0.45">
      <c r="C105" s="120"/>
      <c r="D105" s="131"/>
      <c r="E105" s="129"/>
      <c r="F105" s="120"/>
      <c r="G105" s="122"/>
      <c r="H105" s="120"/>
      <c r="I105" s="120"/>
      <c r="J105" s="120"/>
      <c r="K105" s="113"/>
    </row>
    <row r="106" spans="3:11" x14ac:dyDescent="0.45">
      <c r="C106" s="120"/>
      <c r="D106" s="131"/>
      <c r="E106" s="129"/>
      <c r="F106" s="120"/>
      <c r="G106" s="122"/>
      <c r="H106" s="120"/>
      <c r="I106" s="120"/>
      <c r="J106" s="120"/>
      <c r="K106" s="113"/>
    </row>
    <row r="107" spans="3:11" x14ac:dyDescent="0.45">
      <c r="C107" s="120"/>
      <c r="D107" s="131"/>
      <c r="E107" s="129"/>
      <c r="F107" s="120"/>
      <c r="G107" s="122"/>
      <c r="H107" s="120"/>
      <c r="I107" s="120"/>
      <c r="J107" s="120"/>
      <c r="K107" s="113"/>
    </row>
    <row r="108" spans="3:11" x14ac:dyDescent="0.45">
      <c r="C108" s="120"/>
      <c r="D108" s="131"/>
      <c r="E108" s="129"/>
      <c r="F108" s="120"/>
      <c r="G108" s="122"/>
      <c r="H108" s="120"/>
      <c r="I108" s="120"/>
      <c r="J108" s="120"/>
      <c r="K108" s="113"/>
    </row>
    <row r="109" spans="3:11" x14ac:dyDescent="0.45">
      <c r="C109" s="120"/>
      <c r="D109" s="131"/>
      <c r="E109" s="129"/>
      <c r="F109" s="120"/>
      <c r="G109" s="122"/>
      <c r="H109" s="120"/>
      <c r="I109" s="120"/>
      <c r="J109" s="120"/>
      <c r="K109" s="113"/>
    </row>
    <row r="110" spans="3:11" x14ac:dyDescent="0.45">
      <c r="C110" s="120"/>
      <c r="D110" s="131"/>
      <c r="E110" s="129"/>
      <c r="F110" s="120"/>
      <c r="G110" s="122"/>
      <c r="H110" s="120"/>
      <c r="I110" s="120"/>
      <c r="J110" s="120"/>
      <c r="K110" s="113"/>
    </row>
    <row r="111" spans="3:11" x14ac:dyDescent="0.45">
      <c r="C111" s="120"/>
      <c r="D111" s="131"/>
      <c r="E111" s="129"/>
      <c r="F111" s="120"/>
      <c r="G111" s="122"/>
      <c r="H111" s="120"/>
      <c r="I111" s="120"/>
      <c r="J111" s="120"/>
      <c r="K111" s="113"/>
    </row>
    <row r="112" spans="3:11" x14ac:dyDescent="0.45">
      <c r="C112" s="120"/>
      <c r="D112" s="131"/>
      <c r="E112" s="129"/>
      <c r="F112" s="120"/>
      <c r="G112" s="122"/>
      <c r="H112" s="120"/>
      <c r="I112" s="120"/>
      <c r="J112" s="120"/>
      <c r="K112" s="113"/>
    </row>
    <row r="113" spans="3:11" x14ac:dyDescent="0.45">
      <c r="C113" s="120"/>
      <c r="D113" s="131"/>
      <c r="E113" s="129"/>
      <c r="F113" s="120"/>
      <c r="G113" s="122"/>
      <c r="H113" s="120"/>
      <c r="I113" s="120"/>
      <c r="J113" s="120"/>
      <c r="K113" s="113"/>
    </row>
    <row r="114" spans="3:11" x14ac:dyDescent="0.45">
      <c r="C114" s="120"/>
      <c r="D114" s="131"/>
      <c r="E114" s="129"/>
      <c r="F114" s="120"/>
      <c r="G114" s="122"/>
      <c r="H114" s="120"/>
      <c r="I114" s="120"/>
      <c r="J114" s="120"/>
      <c r="K114" s="113"/>
    </row>
    <row r="115" spans="3:11" x14ac:dyDescent="0.45">
      <c r="C115" s="120"/>
      <c r="D115" s="131"/>
      <c r="E115" s="129"/>
      <c r="F115" s="120"/>
      <c r="G115" s="122"/>
      <c r="H115" s="120"/>
      <c r="I115" s="120"/>
      <c r="J115" s="120"/>
      <c r="K115" s="113"/>
    </row>
    <row r="116" spans="3:11" x14ac:dyDescent="0.45">
      <c r="C116" s="120"/>
      <c r="D116" s="131"/>
      <c r="E116" s="129"/>
      <c r="F116" s="120"/>
      <c r="G116" s="122"/>
      <c r="H116" s="120"/>
      <c r="I116" s="120"/>
      <c r="J116" s="120"/>
      <c r="K116" s="113"/>
    </row>
    <row r="117" spans="3:11" x14ac:dyDescent="0.45">
      <c r="C117" s="120"/>
      <c r="D117" s="131"/>
      <c r="E117" s="129"/>
      <c r="F117" s="120"/>
      <c r="G117" s="122"/>
      <c r="H117" s="120"/>
      <c r="I117" s="120"/>
      <c r="J117" s="120"/>
      <c r="K117" s="113"/>
    </row>
    <row r="118" spans="3:11" x14ac:dyDescent="0.45">
      <c r="C118" s="120"/>
      <c r="D118" s="131"/>
      <c r="E118" s="129"/>
      <c r="F118" s="120"/>
      <c r="G118" s="122"/>
      <c r="H118" s="120"/>
      <c r="I118" s="120"/>
      <c r="J118" s="120"/>
      <c r="K118" s="113"/>
    </row>
    <row r="119" spans="3:11" x14ac:dyDescent="0.45">
      <c r="C119" s="120"/>
      <c r="D119" s="131"/>
      <c r="E119" s="129"/>
      <c r="F119" s="120"/>
      <c r="G119" s="122"/>
      <c r="H119" s="120"/>
      <c r="I119" s="120"/>
      <c r="J119" s="120"/>
      <c r="K119" s="113"/>
    </row>
    <row r="120" spans="3:11" x14ac:dyDescent="0.45">
      <c r="C120" s="120"/>
      <c r="D120" s="131"/>
      <c r="E120" s="129"/>
      <c r="F120" s="120"/>
      <c r="G120" s="122"/>
      <c r="H120" s="120"/>
      <c r="I120" s="120"/>
      <c r="J120" s="120"/>
      <c r="K120" s="113"/>
    </row>
    <row r="121" spans="3:11" x14ac:dyDescent="0.45">
      <c r="C121" s="120"/>
      <c r="D121" s="131"/>
      <c r="E121" s="129"/>
      <c r="F121" s="120"/>
      <c r="G121" s="122"/>
      <c r="H121" s="120"/>
      <c r="I121" s="120"/>
      <c r="J121" s="120"/>
      <c r="K121" s="113"/>
    </row>
    <row r="122" spans="3:11" x14ac:dyDescent="0.45">
      <c r="C122" s="120"/>
      <c r="D122" s="131"/>
      <c r="E122" s="129"/>
      <c r="F122" s="120"/>
      <c r="G122" s="122"/>
      <c r="H122" s="120"/>
      <c r="I122" s="120"/>
      <c r="J122" s="120"/>
      <c r="K122" s="113"/>
    </row>
    <row r="123" spans="3:11" x14ac:dyDescent="0.45">
      <c r="C123" s="120"/>
      <c r="D123" s="131"/>
      <c r="E123" s="129"/>
      <c r="F123" s="120"/>
      <c r="G123" s="122"/>
      <c r="H123" s="120"/>
      <c r="I123" s="120"/>
      <c r="J123" s="120"/>
      <c r="K123" s="113"/>
    </row>
    <row r="124" spans="3:11" x14ac:dyDescent="0.45">
      <c r="C124" s="120"/>
      <c r="D124" s="131"/>
      <c r="E124" s="129"/>
      <c r="F124" s="120"/>
      <c r="G124" s="122"/>
      <c r="H124" s="120"/>
      <c r="I124" s="120"/>
      <c r="J124" s="120"/>
      <c r="K124" s="113"/>
    </row>
    <row r="125" spans="3:11" x14ac:dyDescent="0.45">
      <c r="C125" s="120"/>
      <c r="D125" s="131"/>
      <c r="E125" s="129"/>
      <c r="F125" s="120"/>
      <c r="G125" s="122"/>
      <c r="H125" s="120"/>
      <c r="I125" s="120"/>
      <c r="J125" s="120"/>
      <c r="K125" s="113"/>
    </row>
    <row r="126" spans="3:11" x14ac:dyDescent="0.45">
      <c r="C126" s="120"/>
      <c r="D126" s="131"/>
      <c r="E126" s="129"/>
      <c r="F126" s="120"/>
      <c r="G126" s="122"/>
      <c r="H126" s="120"/>
      <c r="I126" s="120"/>
      <c r="J126" s="120"/>
      <c r="K126" s="113"/>
    </row>
    <row r="127" spans="3:11" x14ac:dyDescent="0.45">
      <c r="C127" s="120"/>
      <c r="D127" s="131"/>
      <c r="E127" s="129"/>
      <c r="F127" s="120"/>
      <c r="G127" s="122"/>
      <c r="H127" s="120"/>
      <c r="I127" s="120"/>
      <c r="J127" s="120"/>
      <c r="K127" s="113"/>
    </row>
    <row r="128" spans="3:11" x14ac:dyDescent="0.45">
      <c r="C128" s="120"/>
      <c r="D128" s="131"/>
      <c r="E128" s="129"/>
      <c r="F128" s="120"/>
      <c r="G128" s="122"/>
      <c r="H128" s="120"/>
      <c r="I128" s="120"/>
      <c r="J128" s="120"/>
      <c r="K128" s="113"/>
    </row>
    <row r="129" spans="3:11" x14ac:dyDescent="0.45">
      <c r="C129" s="120"/>
      <c r="D129" s="131"/>
      <c r="E129" s="129"/>
      <c r="F129" s="120"/>
      <c r="G129" s="122"/>
      <c r="H129" s="120"/>
      <c r="I129" s="120"/>
      <c r="J129" s="120"/>
      <c r="K129" s="113"/>
    </row>
    <row r="130" spans="3:11" x14ac:dyDescent="0.45">
      <c r="C130" s="120"/>
      <c r="D130" s="131"/>
      <c r="E130" s="129"/>
      <c r="F130" s="120"/>
      <c r="G130" s="122"/>
      <c r="H130" s="120"/>
      <c r="I130" s="120"/>
      <c r="J130" s="120"/>
      <c r="K130" s="113"/>
    </row>
    <row r="131" spans="3:11" x14ac:dyDescent="0.45">
      <c r="C131" s="120"/>
      <c r="D131" s="131"/>
      <c r="E131" s="129"/>
      <c r="F131" s="120"/>
      <c r="G131" s="122"/>
      <c r="H131" s="120"/>
      <c r="I131" s="120"/>
      <c r="J131" s="120"/>
      <c r="K131" s="113"/>
    </row>
    <row r="132" spans="3:11" x14ac:dyDescent="0.45">
      <c r="C132" s="120"/>
      <c r="D132" s="131"/>
      <c r="E132" s="129"/>
      <c r="F132" s="120"/>
      <c r="G132" s="122"/>
      <c r="H132" s="120"/>
      <c r="I132" s="120"/>
      <c r="J132" s="120"/>
      <c r="K132" s="113"/>
    </row>
    <row r="133" spans="3:11" x14ac:dyDescent="0.45">
      <c r="C133" s="120"/>
      <c r="D133" s="131"/>
      <c r="E133" s="129"/>
      <c r="F133" s="120"/>
      <c r="G133" s="122"/>
      <c r="H133" s="120"/>
      <c r="I133" s="120"/>
      <c r="J133" s="120"/>
      <c r="K133" s="113"/>
    </row>
    <row r="134" spans="3:11" x14ac:dyDescent="0.45">
      <c r="C134" s="120"/>
      <c r="D134" s="131"/>
      <c r="E134" s="129"/>
      <c r="F134" s="120"/>
      <c r="G134" s="122"/>
      <c r="H134" s="120"/>
      <c r="I134" s="120"/>
      <c r="J134" s="120"/>
      <c r="K134" s="113"/>
    </row>
    <row r="135" spans="3:11" x14ac:dyDescent="0.45">
      <c r="C135" s="120"/>
      <c r="D135" s="131"/>
      <c r="E135" s="129"/>
      <c r="F135" s="120"/>
      <c r="G135" s="122"/>
      <c r="H135" s="120"/>
      <c r="I135" s="120"/>
      <c r="J135" s="120"/>
      <c r="K135" s="113"/>
    </row>
    <row r="136" spans="3:11" x14ac:dyDescent="0.45">
      <c r="C136" s="120"/>
      <c r="D136" s="131"/>
      <c r="E136" s="129"/>
      <c r="F136" s="120"/>
      <c r="G136" s="122"/>
      <c r="H136" s="120"/>
      <c r="I136" s="120"/>
      <c r="J136" s="120"/>
      <c r="K136" s="113"/>
    </row>
    <row r="137" spans="3:11" x14ac:dyDescent="0.45">
      <c r="C137" s="120"/>
      <c r="D137" s="131"/>
      <c r="E137" s="129"/>
      <c r="F137" s="120"/>
      <c r="G137" s="122"/>
      <c r="H137" s="120"/>
      <c r="I137" s="120"/>
      <c r="J137" s="120"/>
      <c r="K137" s="113"/>
    </row>
    <row r="138" spans="3:11" x14ac:dyDescent="0.45">
      <c r="C138" s="120"/>
      <c r="D138" s="131"/>
      <c r="E138" s="129"/>
      <c r="F138" s="120"/>
      <c r="G138" s="122"/>
      <c r="H138" s="120"/>
      <c r="I138" s="120"/>
      <c r="J138" s="120"/>
      <c r="K138" s="113"/>
    </row>
    <row r="139" spans="3:11" x14ac:dyDescent="0.45">
      <c r="C139" s="120"/>
      <c r="D139" s="131"/>
      <c r="E139" s="129"/>
      <c r="F139" s="120"/>
      <c r="G139" s="122"/>
      <c r="H139" s="120"/>
      <c r="I139" s="120"/>
      <c r="J139" s="120"/>
      <c r="K139" s="113"/>
    </row>
    <row r="140" spans="3:11" x14ac:dyDescent="0.45">
      <c r="C140" s="120"/>
      <c r="D140" s="131"/>
      <c r="E140" s="129"/>
      <c r="F140" s="120"/>
      <c r="G140" s="122"/>
      <c r="H140" s="120"/>
      <c r="I140" s="120"/>
      <c r="J140" s="120"/>
      <c r="K140" s="113"/>
    </row>
    <row r="141" spans="3:11" x14ac:dyDescent="0.45">
      <c r="C141" s="120"/>
      <c r="D141" s="131"/>
      <c r="E141" s="129"/>
      <c r="F141" s="120"/>
      <c r="G141" s="122"/>
      <c r="H141" s="120"/>
      <c r="I141" s="120"/>
      <c r="J141" s="120"/>
      <c r="K141" s="113"/>
    </row>
    <row r="142" spans="3:11" x14ac:dyDescent="0.45">
      <c r="C142" s="120"/>
      <c r="D142" s="131"/>
      <c r="E142" s="129"/>
      <c r="F142" s="120"/>
      <c r="G142" s="122"/>
      <c r="H142" s="120"/>
      <c r="I142" s="120"/>
      <c r="J142" s="120"/>
      <c r="K142" s="113"/>
    </row>
    <row r="143" spans="3:11" x14ac:dyDescent="0.45">
      <c r="C143" s="120"/>
      <c r="D143" s="131"/>
      <c r="E143" s="129"/>
      <c r="F143" s="120"/>
      <c r="G143" s="122"/>
      <c r="H143" s="120"/>
      <c r="I143" s="120"/>
      <c r="J143" s="120"/>
      <c r="K143" s="113"/>
    </row>
    <row r="144" spans="3:11" x14ac:dyDescent="0.45">
      <c r="C144" s="120"/>
      <c r="D144" s="131"/>
      <c r="E144" s="129"/>
      <c r="F144" s="120"/>
      <c r="G144" s="122"/>
      <c r="H144" s="120"/>
      <c r="I144" s="120"/>
      <c r="J144" s="120"/>
      <c r="K144" s="113"/>
    </row>
    <row r="145" spans="3:11" x14ac:dyDescent="0.45">
      <c r="C145" s="120"/>
      <c r="D145" s="131"/>
      <c r="E145" s="129"/>
      <c r="F145" s="120"/>
      <c r="G145" s="122"/>
      <c r="H145" s="120"/>
      <c r="I145" s="120"/>
      <c r="J145" s="120"/>
      <c r="K145" s="113"/>
    </row>
    <row r="146" spans="3:11" x14ac:dyDescent="0.45">
      <c r="C146" s="120"/>
      <c r="D146" s="131"/>
      <c r="E146" s="129"/>
      <c r="F146" s="120"/>
      <c r="G146" s="122"/>
      <c r="H146" s="120"/>
      <c r="I146" s="120"/>
      <c r="J146" s="120"/>
      <c r="K146" s="113"/>
    </row>
    <row r="147" spans="3:11" x14ac:dyDescent="0.45">
      <c r="C147" s="120"/>
      <c r="D147" s="131"/>
      <c r="E147" s="129"/>
      <c r="F147" s="120"/>
      <c r="G147" s="122"/>
      <c r="H147" s="120"/>
      <c r="I147" s="120"/>
      <c r="J147" s="120"/>
      <c r="K147" s="113"/>
    </row>
    <row r="148" spans="3:11" x14ac:dyDescent="0.45">
      <c r="C148" s="120"/>
      <c r="D148" s="131"/>
      <c r="E148" s="129"/>
      <c r="F148" s="120"/>
      <c r="G148" s="122"/>
      <c r="H148" s="120"/>
      <c r="I148" s="120"/>
      <c r="J148" s="120"/>
      <c r="K148" s="113"/>
    </row>
    <row r="149" spans="3:11" x14ac:dyDescent="0.45">
      <c r="C149" s="120"/>
      <c r="D149" s="131"/>
      <c r="E149" s="129"/>
      <c r="F149" s="120"/>
      <c r="G149" s="122"/>
      <c r="H149" s="120"/>
      <c r="I149" s="120"/>
      <c r="J149" s="120"/>
      <c r="K149" s="113"/>
    </row>
    <row r="150" spans="3:11" x14ac:dyDescent="0.45">
      <c r="C150" s="120"/>
      <c r="D150" s="131"/>
      <c r="E150" s="129"/>
      <c r="F150" s="120"/>
      <c r="G150" s="122"/>
      <c r="H150" s="120"/>
      <c r="I150" s="120"/>
      <c r="J150" s="120"/>
      <c r="K150" s="113"/>
    </row>
    <row r="151" spans="3:11" x14ac:dyDescent="0.45">
      <c r="C151" s="120"/>
      <c r="D151" s="131"/>
      <c r="E151" s="129"/>
      <c r="F151" s="120"/>
      <c r="G151" s="122"/>
      <c r="H151" s="120"/>
      <c r="I151" s="120"/>
      <c r="J151" s="120"/>
      <c r="K151" s="113"/>
    </row>
    <row r="152" spans="3:11" x14ac:dyDescent="0.45">
      <c r="C152" s="120"/>
      <c r="D152" s="131"/>
      <c r="E152" s="129"/>
      <c r="F152" s="120"/>
      <c r="G152" s="122"/>
      <c r="H152" s="120"/>
      <c r="I152" s="120"/>
      <c r="J152" s="120"/>
      <c r="K152" s="113"/>
    </row>
    <row r="153" spans="3:11" x14ac:dyDescent="0.45">
      <c r="C153" s="120"/>
      <c r="D153" s="131"/>
      <c r="E153" s="129"/>
      <c r="F153" s="120"/>
      <c r="G153" s="122"/>
      <c r="H153" s="120"/>
      <c r="I153" s="120"/>
      <c r="J153" s="120"/>
      <c r="K153" s="113"/>
    </row>
    <row r="154" spans="3:11" x14ac:dyDescent="0.45">
      <c r="C154" s="120"/>
      <c r="D154" s="131"/>
      <c r="E154" s="129"/>
      <c r="F154" s="120"/>
      <c r="G154" s="122"/>
      <c r="H154" s="120"/>
      <c r="I154" s="120"/>
      <c r="J154" s="120"/>
      <c r="K154" s="113"/>
    </row>
    <row r="155" spans="3:11" x14ac:dyDescent="0.45">
      <c r="C155" s="120"/>
      <c r="D155" s="131"/>
      <c r="E155" s="129"/>
      <c r="F155" s="120"/>
      <c r="G155" s="122"/>
      <c r="H155" s="120"/>
      <c r="I155" s="120"/>
      <c r="J155" s="120"/>
      <c r="K155" s="113"/>
    </row>
    <row r="156" spans="3:11" x14ac:dyDescent="0.45">
      <c r="C156" s="120"/>
      <c r="D156" s="131"/>
      <c r="E156" s="129"/>
      <c r="F156" s="120"/>
      <c r="G156" s="122"/>
      <c r="H156" s="120"/>
      <c r="I156" s="120"/>
      <c r="J156" s="120"/>
      <c r="K156" s="113"/>
    </row>
    <row r="157" spans="3:11" x14ac:dyDescent="0.45">
      <c r="C157" s="120"/>
      <c r="D157" s="131"/>
      <c r="E157" s="129"/>
      <c r="F157" s="120"/>
      <c r="G157" s="122"/>
      <c r="H157" s="120"/>
      <c r="I157" s="120"/>
      <c r="J157" s="120"/>
      <c r="K157" s="113"/>
    </row>
    <row r="158" spans="3:11" x14ac:dyDescent="0.45">
      <c r="C158" s="120"/>
      <c r="D158" s="131"/>
      <c r="E158" s="129"/>
      <c r="F158" s="120"/>
      <c r="G158" s="122"/>
      <c r="H158" s="120"/>
      <c r="I158" s="120"/>
      <c r="J158" s="120"/>
      <c r="K158" s="113"/>
    </row>
    <row r="159" spans="3:11" x14ac:dyDescent="0.45">
      <c r="C159" s="120"/>
      <c r="D159" s="131"/>
      <c r="E159" s="129"/>
      <c r="F159" s="120"/>
      <c r="G159" s="122"/>
      <c r="H159" s="120"/>
      <c r="I159" s="120"/>
      <c r="J159" s="120"/>
      <c r="K159" s="113"/>
    </row>
    <row r="160" spans="3:11" x14ac:dyDescent="0.45">
      <c r="C160" s="120"/>
      <c r="D160" s="131"/>
      <c r="E160" s="129"/>
      <c r="F160" s="120"/>
      <c r="G160" s="122"/>
      <c r="H160" s="120"/>
      <c r="I160" s="120"/>
      <c r="J160" s="120"/>
      <c r="K160" s="113"/>
    </row>
    <row r="161" spans="3:11" x14ac:dyDescent="0.45">
      <c r="C161" s="120"/>
      <c r="D161" s="131"/>
      <c r="E161" s="129"/>
      <c r="F161" s="120"/>
      <c r="G161" s="122"/>
      <c r="H161" s="120"/>
      <c r="I161" s="120"/>
      <c r="J161" s="120"/>
      <c r="K161" s="113"/>
    </row>
    <row r="162" spans="3:11" x14ac:dyDescent="0.45">
      <c r="C162" s="120"/>
      <c r="D162" s="131"/>
      <c r="E162" s="129"/>
      <c r="F162" s="120"/>
      <c r="G162" s="122"/>
      <c r="H162" s="120"/>
      <c r="I162" s="120"/>
      <c r="J162" s="120"/>
      <c r="K162" s="113"/>
    </row>
    <row r="163" spans="3:11" x14ac:dyDescent="0.45">
      <c r="C163" s="120"/>
      <c r="D163" s="131"/>
      <c r="E163" s="129"/>
      <c r="F163" s="120"/>
      <c r="G163" s="122"/>
      <c r="H163" s="120"/>
      <c r="I163" s="120"/>
      <c r="J163" s="120"/>
      <c r="K163" s="113"/>
    </row>
    <row r="164" spans="3:11" x14ac:dyDescent="0.45">
      <c r="C164" s="120"/>
      <c r="D164" s="131"/>
      <c r="E164" s="129"/>
      <c r="F164" s="120"/>
      <c r="G164" s="122"/>
      <c r="H164" s="120"/>
      <c r="I164" s="120"/>
      <c r="J164" s="120"/>
      <c r="K164" s="113"/>
    </row>
    <row r="165" spans="3:11" x14ac:dyDescent="0.45">
      <c r="C165" s="120"/>
      <c r="D165" s="131"/>
      <c r="E165" s="129"/>
      <c r="F165" s="120"/>
      <c r="G165" s="122"/>
      <c r="H165" s="120"/>
      <c r="I165" s="120"/>
      <c r="J165" s="120"/>
      <c r="K165" s="113"/>
    </row>
    <row r="166" spans="3:11" x14ac:dyDescent="0.45">
      <c r="C166" s="120"/>
      <c r="D166" s="131"/>
      <c r="E166" s="129"/>
      <c r="F166" s="120"/>
      <c r="G166" s="122"/>
      <c r="H166" s="120"/>
      <c r="I166" s="120"/>
      <c r="J166" s="120"/>
      <c r="K166" s="113"/>
    </row>
    <row r="167" spans="3:11" x14ac:dyDescent="0.45">
      <c r="C167" s="120"/>
      <c r="D167" s="131"/>
      <c r="E167" s="129"/>
      <c r="F167" s="120"/>
      <c r="G167" s="122"/>
      <c r="H167" s="120"/>
      <c r="I167" s="120"/>
      <c r="J167" s="120"/>
      <c r="K167" s="113"/>
    </row>
    <row r="168" spans="3:11" x14ac:dyDescent="0.45">
      <c r="C168" s="120"/>
      <c r="D168" s="131"/>
      <c r="E168" s="129"/>
      <c r="F168" s="120"/>
      <c r="G168" s="122"/>
      <c r="H168" s="120"/>
      <c r="I168" s="120"/>
      <c r="J168" s="120"/>
      <c r="K168" s="113"/>
    </row>
    <row r="169" spans="3:11" x14ac:dyDescent="0.45">
      <c r="C169" s="120"/>
      <c r="D169" s="131"/>
      <c r="E169" s="129"/>
      <c r="F169" s="120"/>
      <c r="G169" s="122"/>
      <c r="H169" s="120"/>
      <c r="I169" s="120"/>
      <c r="J169" s="120"/>
      <c r="K169" s="113"/>
    </row>
    <row r="170" spans="3:11" x14ac:dyDescent="0.45">
      <c r="C170" s="120"/>
      <c r="D170" s="131"/>
      <c r="E170" s="129"/>
      <c r="F170" s="120"/>
      <c r="G170" s="122"/>
      <c r="H170" s="120"/>
      <c r="I170" s="120"/>
      <c r="J170" s="120"/>
      <c r="K170" s="113"/>
    </row>
    <row r="171" spans="3:11" x14ac:dyDescent="0.45">
      <c r="C171" s="120"/>
      <c r="D171" s="131"/>
      <c r="E171" s="129"/>
      <c r="F171" s="120"/>
      <c r="G171" s="122"/>
      <c r="H171" s="120"/>
      <c r="I171" s="120"/>
      <c r="J171" s="120"/>
      <c r="K171" s="113"/>
    </row>
    <row r="172" spans="3:11" x14ac:dyDescent="0.45">
      <c r="C172" s="120"/>
      <c r="D172" s="131"/>
      <c r="E172" s="129"/>
      <c r="F172" s="120"/>
      <c r="G172" s="122"/>
      <c r="H172" s="120"/>
      <c r="I172" s="120"/>
      <c r="J172" s="120"/>
      <c r="K172" s="113"/>
    </row>
    <row r="173" spans="3:11" x14ac:dyDescent="0.45">
      <c r="C173" s="120"/>
      <c r="D173" s="131"/>
      <c r="E173" s="129"/>
      <c r="F173" s="120"/>
      <c r="G173" s="122"/>
      <c r="H173" s="120"/>
      <c r="I173" s="120"/>
      <c r="J173" s="120"/>
      <c r="K173" s="113"/>
    </row>
    <row r="174" spans="3:11" x14ac:dyDescent="0.45">
      <c r="C174" s="120"/>
      <c r="D174" s="131"/>
      <c r="E174" s="129"/>
      <c r="F174" s="120"/>
      <c r="G174" s="122"/>
      <c r="H174" s="120"/>
      <c r="I174" s="120"/>
      <c r="J174" s="120"/>
      <c r="K174" s="113"/>
    </row>
    <row r="175" spans="3:11" x14ac:dyDescent="0.45">
      <c r="C175" s="120"/>
      <c r="D175" s="131"/>
      <c r="E175" s="129"/>
      <c r="F175" s="120"/>
      <c r="G175" s="122"/>
      <c r="H175" s="120"/>
      <c r="I175" s="120"/>
      <c r="J175" s="120"/>
      <c r="K175" s="113"/>
    </row>
    <row r="176" spans="3:11" x14ac:dyDescent="0.45">
      <c r="C176" s="120"/>
      <c r="D176" s="131"/>
      <c r="E176" s="129"/>
      <c r="F176" s="120"/>
      <c r="G176" s="122"/>
      <c r="H176" s="120"/>
      <c r="I176" s="120"/>
      <c r="J176" s="120"/>
      <c r="K176" s="113"/>
    </row>
    <row r="177" spans="3:11" x14ac:dyDescent="0.45">
      <c r="C177" s="120"/>
      <c r="D177" s="131"/>
      <c r="E177" s="129"/>
      <c r="F177" s="120"/>
      <c r="G177" s="122"/>
      <c r="H177" s="120"/>
      <c r="I177" s="120"/>
      <c r="J177" s="120"/>
      <c r="K177" s="113"/>
    </row>
    <row r="178" spans="3:11" x14ac:dyDescent="0.45">
      <c r="C178" s="120"/>
      <c r="D178" s="131"/>
      <c r="E178" s="129"/>
      <c r="F178" s="120"/>
      <c r="G178" s="122"/>
      <c r="H178" s="120"/>
      <c r="I178" s="120"/>
      <c r="J178" s="120"/>
      <c r="K178" s="113"/>
    </row>
    <row r="179" spans="3:11" x14ac:dyDescent="0.45">
      <c r="C179" s="120"/>
      <c r="D179" s="131"/>
      <c r="E179" s="129"/>
      <c r="F179" s="120"/>
      <c r="G179" s="122"/>
      <c r="H179" s="120"/>
      <c r="I179" s="120"/>
      <c r="J179" s="120"/>
      <c r="K179" s="113"/>
    </row>
    <row r="180" spans="3:11" x14ac:dyDescent="0.45">
      <c r="C180" s="120"/>
      <c r="D180" s="131"/>
      <c r="E180" s="129"/>
      <c r="F180" s="120"/>
      <c r="G180" s="122"/>
      <c r="H180" s="120"/>
      <c r="I180" s="120"/>
      <c r="J180" s="120"/>
      <c r="K180" s="113"/>
    </row>
    <row r="181" spans="3:11" x14ac:dyDescent="0.45">
      <c r="C181" s="120"/>
      <c r="D181" s="131"/>
      <c r="E181" s="129"/>
      <c r="F181" s="120"/>
      <c r="G181" s="122"/>
      <c r="H181" s="120"/>
      <c r="I181" s="120"/>
      <c r="J181" s="120"/>
      <c r="K181" s="113"/>
    </row>
    <row r="182" spans="3:11" x14ac:dyDescent="0.45">
      <c r="C182" s="120"/>
      <c r="D182" s="131"/>
      <c r="E182" s="129"/>
      <c r="F182" s="120"/>
      <c r="G182" s="122"/>
      <c r="H182" s="120"/>
      <c r="I182" s="120"/>
      <c r="J182" s="120"/>
      <c r="K182" s="113"/>
    </row>
    <row r="183" spans="3:11" x14ac:dyDescent="0.45">
      <c r="C183" s="120"/>
      <c r="D183" s="131"/>
      <c r="E183" s="129"/>
      <c r="F183" s="120"/>
      <c r="G183" s="122"/>
      <c r="H183" s="120"/>
      <c r="I183" s="120"/>
      <c r="J183" s="120"/>
      <c r="K183" s="113"/>
    </row>
    <row r="184" spans="3:11" x14ac:dyDescent="0.45">
      <c r="C184" s="120"/>
      <c r="D184" s="131"/>
      <c r="E184" s="129"/>
      <c r="F184" s="120"/>
      <c r="G184" s="122"/>
      <c r="H184" s="120"/>
      <c r="I184" s="120"/>
      <c r="J184" s="120"/>
      <c r="K184" s="113"/>
    </row>
    <row r="185" spans="3:11" x14ac:dyDescent="0.45">
      <c r="C185" s="120"/>
      <c r="D185" s="131"/>
      <c r="E185" s="129"/>
      <c r="F185" s="120"/>
      <c r="G185" s="122"/>
      <c r="H185" s="120"/>
      <c r="I185" s="120"/>
      <c r="J185" s="120"/>
      <c r="K185" s="113"/>
    </row>
    <row r="186" spans="3:11" x14ac:dyDescent="0.45">
      <c r="C186" s="120"/>
      <c r="D186" s="131"/>
      <c r="E186" s="129"/>
      <c r="F186" s="120"/>
      <c r="G186" s="122"/>
      <c r="H186" s="120"/>
      <c r="I186" s="120"/>
      <c r="J186" s="120"/>
      <c r="K186" s="113"/>
    </row>
    <row r="187" spans="3:11" x14ac:dyDescent="0.45">
      <c r="C187" s="120"/>
      <c r="D187" s="131"/>
      <c r="E187" s="129"/>
      <c r="F187" s="120"/>
      <c r="G187" s="122"/>
      <c r="H187" s="120"/>
      <c r="I187" s="120"/>
      <c r="J187" s="120"/>
      <c r="K187" s="113"/>
    </row>
    <row r="188" spans="3:11" x14ac:dyDescent="0.45">
      <c r="C188" s="120"/>
      <c r="D188" s="131"/>
      <c r="E188" s="129"/>
      <c r="F188" s="120"/>
      <c r="G188" s="122"/>
      <c r="H188" s="120"/>
      <c r="I188" s="120"/>
      <c r="J188" s="120"/>
      <c r="K188" s="113"/>
    </row>
    <row r="189" spans="3:11" x14ac:dyDescent="0.45">
      <c r="C189" s="120"/>
      <c r="D189" s="131"/>
      <c r="E189" s="129"/>
      <c r="F189" s="120"/>
      <c r="G189" s="122"/>
      <c r="H189" s="120"/>
      <c r="I189" s="120"/>
      <c r="J189" s="120"/>
      <c r="K189" s="113"/>
    </row>
    <row r="190" spans="3:11" x14ac:dyDescent="0.45">
      <c r="C190" s="120"/>
      <c r="D190" s="131"/>
      <c r="E190" s="129"/>
      <c r="F190" s="120"/>
      <c r="G190" s="122"/>
      <c r="H190" s="120"/>
      <c r="I190" s="120"/>
      <c r="J190" s="120"/>
      <c r="K190" s="113"/>
    </row>
    <row r="191" spans="3:11" x14ac:dyDescent="0.45">
      <c r="C191" s="120"/>
      <c r="D191" s="131"/>
      <c r="E191" s="129"/>
      <c r="F191" s="120"/>
      <c r="G191" s="122"/>
      <c r="H191" s="120"/>
      <c r="I191" s="120"/>
      <c r="J191" s="120"/>
      <c r="K191" s="113"/>
    </row>
    <row r="192" spans="3:11" x14ac:dyDescent="0.45">
      <c r="C192" s="120"/>
      <c r="D192" s="131"/>
      <c r="E192" s="129"/>
      <c r="F192" s="120"/>
      <c r="G192" s="122"/>
      <c r="H192" s="120"/>
      <c r="I192" s="120"/>
      <c r="J192" s="120"/>
      <c r="K192" s="113"/>
    </row>
    <row r="193" spans="3:11" x14ac:dyDescent="0.45">
      <c r="C193" s="120"/>
      <c r="D193" s="131"/>
      <c r="E193" s="129"/>
      <c r="F193" s="120"/>
      <c r="G193" s="122"/>
      <c r="H193" s="120"/>
      <c r="I193" s="120"/>
      <c r="J193" s="120"/>
      <c r="K193" s="113"/>
    </row>
    <row r="194" spans="3:11" x14ac:dyDescent="0.45">
      <c r="C194" s="120"/>
      <c r="D194" s="131"/>
      <c r="E194" s="129"/>
      <c r="F194" s="120"/>
      <c r="G194" s="122"/>
      <c r="H194" s="120"/>
      <c r="I194" s="120"/>
      <c r="J194" s="120"/>
      <c r="K194" s="113"/>
    </row>
    <row r="195" spans="3:11" x14ac:dyDescent="0.45">
      <c r="C195" s="120"/>
      <c r="D195" s="131"/>
      <c r="E195" s="129"/>
      <c r="F195" s="120"/>
      <c r="G195" s="122"/>
      <c r="H195" s="120"/>
      <c r="I195" s="120"/>
      <c r="J195" s="120"/>
      <c r="K195" s="113"/>
    </row>
    <row r="196" spans="3:11" x14ac:dyDescent="0.45">
      <c r="C196" s="120"/>
      <c r="D196" s="131"/>
      <c r="E196" s="129"/>
      <c r="F196" s="120"/>
      <c r="G196" s="122"/>
      <c r="H196" s="120"/>
      <c r="I196" s="120"/>
      <c r="J196" s="120"/>
      <c r="K196" s="113"/>
    </row>
    <row r="197" spans="3:11" x14ac:dyDescent="0.45">
      <c r="C197" s="120"/>
      <c r="D197" s="131"/>
      <c r="E197" s="129"/>
      <c r="F197" s="120"/>
      <c r="G197" s="122"/>
      <c r="H197" s="120"/>
      <c r="I197" s="120"/>
      <c r="J197" s="120"/>
      <c r="K197" s="113"/>
    </row>
    <row r="198" spans="3:11" x14ac:dyDescent="0.45">
      <c r="C198" s="120"/>
      <c r="D198" s="131"/>
      <c r="E198" s="129"/>
      <c r="F198" s="120"/>
      <c r="G198" s="122"/>
      <c r="H198" s="120"/>
      <c r="I198" s="120"/>
      <c r="J198" s="120"/>
      <c r="K198" s="113"/>
    </row>
    <row r="199" spans="3:11" x14ac:dyDescent="0.45">
      <c r="C199" s="120"/>
      <c r="D199" s="131"/>
      <c r="E199" s="129"/>
      <c r="F199" s="120"/>
      <c r="G199" s="122"/>
      <c r="H199" s="120"/>
      <c r="I199" s="120"/>
      <c r="J199" s="120"/>
      <c r="K199" s="113"/>
    </row>
    <row r="200" spans="3:11" x14ac:dyDescent="0.45">
      <c r="C200" s="120"/>
      <c r="D200" s="131"/>
      <c r="E200" s="129"/>
      <c r="F200" s="120"/>
      <c r="G200" s="122"/>
      <c r="H200" s="120"/>
      <c r="I200" s="120"/>
      <c r="J200" s="120"/>
      <c r="K200" s="113"/>
    </row>
    <row r="201" spans="3:11" x14ac:dyDescent="0.45">
      <c r="C201" s="120"/>
      <c r="D201" s="131"/>
      <c r="E201" s="129"/>
      <c r="F201" s="120"/>
      <c r="G201" s="122"/>
      <c r="H201" s="120"/>
      <c r="I201" s="120"/>
      <c r="J201" s="120"/>
      <c r="K201" s="113"/>
    </row>
    <row r="202" spans="3:11" x14ac:dyDescent="0.45">
      <c r="C202" s="120"/>
      <c r="D202" s="131"/>
      <c r="E202" s="129"/>
      <c r="F202" s="120"/>
      <c r="G202" s="122"/>
      <c r="H202" s="120"/>
      <c r="I202" s="120"/>
      <c r="J202" s="120"/>
      <c r="K202" s="113"/>
    </row>
    <row r="203" spans="3:11" x14ac:dyDescent="0.45">
      <c r="C203" s="120"/>
      <c r="D203" s="131"/>
      <c r="E203" s="129"/>
      <c r="F203" s="120"/>
      <c r="G203" s="122"/>
      <c r="H203" s="120"/>
      <c r="I203" s="120"/>
      <c r="J203" s="120"/>
      <c r="K203" s="113"/>
    </row>
    <row r="204" spans="3:11" x14ac:dyDescent="0.45">
      <c r="C204" s="120"/>
      <c r="D204" s="131"/>
      <c r="E204" s="129"/>
      <c r="F204" s="120"/>
      <c r="G204" s="122"/>
      <c r="H204" s="120"/>
      <c r="I204" s="120"/>
      <c r="J204" s="120"/>
      <c r="K204" s="113"/>
    </row>
    <row r="205" spans="3:11" x14ac:dyDescent="0.45">
      <c r="C205" s="120"/>
      <c r="D205" s="131"/>
      <c r="E205" s="129"/>
      <c r="F205" s="120"/>
      <c r="G205" s="122"/>
      <c r="H205" s="120"/>
      <c r="I205" s="120"/>
      <c r="J205" s="120"/>
      <c r="K205" s="113"/>
    </row>
    <row r="206" spans="3:11" x14ac:dyDescent="0.45">
      <c r="C206" s="120"/>
      <c r="D206" s="131"/>
      <c r="E206" s="129"/>
      <c r="F206" s="120"/>
      <c r="G206" s="122"/>
      <c r="H206" s="120"/>
      <c r="I206" s="120"/>
      <c r="J206" s="120"/>
      <c r="K206" s="113"/>
    </row>
    <row r="207" spans="3:11" x14ac:dyDescent="0.45">
      <c r="C207" s="120"/>
      <c r="D207" s="131"/>
      <c r="E207" s="129"/>
      <c r="F207" s="120"/>
      <c r="G207" s="122"/>
      <c r="H207" s="120"/>
      <c r="I207" s="120"/>
      <c r="J207" s="120"/>
      <c r="K207" s="113"/>
    </row>
    <row r="208" spans="3:11" x14ac:dyDescent="0.45">
      <c r="C208" s="120"/>
      <c r="D208" s="131"/>
      <c r="E208" s="129"/>
      <c r="F208" s="120"/>
      <c r="G208" s="122"/>
      <c r="H208" s="120"/>
      <c r="I208" s="120"/>
      <c r="J208" s="120"/>
      <c r="K208" s="113"/>
    </row>
    <row r="209" spans="3:11" x14ac:dyDescent="0.45">
      <c r="C209" s="120"/>
      <c r="D209" s="131"/>
      <c r="E209" s="129"/>
      <c r="F209" s="120"/>
      <c r="G209" s="122"/>
      <c r="H209" s="120"/>
      <c r="I209" s="120"/>
      <c r="J209" s="120"/>
      <c r="K209" s="113"/>
    </row>
    <row r="210" spans="3:11" x14ac:dyDescent="0.45">
      <c r="C210" s="120"/>
      <c r="D210" s="131"/>
      <c r="E210" s="129"/>
      <c r="F210" s="120"/>
      <c r="G210" s="122"/>
      <c r="H210" s="120"/>
      <c r="I210" s="120"/>
      <c r="J210" s="120"/>
      <c r="K210" s="113"/>
    </row>
    <row r="211" spans="3:11" x14ac:dyDescent="0.45">
      <c r="C211" s="120"/>
      <c r="D211" s="131"/>
      <c r="E211" s="129"/>
      <c r="F211" s="120"/>
      <c r="G211" s="122"/>
      <c r="H211" s="120"/>
      <c r="I211" s="120"/>
      <c r="J211" s="120"/>
      <c r="K211" s="113"/>
    </row>
    <row r="212" spans="3:11" x14ac:dyDescent="0.45">
      <c r="C212" s="120"/>
      <c r="D212" s="131"/>
      <c r="E212" s="129"/>
      <c r="F212" s="120"/>
      <c r="G212" s="122"/>
      <c r="H212" s="120"/>
      <c r="I212" s="120"/>
      <c r="J212" s="120"/>
      <c r="K212" s="113"/>
    </row>
    <row r="213" spans="3:11" x14ac:dyDescent="0.45">
      <c r="C213" s="120"/>
      <c r="D213" s="131"/>
      <c r="E213" s="129"/>
      <c r="F213" s="120"/>
      <c r="G213" s="122"/>
      <c r="H213" s="120"/>
      <c r="I213" s="120"/>
      <c r="J213" s="120"/>
      <c r="K213" s="113"/>
    </row>
    <row r="214" spans="3:11" x14ac:dyDescent="0.45">
      <c r="C214" s="120"/>
      <c r="D214" s="131"/>
      <c r="E214" s="129"/>
      <c r="F214" s="120"/>
      <c r="G214" s="122"/>
      <c r="H214" s="120"/>
      <c r="I214" s="120"/>
      <c r="J214" s="120"/>
      <c r="K214" s="113"/>
    </row>
    <row r="215" spans="3:11" x14ac:dyDescent="0.45">
      <c r="C215" s="120"/>
      <c r="D215" s="131"/>
      <c r="E215" s="129"/>
      <c r="F215" s="120"/>
      <c r="G215" s="122"/>
      <c r="H215" s="120"/>
      <c r="I215" s="120"/>
      <c r="J215" s="120"/>
      <c r="K215" s="113"/>
    </row>
    <row r="216" spans="3:11" x14ac:dyDescent="0.45">
      <c r="C216" s="120"/>
      <c r="D216" s="131"/>
      <c r="E216" s="129"/>
      <c r="F216" s="120"/>
      <c r="G216" s="122"/>
      <c r="H216" s="120"/>
      <c r="I216" s="120"/>
      <c r="J216" s="120"/>
      <c r="K216" s="113"/>
    </row>
    <row r="217" spans="3:11" x14ac:dyDescent="0.45">
      <c r="C217" s="120"/>
      <c r="D217" s="131"/>
      <c r="E217" s="129"/>
      <c r="F217" s="120"/>
      <c r="G217" s="122"/>
      <c r="H217" s="120"/>
      <c r="I217" s="120"/>
      <c r="J217" s="120"/>
      <c r="K217" s="113"/>
    </row>
    <row r="218" spans="3:11" x14ac:dyDescent="0.45">
      <c r="C218" s="120"/>
      <c r="D218" s="131"/>
      <c r="E218" s="129"/>
      <c r="F218" s="120"/>
      <c r="G218" s="122"/>
      <c r="H218" s="120"/>
      <c r="I218" s="120"/>
      <c r="J218" s="120"/>
      <c r="K218" s="113"/>
    </row>
    <row r="219" spans="3:11" x14ac:dyDescent="0.45">
      <c r="C219" s="120"/>
      <c r="D219" s="131"/>
      <c r="E219" s="129"/>
      <c r="F219" s="120"/>
      <c r="G219" s="122"/>
      <c r="H219" s="120"/>
      <c r="I219" s="120"/>
      <c r="J219" s="120"/>
      <c r="K219" s="113"/>
    </row>
    <row r="220" spans="3:11" x14ac:dyDescent="0.45">
      <c r="C220" s="120"/>
      <c r="D220" s="131"/>
      <c r="E220" s="129"/>
      <c r="F220" s="120"/>
      <c r="G220" s="122"/>
      <c r="H220" s="120"/>
      <c r="I220" s="120"/>
      <c r="J220" s="120"/>
      <c r="K220" s="113"/>
    </row>
    <row r="221" spans="3:11" x14ac:dyDescent="0.45">
      <c r="C221" s="120"/>
      <c r="D221" s="131"/>
      <c r="E221" s="129"/>
      <c r="F221" s="120"/>
      <c r="G221" s="122"/>
      <c r="H221" s="120"/>
      <c r="I221" s="120"/>
      <c r="J221" s="120"/>
      <c r="K221" s="113"/>
    </row>
    <row r="222" spans="3:11" x14ac:dyDescent="0.45">
      <c r="C222" s="120"/>
      <c r="D222" s="131"/>
      <c r="E222" s="129"/>
      <c r="F222" s="120"/>
      <c r="G222" s="122"/>
      <c r="H222" s="120"/>
      <c r="I222" s="120"/>
      <c r="J222" s="120"/>
      <c r="K222" s="113"/>
    </row>
    <row r="223" spans="3:11" x14ac:dyDescent="0.45">
      <c r="C223" s="120"/>
      <c r="D223" s="131"/>
      <c r="E223" s="129"/>
      <c r="F223" s="120"/>
      <c r="G223" s="122"/>
      <c r="H223" s="120"/>
      <c r="I223" s="120"/>
      <c r="J223" s="120"/>
      <c r="K223" s="113"/>
    </row>
    <row r="224" spans="3:11" x14ac:dyDescent="0.45">
      <c r="C224" s="120"/>
      <c r="D224" s="131"/>
      <c r="E224" s="129"/>
      <c r="F224" s="120"/>
      <c r="G224" s="122"/>
      <c r="H224" s="120"/>
      <c r="I224" s="120"/>
      <c r="J224" s="120"/>
      <c r="K224" s="113"/>
    </row>
    <row r="225" spans="3:11" x14ac:dyDescent="0.45">
      <c r="C225" s="120"/>
      <c r="D225" s="131"/>
      <c r="E225" s="129"/>
      <c r="F225" s="120"/>
      <c r="G225" s="122"/>
      <c r="H225" s="120"/>
      <c r="I225" s="120"/>
      <c r="J225" s="120"/>
      <c r="K225" s="113"/>
    </row>
    <row r="226" spans="3:11" x14ac:dyDescent="0.45">
      <c r="C226" s="120"/>
      <c r="D226" s="131"/>
      <c r="E226" s="129"/>
      <c r="F226" s="120"/>
      <c r="G226" s="122"/>
      <c r="H226" s="120"/>
      <c r="I226" s="120"/>
      <c r="J226" s="120"/>
      <c r="K226" s="113"/>
    </row>
    <row r="227" spans="3:11" x14ac:dyDescent="0.45">
      <c r="C227" s="120"/>
      <c r="D227" s="131"/>
      <c r="E227" s="129"/>
      <c r="F227" s="120"/>
      <c r="G227" s="122"/>
      <c r="H227" s="120"/>
      <c r="I227" s="120"/>
      <c r="J227" s="120"/>
      <c r="K227" s="113"/>
    </row>
    <row r="228" spans="3:11" x14ac:dyDescent="0.45">
      <c r="C228" s="120"/>
      <c r="D228" s="131"/>
      <c r="E228" s="129"/>
      <c r="F228" s="120"/>
      <c r="G228" s="122"/>
      <c r="H228" s="120"/>
      <c r="I228" s="120"/>
      <c r="J228" s="120"/>
      <c r="K228" s="113"/>
    </row>
    <row r="229" spans="3:11" x14ac:dyDescent="0.45">
      <c r="C229" s="120"/>
      <c r="D229" s="131"/>
      <c r="E229" s="129"/>
      <c r="F229" s="120"/>
      <c r="G229" s="122"/>
      <c r="H229" s="120"/>
      <c r="I229" s="120"/>
      <c r="J229" s="120"/>
      <c r="K229" s="113"/>
    </row>
    <row r="230" spans="3:11" x14ac:dyDescent="0.45">
      <c r="C230" s="120"/>
      <c r="D230" s="131"/>
      <c r="E230" s="129"/>
      <c r="F230" s="120"/>
      <c r="G230" s="122"/>
      <c r="H230" s="120"/>
      <c r="I230" s="120"/>
      <c r="J230" s="120"/>
      <c r="K230" s="113"/>
    </row>
    <row r="231" spans="3:11" x14ac:dyDescent="0.45">
      <c r="C231" s="120"/>
      <c r="D231" s="131"/>
      <c r="E231" s="129"/>
      <c r="F231" s="120"/>
      <c r="G231" s="122"/>
      <c r="H231" s="120"/>
      <c r="I231" s="120"/>
      <c r="J231" s="120"/>
      <c r="K231" s="113"/>
    </row>
    <row r="232" spans="3:11" x14ac:dyDescent="0.45">
      <c r="C232" s="120"/>
      <c r="D232" s="131"/>
      <c r="E232" s="129"/>
      <c r="F232" s="120"/>
      <c r="G232" s="122"/>
      <c r="H232" s="120"/>
      <c r="I232" s="120"/>
      <c r="J232" s="120"/>
      <c r="K232" s="113"/>
    </row>
    <row r="233" spans="3:11" x14ac:dyDescent="0.45">
      <c r="C233" s="120"/>
      <c r="D233" s="131"/>
      <c r="E233" s="129"/>
      <c r="F233" s="120"/>
      <c r="G233" s="122"/>
      <c r="H233" s="120"/>
      <c r="I233" s="120"/>
      <c r="J233" s="120"/>
      <c r="K233" s="113"/>
    </row>
    <row r="234" spans="3:11" x14ac:dyDescent="0.45">
      <c r="C234" s="120"/>
      <c r="D234" s="131"/>
      <c r="E234" s="129"/>
      <c r="F234" s="120"/>
      <c r="G234" s="122"/>
      <c r="H234" s="120"/>
      <c r="I234" s="120"/>
      <c r="J234" s="120"/>
      <c r="K234" s="113"/>
    </row>
    <row r="235" spans="3:11" x14ac:dyDescent="0.45">
      <c r="C235" s="120"/>
      <c r="D235" s="131"/>
      <c r="E235" s="129"/>
      <c r="F235" s="120"/>
      <c r="G235" s="122"/>
      <c r="H235" s="120"/>
      <c r="I235" s="120"/>
      <c r="J235" s="120"/>
      <c r="K235" s="113"/>
    </row>
    <row r="236" spans="3:11" x14ac:dyDescent="0.45">
      <c r="C236" s="120"/>
      <c r="D236" s="131"/>
      <c r="E236" s="129"/>
      <c r="F236" s="120"/>
      <c r="G236" s="122"/>
      <c r="H236" s="120"/>
      <c r="I236" s="120"/>
      <c r="J236" s="120"/>
      <c r="K236" s="113"/>
    </row>
    <row r="237" spans="3:11" x14ac:dyDescent="0.45">
      <c r="C237" s="120"/>
      <c r="D237" s="131"/>
      <c r="E237" s="129"/>
      <c r="F237" s="120"/>
      <c r="G237" s="122"/>
      <c r="H237" s="120"/>
      <c r="I237" s="120"/>
      <c r="J237" s="120"/>
      <c r="K237" s="113"/>
    </row>
    <row r="238" spans="3:11" x14ac:dyDescent="0.45">
      <c r="C238" s="120"/>
      <c r="D238" s="131"/>
      <c r="E238" s="129"/>
      <c r="F238" s="120"/>
      <c r="G238" s="122"/>
      <c r="H238" s="120"/>
      <c r="I238" s="120"/>
      <c r="J238" s="120"/>
      <c r="K238" s="113"/>
    </row>
    <row r="239" spans="3:11" x14ac:dyDescent="0.45">
      <c r="C239" s="120"/>
      <c r="D239" s="131"/>
      <c r="E239" s="129"/>
      <c r="F239" s="120"/>
      <c r="G239" s="122"/>
      <c r="H239" s="120"/>
      <c r="I239" s="120"/>
      <c r="J239" s="120"/>
      <c r="K239" s="113"/>
    </row>
    <row r="240" spans="3:11" x14ac:dyDescent="0.45">
      <c r="C240" s="120"/>
      <c r="D240" s="131"/>
      <c r="E240" s="129"/>
      <c r="F240" s="120"/>
      <c r="G240" s="122"/>
      <c r="H240" s="120"/>
      <c r="I240" s="120"/>
      <c r="J240" s="120"/>
      <c r="K240" s="113"/>
    </row>
    <row r="241" spans="3:11" x14ac:dyDescent="0.45">
      <c r="C241" s="120"/>
      <c r="D241" s="131"/>
      <c r="E241" s="129"/>
      <c r="F241" s="120"/>
      <c r="G241" s="122"/>
      <c r="H241" s="120"/>
      <c r="I241" s="120"/>
      <c r="J241" s="120"/>
      <c r="K241" s="113"/>
    </row>
    <row r="242" spans="3:11" x14ac:dyDescent="0.45">
      <c r="C242" s="120"/>
      <c r="D242" s="131"/>
      <c r="E242" s="129"/>
      <c r="F242" s="120"/>
      <c r="G242" s="122"/>
      <c r="H242" s="120"/>
      <c r="I242" s="120"/>
      <c r="J242" s="120"/>
      <c r="K242" s="113"/>
    </row>
    <row r="243" spans="3:11" x14ac:dyDescent="0.45">
      <c r="C243" s="120"/>
      <c r="D243" s="131"/>
      <c r="E243" s="129"/>
      <c r="F243" s="120"/>
      <c r="G243" s="122"/>
      <c r="H243" s="120"/>
      <c r="I243" s="120"/>
      <c r="J243" s="120"/>
      <c r="K243" s="113"/>
    </row>
    <row r="244" spans="3:11" x14ac:dyDescent="0.45">
      <c r="C244" s="120"/>
      <c r="D244" s="131"/>
      <c r="E244" s="129"/>
      <c r="F244" s="120"/>
      <c r="G244" s="122"/>
      <c r="H244" s="120"/>
      <c r="I244" s="120"/>
      <c r="J244" s="120"/>
      <c r="K244" s="113"/>
    </row>
    <row r="245" spans="3:11" x14ac:dyDescent="0.45">
      <c r="C245" s="120"/>
      <c r="D245" s="131"/>
      <c r="E245" s="129"/>
      <c r="F245" s="120"/>
      <c r="G245" s="122"/>
      <c r="H245" s="120"/>
      <c r="I245" s="120"/>
      <c r="J245" s="120"/>
      <c r="K245" s="113"/>
    </row>
    <row r="246" spans="3:11" x14ac:dyDescent="0.45">
      <c r="C246" s="120"/>
      <c r="D246" s="131"/>
      <c r="E246" s="129"/>
      <c r="F246" s="120"/>
      <c r="G246" s="122"/>
      <c r="H246" s="120"/>
      <c r="I246" s="120"/>
      <c r="J246" s="120"/>
      <c r="K246" s="113"/>
    </row>
    <row r="247" spans="3:11" x14ac:dyDescent="0.45">
      <c r="C247" s="120"/>
      <c r="D247" s="131"/>
      <c r="E247" s="129"/>
      <c r="F247" s="120"/>
      <c r="G247" s="122"/>
      <c r="H247" s="120"/>
      <c r="I247" s="120"/>
      <c r="J247" s="120"/>
      <c r="K247" s="113"/>
    </row>
    <row r="248" spans="3:11" x14ac:dyDescent="0.45">
      <c r="C248" s="120"/>
      <c r="D248" s="131"/>
      <c r="E248" s="129"/>
      <c r="F248" s="120"/>
      <c r="G248" s="122"/>
      <c r="H248" s="120"/>
      <c r="I248" s="120"/>
      <c r="J248" s="120"/>
      <c r="K248" s="113"/>
    </row>
    <row r="249" spans="3:11" x14ac:dyDescent="0.45">
      <c r="C249" s="120"/>
      <c r="D249" s="131"/>
      <c r="E249" s="129"/>
      <c r="F249" s="120"/>
      <c r="G249" s="122"/>
      <c r="H249" s="120"/>
      <c r="I249" s="120"/>
      <c r="J249" s="120"/>
      <c r="K249" s="113"/>
    </row>
    <row r="250" spans="3:11" x14ac:dyDescent="0.45">
      <c r="C250" s="120"/>
      <c r="D250" s="131"/>
      <c r="E250" s="129"/>
      <c r="F250" s="120"/>
      <c r="G250" s="122"/>
      <c r="H250" s="120"/>
      <c r="I250" s="120"/>
      <c r="J250" s="120"/>
      <c r="K250" s="113"/>
    </row>
    <row r="251" spans="3:11" x14ac:dyDescent="0.45">
      <c r="C251" s="120"/>
      <c r="D251" s="131"/>
      <c r="E251" s="129"/>
      <c r="F251" s="120"/>
      <c r="G251" s="122"/>
      <c r="H251" s="120"/>
      <c r="I251" s="120"/>
      <c r="J251" s="120"/>
      <c r="K251" s="113"/>
    </row>
    <row r="252" spans="3:11" x14ac:dyDescent="0.45">
      <c r="C252" s="120"/>
      <c r="D252" s="131"/>
      <c r="E252" s="129"/>
      <c r="F252" s="120"/>
      <c r="G252" s="122"/>
      <c r="H252" s="120"/>
      <c r="I252" s="120"/>
      <c r="J252" s="120"/>
      <c r="K252" s="113"/>
    </row>
    <row r="253" spans="3:11" x14ac:dyDescent="0.45">
      <c r="C253" s="120"/>
      <c r="D253" s="131"/>
      <c r="E253" s="129"/>
      <c r="F253" s="120"/>
      <c r="G253" s="122"/>
      <c r="H253" s="120"/>
      <c r="I253" s="120"/>
      <c r="J253" s="120"/>
      <c r="K253" s="113"/>
    </row>
    <row r="254" spans="3:11" x14ac:dyDescent="0.45">
      <c r="C254" s="120"/>
      <c r="D254" s="131"/>
      <c r="E254" s="129"/>
      <c r="F254" s="120"/>
      <c r="G254" s="122"/>
      <c r="H254" s="120"/>
      <c r="I254" s="120"/>
      <c r="J254" s="120"/>
      <c r="K254" s="113"/>
    </row>
    <row r="255" spans="3:11" x14ac:dyDescent="0.45">
      <c r="C255" s="120"/>
      <c r="D255" s="131"/>
      <c r="E255" s="129"/>
      <c r="F255" s="120"/>
      <c r="G255" s="122"/>
      <c r="H255" s="120"/>
      <c r="I255" s="120"/>
      <c r="J255" s="120"/>
      <c r="K255" s="113"/>
    </row>
    <row r="256" spans="3:11" x14ac:dyDescent="0.45">
      <c r="C256" s="120"/>
      <c r="D256" s="131"/>
      <c r="E256" s="129"/>
      <c r="F256" s="120"/>
      <c r="G256" s="122"/>
      <c r="H256" s="120"/>
      <c r="I256" s="120"/>
      <c r="J256" s="120"/>
      <c r="K256" s="113"/>
    </row>
    <row r="257" spans="3:11" x14ac:dyDescent="0.45">
      <c r="C257" s="120"/>
      <c r="D257" s="131"/>
      <c r="E257" s="129"/>
      <c r="F257" s="120"/>
      <c r="G257" s="122"/>
      <c r="H257" s="120"/>
      <c r="I257" s="120"/>
      <c r="J257" s="120"/>
      <c r="K257" s="113"/>
    </row>
    <row r="258" spans="3:11" x14ac:dyDescent="0.45">
      <c r="C258" s="120"/>
      <c r="D258" s="131"/>
      <c r="E258" s="129"/>
      <c r="F258" s="120"/>
      <c r="G258" s="122"/>
      <c r="H258" s="120"/>
      <c r="I258" s="120"/>
      <c r="J258" s="120"/>
      <c r="K258" s="113"/>
    </row>
    <row r="259" spans="3:11" x14ac:dyDescent="0.45">
      <c r="C259" s="120"/>
      <c r="D259" s="131"/>
      <c r="E259" s="129"/>
      <c r="F259" s="120"/>
      <c r="G259" s="122"/>
      <c r="H259" s="120"/>
      <c r="I259" s="120"/>
      <c r="J259" s="120"/>
      <c r="K259" s="113"/>
    </row>
    <row r="260" spans="3:11" x14ac:dyDescent="0.45">
      <c r="C260" s="120"/>
      <c r="D260" s="131"/>
      <c r="E260" s="129"/>
      <c r="F260" s="120"/>
      <c r="G260" s="122"/>
      <c r="H260" s="120"/>
      <c r="I260" s="120"/>
      <c r="J260" s="120"/>
      <c r="K260" s="113"/>
    </row>
    <row r="261" spans="3:11" x14ac:dyDescent="0.45">
      <c r="C261" s="120"/>
      <c r="D261" s="131"/>
      <c r="E261" s="129"/>
      <c r="F261" s="120"/>
      <c r="G261" s="122"/>
      <c r="H261" s="120"/>
      <c r="I261" s="120"/>
      <c r="J261" s="120"/>
      <c r="K261" s="113"/>
    </row>
    <row r="262" spans="3:11" x14ac:dyDescent="0.45">
      <c r="C262" s="120"/>
      <c r="D262" s="131"/>
      <c r="E262" s="129"/>
      <c r="F262" s="120"/>
      <c r="G262" s="122"/>
      <c r="H262" s="120"/>
      <c r="I262" s="120"/>
      <c r="J262" s="120"/>
      <c r="K262" s="113"/>
    </row>
    <row r="263" spans="3:11" x14ac:dyDescent="0.45">
      <c r="C263" s="120"/>
      <c r="D263" s="131"/>
      <c r="E263" s="129"/>
      <c r="F263" s="120"/>
      <c r="G263" s="122"/>
      <c r="H263" s="120"/>
      <c r="I263" s="120"/>
      <c r="J263" s="120"/>
      <c r="K263" s="113"/>
    </row>
    <row r="264" spans="3:11" x14ac:dyDescent="0.45">
      <c r="C264" s="120"/>
      <c r="D264" s="131"/>
      <c r="E264" s="129"/>
      <c r="F264" s="120"/>
      <c r="G264" s="122"/>
      <c r="H264" s="120"/>
      <c r="I264" s="120"/>
      <c r="J264" s="120"/>
      <c r="K264" s="113"/>
    </row>
    <row r="265" spans="3:11" x14ac:dyDescent="0.45">
      <c r="C265" s="120"/>
      <c r="D265" s="131"/>
      <c r="E265" s="129"/>
      <c r="F265" s="120"/>
      <c r="G265" s="122"/>
      <c r="H265" s="120"/>
      <c r="I265" s="120"/>
      <c r="J265" s="120"/>
      <c r="K265" s="113"/>
    </row>
    <row r="266" spans="3:11" x14ac:dyDescent="0.45">
      <c r="C266" s="120"/>
      <c r="D266" s="131"/>
      <c r="E266" s="129"/>
      <c r="F266" s="120"/>
      <c r="G266" s="122"/>
      <c r="H266" s="120"/>
      <c r="I266" s="120"/>
      <c r="J266" s="120"/>
      <c r="K266" s="113"/>
    </row>
    <row r="267" spans="3:11" x14ac:dyDescent="0.45">
      <c r="C267" s="120"/>
      <c r="D267" s="131"/>
      <c r="E267" s="129"/>
      <c r="F267" s="120"/>
      <c r="G267" s="122"/>
      <c r="H267" s="120"/>
      <c r="I267" s="120"/>
      <c r="J267" s="120"/>
      <c r="K267" s="113"/>
    </row>
    <row r="268" spans="3:11" x14ac:dyDescent="0.45">
      <c r="C268" s="120"/>
      <c r="D268" s="131"/>
      <c r="E268" s="129"/>
      <c r="F268" s="120"/>
      <c r="G268" s="122"/>
      <c r="H268" s="120"/>
      <c r="I268" s="120"/>
      <c r="J268" s="120"/>
      <c r="K268" s="113"/>
    </row>
    <row r="269" spans="3:11" x14ac:dyDescent="0.45">
      <c r="C269" s="120"/>
      <c r="D269" s="131"/>
      <c r="E269" s="129"/>
      <c r="F269" s="120"/>
      <c r="G269" s="122"/>
      <c r="H269" s="120"/>
      <c r="I269" s="120"/>
      <c r="J269" s="120"/>
      <c r="K269" s="113"/>
    </row>
    <row r="270" spans="3:11" x14ac:dyDescent="0.45">
      <c r="C270" s="120"/>
      <c r="D270" s="131"/>
      <c r="E270" s="129"/>
      <c r="F270" s="120"/>
      <c r="G270" s="122"/>
      <c r="H270" s="120"/>
      <c r="I270" s="120"/>
      <c r="J270" s="120"/>
      <c r="K270" s="113"/>
    </row>
    <row r="271" spans="3:11" x14ac:dyDescent="0.45">
      <c r="C271" s="120"/>
      <c r="D271" s="131"/>
      <c r="E271" s="129"/>
      <c r="F271" s="120"/>
      <c r="G271" s="122"/>
      <c r="H271" s="120"/>
      <c r="I271" s="120"/>
      <c r="J271" s="120"/>
      <c r="K271" s="113"/>
    </row>
    <row r="272" spans="3:11" x14ac:dyDescent="0.45">
      <c r="C272" s="120"/>
      <c r="D272" s="131"/>
      <c r="E272" s="129"/>
      <c r="F272" s="120"/>
      <c r="G272" s="122"/>
      <c r="H272" s="120"/>
      <c r="I272" s="120"/>
      <c r="J272" s="120"/>
      <c r="K272" s="113"/>
    </row>
    <row r="273" spans="3:11" x14ac:dyDescent="0.45">
      <c r="C273" s="120"/>
      <c r="D273" s="131"/>
      <c r="E273" s="129"/>
      <c r="F273" s="120"/>
      <c r="G273" s="122"/>
      <c r="H273" s="120"/>
      <c r="I273" s="120"/>
      <c r="J273" s="120"/>
      <c r="K273" s="113"/>
    </row>
    <row r="274" spans="3:11" x14ac:dyDescent="0.45">
      <c r="C274" s="120"/>
      <c r="D274" s="131"/>
      <c r="E274" s="129"/>
      <c r="F274" s="120"/>
      <c r="G274" s="122"/>
      <c r="H274" s="120"/>
      <c r="I274" s="120"/>
      <c r="J274" s="120"/>
      <c r="K274" s="113"/>
    </row>
    <row r="275" spans="3:11" x14ac:dyDescent="0.45">
      <c r="C275" s="120"/>
      <c r="D275" s="131"/>
      <c r="E275" s="129"/>
      <c r="F275" s="120"/>
      <c r="G275" s="122"/>
      <c r="H275" s="120"/>
      <c r="I275" s="120"/>
      <c r="J275" s="120"/>
      <c r="K275" s="113"/>
    </row>
    <row r="276" spans="3:11" x14ac:dyDescent="0.45">
      <c r="C276" s="120"/>
      <c r="D276" s="131"/>
      <c r="E276" s="129"/>
      <c r="F276" s="120"/>
      <c r="G276" s="122"/>
      <c r="H276" s="120"/>
      <c r="I276" s="120"/>
      <c r="J276" s="120"/>
      <c r="K276" s="113"/>
    </row>
    <row r="277" spans="3:11" x14ac:dyDescent="0.45">
      <c r="C277" s="120"/>
      <c r="D277" s="131"/>
      <c r="E277" s="129"/>
      <c r="F277" s="120"/>
      <c r="G277" s="122"/>
      <c r="H277" s="120"/>
      <c r="I277" s="120"/>
      <c r="J277" s="120"/>
      <c r="K277" s="113"/>
    </row>
    <row r="278" spans="3:11" x14ac:dyDescent="0.45">
      <c r="C278" s="120"/>
      <c r="D278" s="131"/>
      <c r="E278" s="129"/>
      <c r="F278" s="120"/>
      <c r="G278" s="122"/>
      <c r="H278" s="120"/>
      <c r="I278" s="120"/>
      <c r="J278" s="120"/>
      <c r="K278" s="113"/>
    </row>
    <row r="279" spans="3:11" x14ac:dyDescent="0.45">
      <c r="C279" s="120"/>
      <c r="D279" s="131"/>
      <c r="E279" s="129"/>
      <c r="F279" s="120"/>
      <c r="G279" s="122"/>
      <c r="H279" s="120"/>
      <c r="I279" s="120"/>
      <c r="J279" s="120"/>
      <c r="K279" s="113"/>
    </row>
    <row r="280" spans="3:11" x14ac:dyDescent="0.45">
      <c r="C280" s="120"/>
      <c r="D280" s="131"/>
      <c r="E280" s="129"/>
      <c r="F280" s="120"/>
      <c r="G280" s="122"/>
      <c r="H280" s="120"/>
      <c r="I280" s="120"/>
      <c r="J280" s="120"/>
      <c r="K280" s="113"/>
    </row>
    <row r="281" spans="3:11" x14ac:dyDescent="0.45">
      <c r="C281" s="120"/>
      <c r="D281" s="131"/>
      <c r="E281" s="129"/>
      <c r="F281" s="120"/>
      <c r="G281" s="122"/>
      <c r="H281" s="120"/>
      <c r="I281" s="120"/>
      <c r="J281" s="120"/>
      <c r="K281" s="113"/>
    </row>
    <row r="282" spans="3:11" x14ac:dyDescent="0.45">
      <c r="C282" s="120"/>
      <c r="D282" s="131"/>
      <c r="E282" s="129"/>
      <c r="F282" s="120"/>
      <c r="G282" s="122"/>
      <c r="H282" s="120"/>
      <c r="I282" s="120"/>
      <c r="J282" s="120"/>
      <c r="K282" s="113"/>
    </row>
    <row r="283" spans="3:11" x14ac:dyDescent="0.45">
      <c r="C283" s="120"/>
      <c r="D283" s="131"/>
      <c r="E283" s="129"/>
      <c r="F283" s="120"/>
      <c r="G283" s="122"/>
      <c r="H283" s="120"/>
      <c r="I283" s="120"/>
      <c r="J283" s="120"/>
      <c r="K283" s="113"/>
    </row>
    <row r="284" spans="3:11" x14ac:dyDescent="0.45">
      <c r="C284" s="120"/>
      <c r="D284" s="131"/>
      <c r="E284" s="129"/>
      <c r="F284" s="120"/>
      <c r="G284" s="122"/>
      <c r="H284" s="120"/>
      <c r="I284" s="120"/>
      <c r="J284" s="120"/>
      <c r="K284" s="113"/>
    </row>
    <row r="285" spans="3:11" x14ac:dyDescent="0.45">
      <c r="C285" s="120"/>
      <c r="D285" s="131"/>
      <c r="E285" s="129"/>
      <c r="F285" s="120"/>
      <c r="G285" s="122"/>
      <c r="H285" s="120"/>
      <c r="I285" s="120"/>
      <c r="J285" s="120"/>
      <c r="K285" s="113"/>
    </row>
    <row r="286" spans="3:11" x14ac:dyDescent="0.45">
      <c r="C286" s="120"/>
      <c r="D286" s="131"/>
      <c r="E286" s="129"/>
      <c r="F286" s="120"/>
      <c r="G286" s="122"/>
      <c r="H286" s="120"/>
      <c r="I286" s="120"/>
      <c r="J286" s="120"/>
      <c r="K286" s="113"/>
    </row>
    <row r="287" spans="3:11" x14ac:dyDescent="0.45">
      <c r="C287" s="120"/>
      <c r="D287" s="131"/>
      <c r="E287" s="129"/>
      <c r="F287" s="120"/>
      <c r="G287" s="122"/>
      <c r="H287" s="120"/>
      <c r="I287" s="120"/>
      <c r="J287" s="120"/>
      <c r="K287" s="113"/>
    </row>
    <row r="288" spans="3:11" x14ac:dyDescent="0.45">
      <c r="C288" s="120"/>
      <c r="D288" s="131"/>
      <c r="E288" s="129"/>
      <c r="F288" s="120"/>
      <c r="G288" s="122"/>
      <c r="H288" s="120"/>
      <c r="I288" s="120"/>
      <c r="J288" s="120"/>
      <c r="K288" s="113"/>
    </row>
    <row r="289" spans="3:11" x14ac:dyDescent="0.45">
      <c r="C289" s="120"/>
      <c r="D289" s="131"/>
      <c r="E289" s="129"/>
      <c r="F289" s="120"/>
      <c r="G289" s="122"/>
      <c r="H289" s="120"/>
      <c r="I289" s="120"/>
      <c r="J289" s="120"/>
      <c r="K289" s="113"/>
    </row>
    <row r="290" spans="3:11" x14ac:dyDescent="0.45">
      <c r="C290" s="120"/>
      <c r="D290" s="131"/>
      <c r="E290" s="129"/>
      <c r="F290" s="120"/>
      <c r="G290" s="122"/>
      <c r="H290" s="120"/>
      <c r="I290" s="120"/>
      <c r="J290" s="120"/>
      <c r="K290" s="113"/>
    </row>
    <row r="291" spans="3:11" x14ac:dyDescent="0.45">
      <c r="C291" s="120"/>
      <c r="D291" s="131"/>
      <c r="E291" s="129"/>
      <c r="F291" s="120"/>
      <c r="G291" s="122"/>
      <c r="H291" s="120"/>
      <c r="I291" s="120"/>
      <c r="J291" s="120"/>
      <c r="K291" s="113"/>
    </row>
    <row r="292" spans="3:11" x14ac:dyDescent="0.45">
      <c r="C292" s="120"/>
      <c r="D292" s="131"/>
      <c r="E292" s="129"/>
      <c r="F292" s="120"/>
      <c r="G292" s="122"/>
      <c r="H292" s="120"/>
      <c r="I292" s="120"/>
      <c r="J292" s="120"/>
      <c r="K292" s="113"/>
    </row>
    <row r="293" spans="3:11" x14ac:dyDescent="0.45">
      <c r="C293" s="120"/>
      <c r="D293" s="131"/>
      <c r="E293" s="129"/>
      <c r="F293" s="120"/>
      <c r="G293" s="122"/>
      <c r="H293" s="120"/>
      <c r="I293" s="120"/>
      <c r="J293" s="120"/>
      <c r="K293" s="113"/>
    </row>
    <row r="294" spans="3:11" x14ac:dyDescent="0.45">
      <c r="C294" s="120"/>
      <c r="D294" s="131"/>
      <c r="E294" s="129"/>
      <c r="F294" s="120"/>
      <c r="G294" s="122"/>
      <c r="H294" s="120"/>
      <c r="I294" s="120"/>
      <c r="J294" s="120"/>
      <c r="K294" s="113"/>
    </row>
    <row r="295" spans="3:11" x14ac:dyDescent="0.45">
      <c r="C295" s="120"/>
      <c r="D295" s="131"/>
      <c r="E295" s="129"/>
      <c r="F295" s="120"/>
      <c r="G295" s="122"/>
      <c r="H295" s="120"/>
      <c r="I295" s="120"/>
      <c r="J295" s="120"/>
      <c r="K295" s="113"/>
    </row>
    <row r="296" spans="3:11" x14ac:dyDescent="0.45">
      <c r="C296" s="120"/>
      <c r="D296" s="131"/>
      <c r="E296" s="129"/>
      <c r="F296" s="120"/>
      <c r="G296" s="122"/>
      <c r="H296" s="120"/>
      <c r="I296" s="120"/>
      <c r="J296" s="120"/>
      <c r="K296" s="113"/>
    </row>
    <row r="297" spans="3:11" x14ac:dyDescent="0.45">
      <c r="C297" s="120"/>
      <c r="D297" s="131"/>
      <c r="E297" s="129"/>
      <c r="F297" s="120"/>
      <c r="G297" s="122"/>
      <c r="H297" s="120"/>
      <c r="I297" s="120"/>
      <c r="J297" s="120"/>
      <c r="K297" s="113"/>
    </row>
    <row r="298" spans="3:11" x14ac:dyDescent="0.45">
      <c r="C298" s="120"/>
      <c r="D298" s="131"/>
      <c r="E298" s="129"/>
      <c r="F298" s="120"/>
      <c r="G298" s="122"/>
      <c r="H298" s="120"/>
      <c r="I298" s="120"/>
      <c r="J298" s="120"/>
      <c r="K298" s="113"/>
    </row>
    <row r="299" spans="3:11" x14ac:dyDescent="0.45">
      <c r="C299" s="120"/>
      <c r="D299" s="131"/>
      <c r="E299" s="129"/>
      <c r="F299" s="120"/>
      <c r="G299" s="122"/>
      <c r="H299" s="120"/>
      <c r="I299" s="120"/>
      <c r="J299" s="120"/>
      <c r="K299" s="113"/>
    </row>
    <row r="300" spans="3:11" x14ac:dyDescent="0.45">
      <c r="C300" s="120"/>
      <c r="D300" s="131"/>
      <c r="E300" s="129"/>
      <c r="F300" s="120"/>
      <c r="G300" s="122"/>
      <c r="H300" s="120"/>
      <c r="I300" s="120"/>
      <c r="J300" s="120"/>
      <c r="K300" s="113"/>
    </row>
    <row r="301" spans="3:11" x14ac:dyDescent="0.45">
      <c r="C301" s="120"/>
      <c r="D301" s="131"/>
      <c r="E301" s="129"/>
      <c r="F301" s="120"/>
      <c r="G301" s="122"/>
      <c r="H301" s="120"/>
      <c r="I301" s="120"/>
      <c r="J301" s="120"/>
      <c r="K301" s="113"/>
    </row>
    <row r="302" spans="3:11" x14ac:dyDescent="0.45">
      <c r="C302" s="120"/>
      <c r="D302" s="131"/>
      <c r="E302" s="129"/>
      <c r="F302" s="120"/>
      <c r="G302" s="122"/>
      <c r="H302" s="120"/>
      <c r="I302" s="120"/>
      <c r="J302" s="120"/>
      <c r="K302" s="113"/>
    </row>
    <row r="303" spans="3:11" x14ac:dyDescent="0.45">
      <c r="C303" s="120"/>
      <c r="D303" s="131"/>
      <c r="E303" s="129"/>
      <c r="F303" s="120"/>
      <c r="G303" s="122"/>
      <c r="H303" s="120"/>
      <c r="I303" s="120"/>
      <c r="J303" s="120"/>
      <c r="K303" s="113"/>
    </row>
    <row r="304" spans="3:11" x14ac:dyDescent="0.45">
      <c r="C304" s="120"/>
      <c r="D304" s="131"/>
      <c r="E304" s="129"/>
      <c r="F304" s="120"/>
      <c r="G304" s="122"/>
      <c r="H304" s="120"/>
      <c r="I304" s="120"/>
      <c r="J304" s="120"/>
      <c r="K304" s="113"/>
    </row>
    <row r="305" spans="3:11" x14ac:dyDescent="0.45">
      <c r="C305" s="120"/>
      <c r="D305" s="131"/>
      <c r="E305" s="129"/>
      <c r="F305" s="120"/>
      <c r="G305" s="122"/>
      <c r="H305" s="120"/>
      <c r="I305" s="120"/>
      <c r="J305" s="120"/>
      <c r="K305" s="113"/>
    </row>
    <row r="306" spans="3:11" x14ac:dyDescent="0.45">
      <c r="C306" s="120"/>
      <c r="D306" s="131"/>
      <c r="E306" s="129"/>
      <c r="F306" s="120"/>
      <c r="G306" s="122"/>
      <c r="H306" s="120"/>
      <c r="I306" s="120"/>
      <c r="J306" s="120"/>
      <c r="K306" s="113"/>
    </row>
    <row r="307" spans="3:11" x14ac:dyDescent="0.45">
      <c r="C307" s="120"/>
      <c r="D307" s="131"/>
      <c r="E307" s="129"/>
      <c r="F307" s="120"/>
      <c r="G307" s="122"/>
      <c r="H307" s="120"/>
      <c r="I307" s="120"/>
      <c r="J307" s="120"/>
      <c r="K307" s="113"/>
    </row>
    <row r="308" spans="3:11" x14ac:dyDescent="0.45">
      <c r="C308" s="120"/>
      <c r="D308" s="131"/>
      <c r="E308" s="129"/>
      <c r="F308" s="120"/>
      <c r="G308" s="122"/>
      <c r="H308" s="120"/>
      <c r="I308" s="120"/>
      <c r="J308" s="120"/>
      <c r="K308" s="113"/>
    </row>
    <row r="309" spans="3:11" x14ac:dyDescent="0.45">
      <c r="C309" s="120"/>
      <c r="D309" s="131"/>
      <c r="E309" s="129"/>
      <c r="F309" s="120"/>
      <c r="G309" s="122"/>
      <c r="H309" s="120"/>
      <c r="I309" s="120"/>
      <c r="J309" s="120"/>
      <c r="K309" s="113"/>
    </row>
    <row r="310" spans="3:11" x14ac:dyDescent="0.45">
      <c r="C310" s="120"/>
      <c r="D310" s="131"/>
      <c r="E310" s="129"/>
      <c r="F310" s="120"/>
      <c r="G310" s="122"/>
      <c r="H310" s="120"/>
      <c r="I310" s="120"/>
      <c r="J310" s="120"/>
      <c r="K310" s="113"/>
    </row>
    <row r="311" spans="3:11" x14ac:dyDescent="0.45">
      <c r="C311" s="120"/>
      <c r="D311" s="131"/>
      <c r="E311" s="129"/>
      <c r="F311" s="120"/>
      <c r="G311" s="122"/>
      <c r="H311" s="120"/>
      <c r="I311" s="120"/>
      <c r="J311" s="120"/>
      <c r="K311" s="113"/>
    </row>
    <row r="312" spans="3:11" x14ac:dyDescent="0.45">
      <c r="C312" s="120"/>
      <c r="D312" s="131"/>
      <c r="E312" s="129"/>
      <c r="F312" s="120"/>
      <c r="G312" s="122"/>
      <c r="H312" s="120"/>
      <c r="I312" s="120"/>
      <c r="J312" s="120"/>
      <c r="K312" s="113"/>
    </row>
    <row r="313" spans="3:11" x14ac:dyDescent="0.45">
      <c r="C313" s="120"/>
      <c r="D313" s="131"/>
      <c r="E313" s="129"/>
      <c r="F313" s="120"/>
      <c r="G313" s="122"/>
      <c r="H313" s="120"/>
      <c r="I313" s="120"/>
      <c r="J313" s="120"/>
      <c r="K313" s="113"/>
    </row>
    <row r="314" spans="3:11" x14ac:dyDescent="0.45">
      <c r="C314" s="120"/>
      <c r="D314" s="131"/>
      <c r="E314" s="129"/>
      <c r="F314" s="120"/>
      <c r="G314" s="122"/>
      <c r="H314" s="120"/>
      <c r="I314" s="120"/>
      <c r="J314" s="120"/>
      <c r="K314" s="113"/>
    </row>
    <row r="315" spans="3:11" x14ac:dyDescent="0.45">
      <c r="C315" s="120"/>
      <c r="D315" s="131"/>
      <c r="E315" s="129"/>
      <c r="F315" s="120"/>
      <c r="G315" s="122"/>
      <c r="H315" s="120"/>
      <c r="I315" s="120"/>
      <c r="J315" s="120"/>
      <c r="K315" s="113"/>
    </row>
    <row r="316" spans="3:11" x14ac:dyDescent="0.45">
      <c r="C316" s="120"/>
      <c r="D316" s="131"/>
      <c r="E316" s="129"/>
      <c r="F316" s="120"/>
      <c r="G316" s="122"/>
      <c r="H316" s="120"/>
      <c r="I316" s="120"/>
      <c r="J316" s="120"/>
      <c r="K316" s="113"/>
    </row>
    <row r="317" spans="3:11" x14ac:dyDescent="0.45">
      <c r="C317" s="120"/>
      <c r="D317" s="131"/>
      <c r="E317" s="129"/>
      <c r="F317" s="120"/>
      <c r="G317" s="122"/>
      <c r="H317" s="120"/>
      <c r="I317" s="120"/>
      <c r="J317" s="120"/>
      <c r="K317" s="113"/>
    </row>
    <row r="318" spans="3:11" x14ac:dyDescent="0.45">
      <c r="C318" s="120"/>
      <c r="D318" s="131"/>
      <c r="E318" s="129"/>
      <c r="F318" s="120"/>
      <c r="G318" s="122"/>
      <c r="H318" s="120"/>
      <c r="I318" s="120"/>
      <c r="J318" s="120"/>
      <c r="K318" s="113"/>
    </row>
    <row r="319" spans="3:11" x14ac:dyDescent="0.45">
      <c r="C319" s="120"/>
      <c r="D319" s="131"/>
      <c r="E319" s="129"/>
      <c r="F319" s="120"/>
      <c r="G319" s="122"/>
      <c r="H319" s="120"/>
      <c r="I319" s="120"/>
      <c r="J319" s="120"/>
      <c r="K319" s="113"/>
    </row>
    <row r="320" spans="3:11" x14ac:dyDescent="0.45">
      <c r="C320" s="120"/>
      <c r="D320" s="131"/>
      <c r="E320" s="129"/>
      <c r="F320" s="120"/>
      <c r="G320" s="122"/>
      <c r="H320" s="120"/>
      <c r="I320" s="120"/>
      <c r="J320" s="120"/>
      <c r="K320" s="113"/>
    </row>
    <row r="321" spans="3:11" x14ac:dyDescent="0.45">
      <c r="C321" s="120"/>
      <c r="D321" s="131"/>
      <c r="E321" s="129"/>
      <c r="F321" s="120"/>
      <c r="G321" s="122"/>
      <c r="H321" s="120"/>
      <c r="I321" s="120"/>
      <c r="J321" s="120"/>
      <c r="K321" s="113"/>
    </row>
    <row r="322" spans="3:11" x14ac:dyDescent="0.45">
      <c r="C322" s="120"/>
      <c r="D322" s="131"/>
      <c r="E322" s="129"/>
      <c r="F322" s="120"/>
      <c r="G322" s="122"/>
      <c r="H322" s="120"/>
      <c r="I322" s="120"/>
      <c r="J322" s="120"/>
      <c r="K322" s="113"/>
    </row>
    <row r="323" spans="3:11" x14ac:dyDescent="0.45">
      <c r="C323" s="120"/>
      <c r="D323" s="131"/>
      <c r="E323" s="129"/>
      <c r="F323" s="120"/>
      <c r="G323" s="122"/>
      <c r="H323" s="120"/>
      <c r="I323" s="120"/>
      <c r="J323" s="120"/>
      <c r="K323" s="113"/>
    </row>
    <row r="324" spans="3:11" x14ac:dyDescent="0.45">
      <c r="C324" s="120"/>
      <c r="D324" s="131"/>
      <c r="E324" s="129"/>
      <c r="F324" s="120"/>
      <c r="G324" s="122"/>
      <c r="H324" s="120"/>
      <c r="I324" s="120"/>
      <c r="J324" s="120"/>
      <c r="K324" s="113"/>
    </row>
    <row r="325" spans="3:11" x14ac:dyDescent="0.45">
      <c r="C325" s="120"/>
      <c r="D325" s="131"/>
      <c r="E325" s="129"/>
      <c r="F325" s="120"/>
      <c r="G325" s="122"/>
      <c r="H325" s="120"/>
      <c r="I325" s="120"/>
      <c r="J325" s="120"/>
      <c r="K325" s="113"/>
    </row>
    <row r="326" spans="3:11" x14ac:dyDescent="0.45">
      <c r="C326" s="120"/>
      <c r="D326" s="131"/>
      <c r="E326" s="129"/>
      <c r="F326" s="120"/>
      <c r="G326" s="122"/>
      <c r="H326" s="120"/>
      <c r="I326" s="120"/>
      <c r="J326" s="120"/>
      <c r="K326" s="113"/>
    </row>
    <row r="327" spans="3:11" x14ac:dyDescent="0.45">
      <c r="C327" s="120"/>
      <c r="D327" s="131"/>
      <c r="E327" s="129"/>
      <c r="F327" s="120"/>
      <c r="G327" s="122"/>
      <c r="H327" s="120"/>
      <c r="I327" s="120"/>
      <c r="J327" s="120"/>
      <c r="K327" s="113"/>
    </row>
    <row r="328" spans="3:11" x14ac:dyDescent="0.45">
      <c r="C328" s="120"/>
      <c r="D328" s="131"/>
      <c r="E328" s="129"/>
      <c r="F328" s="120"/>
      <c r="G328" s="122"/>
      <c r="H328" s="120"/>
      <c r="I328" s="120"/>
      <c r="J328" s="120"/>
      <c r="K328" s="113"/>
    </row>
    <row r="329" spans="3:11" x14ac:dyDescent="0.45">
      <c r="C329" s="120"/>
      <c r="D329" s="131"/>
      <c r="E329" s="129"/>
      <c r="F329" s="120"/>
      <c r="G329" s="122"/>
      <c r="H329" s="120"/>
      <c r="I329" s="120"/>
      <c r="J329" s="120"/>
      <c r="K329" s="113"/>
    </row>
    <row r="330" spans="3:11" x14ac:dyDescent="0.45">
      <c r="C330" s="120"/>
      <c r="D330" s="131"/>
      <c r="E330" s="129"/>
      <c r="F330" s="120"/>
      <c r="G330" s="122"/>
      <c r="H330" s="120"/>
      <c r="I330" s="120"/>
      <c r="J330" s="120"/>
      <c r="K330" s="113"/>
    </row>
    <row r="331" spans="3:11" x14ac:dyDescent="0.45">
      <c r="C331" s="120"/>
      <c r="D331" s="131"/>
      <c r="E331" s="129"/>
      <c r="F331" s="120"/>
      <c r="G331" s="122"/>
      <c r="H331" s="120"/>
      <c r="I331" s="120"/>
      <c r="J331" s="120"/>
      <c r="K331" s="113"/>
    </row>
    <row r="332" spans="3:11" x14ac:dyDescent="0.45">
      <c r="C332" s="120"/>
      <c r="D332" s="131"/>
      <c r="E332" s="129"/>
      <c r="F332" s="120"/>
      <c r="G332" s="122"/>
      <c r="H332" s="120"/>
      <c r="I332" s="120"/>
      <c r="J332" s="120"/>
      <c r="K332" s="113"/>
    </row>
    <row r="333" spans="3:11" x14ac:dyDescent="0.45">
      <c r="C333" s="120"/>
      <c r="D333" s="131"/>
      <c r="E333" s="129"/>
      <c r="F333" s="120"/>
      <c r="G333" s="122"/>
      <c r="H333" s="120"/>
      <c r="I333" s="120"/>
      <c r="J333" s="120"/>
      <c r="K333" s="113"/>
    </row>
    <row r="334" spans="3:11" x14ac:dyDescent="0.45">
      <c r="C334" s="120"/>
      <c r="D334" s="131"/>
      <c r="E334" s="129"/>
      <c r="F334" s="120"/>
      <c r="G334" s="122"/>
      <c r="H334" s="120"/>
      <c r="I334" s="120"/>
      <c r="J334" s="120"/>
      <c r="K334" s="113"/>
    </row>
    <row r="335" spans="3:11" x14ac:dyDescent="0.45">
      <c r="C335" s="120"/>
      <c r="D335" s="131"/>
      <c r="E335" s="129"/>
      <c r="F335" s="120"/>
      <c r="G335" s="122"/>
      <c r="H335" s="120"/>
      <c r="I335" s="120"/>
      <c r="J335" s="120"/>
      <c r="K335" s="113"/>
    </row>
    <row r="336" spans="3:11" x14ac:dyDescent="0.45">
      <c r="C336" s="120"/>
      <c r="D336" s="131"/>
      <c r="E336" s="129"/>
      <c r="F336" s="120"/>
      <c r="G336" s="122"/>
      <c r="H336" s="120"/>
      <c r="I336" s="120"/>
      <c r="J336" s="120"/>
      <c r="K336" s="113"/>
    </row>
    <row r="337" spans="3:11" x14ac:dyDescent="0.45">
      <c r="C337" s="120"/>
      <c r="D337" s="131"/>
      <c r="E337" s="129"/>
      <c r="F337" s="120"/>
      <c r="G337" s="122"/>
      <c r="H337" s="120"/>
      <c r="I337" s="120"/>
      <c r="J337" s="120"/>
      <c r="K337" s="113"/>
    </row>
    <row r="338" spans="3:11" x14ac:dyDescent="0.45">
      <c r="C338" s="120"/>
      <c r="D338" s="131"/>
      <c r="E338" s="129"/>
      <c r="F338" s="120"/>
      <c r="G338" s="122"/>
      <c r="H338" s="120"/>
      <c r="I338" s="120"/>
      <c r="J338" s="120"/>
      <c r="K338" s="113"/>
    </row>
    <row r="339" spans="3:11" x14ac:dyDescent="0.45">
      <c r="C339" s="120"/>
      <c r="D339" s="131"/>
      <c r="E339" s="129"/>
      <c r="F339" s="120"/>
      <c r="G339" s="122"/>
      <c r="H339" s="120"/>
      <c r="I339" s="120"/>
      <c r="J339" s="120"/>
      <c r="K339" s="113"/>
    </row>
    <row r="340" spans="3:11" x14ac:dyDescent="0.45">
      <c r="C340" s="120"/>
      <c r="D340" s="131"/>
      <c r="E340" s="129"/>
      <c r="F340" s="120"/>
      <c r="G340" s="122"/>
      <c r="H340" s="120"/>
      <c r="I340" s="120"/>
      <c r="J340" s="120"/>
      <c r="K340" s="113"/>
    </row>
    <row r="341" spans="3:11" x14ac:dyDescent="0.45">
      <c r="C341" s="120"/>
      <c r="D341" s="131"/>
      <c r="E341" s="129"/>
      <c r="F341" s="120"/>
      <c r="G341" s="122"/>
      <c r="H341" s="120"/>
      <c r="I341" s="120"/>
      <c r="J341" s="120"/>
      <c r="K341" s="113"/>
    </row>
    <row r="342" spans="3:11" x14ac:dyDescent="0.45">
      <c r="C342" s="120"/>
      <c r="D342" s="131"/>
      <c r="E342" s="129"/>
      <c r="F342" s="120"/>
      <c r="G342" s="122"/>
      <c r="H342" s="120"/>
      <c r="I342" s="120"/>
      <c r="J342" s="120"/>
      <c r="K342" s="113"/>
    </row>
    <row r="343" spans="3:11" x14ac:dyDescent="0.45">
      <c r="C343" s="120"/>
      <c r="D343" s="131"/>
      <c r="E343" s="129"/>
      <c r="F343" s="120"/>
      <c r="G343" s="122"/>
      <c r="H343" s="120"/>
      <c r="I343" s="120"/>
      <c r="J343" s="120"/>
      <c r="K343" s="113"/>
    </row>
    <row r="344" spans="3:11" x14ac:dyDescent="0.45">
      <c r="C344" s="120"/>
      <c r="D344" s="131"/>
      <c r="E344" s="129"/>
      <c r="F344" s="120"/>
      <c r="G344" s="122"/>
      <c r="H344" s="120"/>
      <c r="I344" s="120"/>
      <c r="J344" s="120"/>
      <c r="K344" s="113"/>
    </row>
    <row r="345" spans="3:11" x14ac:dyDescent="0.45">
      <c r="C345" s="120"/>
      <c r="D345" s="131"/>
      <c r="E345" s="129"/>
      <c r="F345" s="120"/>
      <c r="G345" s="122"/>
      <c r="H345" s="120"/>
      <c r="I345" s="120"/>
      <c r="J345" s="120"/>
      <c r="K345" s="113"/>
    </row>
    <row r="346" spans="3:11" x14ac:dyDescent="0.45">
      <c r="C346" s="120"/>
      <c r="D346" s="131"/>
      <c r="E346" s="129"/>
      <c r="F346" s="120"/>
      <c r="G346" s="122"/>
      <c r="H346" s="120"/>
      <c r="I346" s="120"/>
      <c r="J346" s="120"/>
      <c r="K346" s="113"/>
    </row>
    <row r="347" spans="3:11" x14ac:dyDescent="0.45">
      <c r="C347" s="120"/>
      <c r="D347" s="131"/>
      <c r="E347" s="129"/>
      <c r="F347" s="120"/>
      <c r="G347" s="122"/>
      <c r="H347" s="120"/>
      <c r="I347" s="120"/>
      <c r="J347" s="120"/>
      <c r="K347" s="113"/>
    </row>
    <row r="348" spans="3:11" x14ac:dyDescent="0.45">
      <c r="C348" s="120"/>
      <c r="D348" s="131"/>
      <c r="E348" s="129"/>
      <c r="F348" s="120"/>
      <c r="G348" s="122"/>
      <c r="H348" s="120"/>
      <c r="I348" s="120"/>
      <c r="J348" s="120"/>
      <c r="K348" s="113"/>
    </row>
    <row r="349" spans="3:11" x14ac:dyDescent="0.45">
      <c r="C349" s="120"/>
      <c r="D349" s="131"/>
      <c r="E349" s="129"/>
      <c r="F349" s="120"/>
      <c r="G349" s="122"/>
      <c r="H349" s="120"/>
      <c r="I349" s="120"/>
      <c r="J349" s="120"/>
      <c r="K349" s="113"/>
    </row>
    <row r="350" spans="3:11" x14ac:dyDescent="0.45">
      <c r="C350" s="120"/>
      <c r="D350" s="131"/>
      <c r="E350" s="129"/>
      <c r="F350" s="120"/>
      <c r="G350" s="122"/>
      <c r="H350" s="120"/>
      <c r="I350" s="120"/>
      <c r="J350" s="120"/>
      <c r="K350" s="113"/>
    </row>
    <row r="351" spans="3:11" x14ac:dyDescent="0.45">
      <c r="C351" s="120"/>
      <c r="D351" s="131"/>
      <c r="E351" s="129"/>
      <c r="F351" s="120"/>
      <c r="G351" s="122"/>
      <c r="H351" s="120"/>
      <c r="I351" s="120"/>
      <c r="J351" s="120"/>
      <c r="K351" s="113"/>
    </row>
    <row r="352" spans="3:11" x14ac:dyDescent="0.45">
      <c r="C352" s="120"/>
      <c r="D352" s="131"/>
      <c r="E352" s="129"/>
      <c r="F352" s="120"/>
      <c r="G352" s="122"/>
      <c r="H352" s="120"/>
      <c r="I352" s="120"/>
      <c r="J352" s="120"/>
      <c r="K352" s="113"/>
    </row>
    <row r="353" spans="3:11" x14ac:dyDescent="0.45">
      <c r="C353" s="120"/>
      <c r="D353" s="131"/>
      <c r="E353" s="129"/>
      <c r="F353" s="120"/>
      <c r="G353" s="122"/>
      <c r="H353" s="120"/>
      <c r="I353" s="120"/>
      <c r="J353" s="120"/>
      <c r="K353" s="113"/>
    </row>
    <row r="354" spans="3:11" x14ac:dyDescent="0.45">
      <c r="C354" s="120"/>
      <c r="D354" s="131"/>
      <c r="E354" s="129"/>
      <c r="F354" s="120"/>
      <c r="G354" s="122"/>
      <c r="H354" s="120"/>
      <c r="I354" s="120"/>
      <c r="J354" s="120"/>
      <c r="K354" s="113"/>
    </row>
    <row r="355" spans="3:11" x14ac:dyDescent="0.45">
      <c r="C355" s="120"/>
      <c r="D355" s="131"/>
      <c r="E355" s="129"/>
      <c r="F355" s="120"/>
      <c r="G355" s="122"/>
      <c r="H355" s="120"/>
      <c r="I355" s="120"/>
      <c r="J355" s="120"/>
      <c r="K355" s="113"/>
    </row>
    <row r="356" spans="3:11" x14ac:dyDescent="0.45">
      <c r="C356" s="120"/>
      <c r="D356" s="131"/>
      <c r="E356" s="129"/>
      <c r="F356" s="120"/>
      <c r="G356" s="122"/>
      <c r="H356" s="120"/>
      <c r="I356" s="120"/>
      <c r="J356" s="120"/>
      <c r="K356" s="113"/>
    </row>
    <row r="357" spans="3:11" x14ac:dyDescent="0.45">
      <c r="C357" s="120"/>
      <c r="D357" s="131"/>
      <c r="E357" s="129"/>
      <c r="F357" s="120"/>
      <c r="G357" s="122"/>
      <c r="H357" s="120"/>
      <c r="I357" s="120"/>
      <c r="J357" s="120"/>
      <c r="K357" s="113"/>
    </row>
    <row r="358" spans="3:11" x14ac:dyDescent="0.45">
      <c r="C358" s="120"/>
      <c r="D358" s="131"/>
      <c r="E358" s="129"/>
      <c r="F358" s="120"/>
      <c r="G358" s="122"/>
      <c r="H358" s="120"/>
      <c r="I358" s="120"/>
      <c r="J358" s="120"/>
      <c r="K358" s="113"/>
    </row>
    <row r="359" spans="3:11" x14ac:dyDescent="0.45">
      <c r="C359" s="120"/>
      <c r="D359" s="131"/>
      <c r="E359" s="129"/>
      <c r="F359" s="120"/>
      <c r="G359" s="122"/>
      <c r="H359" s="120"/>
      <c r="I359" s="120"/>
      <c r="J359" s="120"/>
      <c r="K359" s="113"/>
    </row>
    <row r="360" spans="3:11" x14ac:dyDescent="0.45">
      <c r="C360" s="120"/>
      <c r="D360" s="131"/>
      <c r="E360" s="129"/>
      <c r="F360" s="120"/>
      <c r="G360" s="122"/>
      <c r="H360" s="120"/>
      <c r="I360" s="120"/>
      <c r="J360" s="120"/>
      <c r="K360" s="113"/>
    </row>
    <row r="361" spans="3:11" x14ac:dyDescent="0.45">
      <c r="C361" s="120"/>
      <c r="D361" s="131"/>
      <c r="E361" s="129"/>
      <c r="F361" s="120"/>
      <c r="G361" s="122"/>
      <c r="H361" s="120"/>
      <c r="I361" s="120"/>
      <c r="J361" s="120"/>
      <c r="K361" s="113"/>
    </row>
    <row r="362" spans="3:11" x14ac:dyDescent="0.45">
      <c r="C362" s="120"/>
      <c r="D362" s="131"/>
      <c r="E362" s="129"/>
      <c r="F362" s="120"/>
      <c r="G362" s="122"/>
      <c r="H362" s="120"/>
      <c r="I362" s="120"/>
      <c r="J362" s="120"/>
      <c r="K362" s="113"/>
    </row>
    <row r="363" spans="3:11" x14ac:dyDescent="0.45">
      <c r="C363" s="120"/>
      <c r="D363" s="131"/>
      <c r="E363" s="129"/>
      <c r="F363" s="120"/>
      <c r="G363" s="122"/>
      <c r="H363" s="120"/>
      <c r="I363" s="120"/>
      <c r="J363" s="120"/>
      <c r="K363" s="113"/>
    </row>
    <row r="364" spans="3:11" x14ac:dyDescent="0.45">
      <c r="C364" s="120"/>
      <c r="D364" s="131"/>
      <c r="E364" s="129"/>
      <c r="F364" s="120"/>
      <c r="G364" s="122"/>
      <c r="H364" s="120"/>
      <c r="I364" s="120"/>
      <c r="J364" s="120"/>
      <c r="K364" s="113"/>
    </row>
    <row r="365" spans="3:11" x14ac:dyDescent="0.45">
      <c r="C365" s="120"/>
      <c r="D365" s="131"/>
      <c r="E365" s="129"/>
      <c r="F365" s="120"/>
      <c r="G365" s="122"/>
      <c r="H365" s="120"/>
      <c r="I365" s="120"/>
      <c r="J365" s="120"/>
      <c r="K365" s="113"/>
    </row>
    <row r="366" spans="3:11" x14ac:dyDescent="0.45">
      <c r="C366" s="120"/>
      <c r="D366" s="131"/>
      <c r="E366" s="129"/>
      <c r="F366" s="120"/>
      <c r="G366" s="122"/>
      <c r="H366" s="120"/>
      <c r="I366" s="120"/>
      <c r="J366" s="120"/>
      <c r="K366" s="113"/>
    </row>
    <row r="367" spans="3:11" x14ac:dyDescent="0.45">
      <c r="C367" s="120"/>
      <c r="D367" s="131"/>
      <c r="E367" s="129"/>
      <c r="F367" s="120"/>
      <c r="G367" s="122"/>
      <c r="H367" s="120"/>
      <c r="I367" s="120"/>
      <c r="J367" s="120"/>
      <c r="K367" s="113"/>
    </row>
    <row r="368" spans="3:11" x14ac:dyDescent="0.45">
      <c r="C368" s="120"/>
      <c r="D368" s="131"/>
      <c r="E368" s="129"/>
      <c r="F368" s="120"/>
      <c r="G368" s="122"/>
      <c r="H368" s="120"/>
      <c r="I368" s="120"/>
      <c r="J368" s="120"/>
      <c r="K368" s="113"/>
    </row>
    <row r="369" spans="3:11" x14ac:dyDescent="0.45">
      <c r="C369" s="120"/>
      <c r="D369" s="131"/>
      <c r="E369" s="129"/>
      <c r="F369" s="120"/>
      <c r="G369" s="122"/>
      <c r="H369" s="120"/>
      <c r="I369" s="120"/>
      <c r="J369" s="120"/>
      <c r="K369" s="113"/>
    </row>
    <row r="370" spans="3:11" x14ac:dyDescent="0.45">
      <c r="C370" s="120"/>
      <c r="D370" s="131"/>
      <c r="E370" s="129"/>
      <c r="F370" s="120"/>
      <c r="G370" s="122"/>
      <c r="H370" s="120"/>
      <c r="I370" s="120"/>
      <c r="J370" s="120"/>
      <c r="K370" s="113"/>
    </row>
    <row r="371" spans="3:11" x14ac:dyDescent="0.45">
      <c r="C371" s="120"/>
      <c r="D371" s="131"/>
      <c r="E371" s="129"/>
      <c r="F371" s="120"/>
      <c r="G371" s="122"/>
      <c r="H371" s="120"/>
      <c r="I371" s="120"/>
      <c r="J371" s="120"/>
      <c r="K371" s="113"/>
    </row>
    <row r="372" spans="3:11" x14ac:dyDescent="0.45">
      <c r="C372" s="120"/>
      <c r="D372" s="131"/>
      <c r="E372" s="129"/>
      <c r="F372" s="120"/>
      <c r="G372" s="122"/>
      <c r="H372" s="120"/>
      <c r="I372" s="120"/>
      <c r="J372" s="120"/>
      <c r="K372" s="113"/>
    </row>
    <row r="373" spans="3:11" x14ac:dyDescent="0.45">
      <c r="C373" s="120"/>
      <c r="D373" s="131"/>
      <c r="E373" s="129"/>
      <c r="F373" s="120"/>
      <c r="G373" s="122"/>
      <c r="H373" s="120"/>
      <c r="I373" s="120"/>
      <c r="J373" s="120"/>
      <c r="K373" s="113"/>
    </row>
    <row r="374" spans="3:11" x14ac:dyDescent="0.45">
      <c r="C374" s="120"/>
      <c r="D374" s="131"/>
      <c r="E374" s="129"/>
      <c r="F374" s="120"/>
      <c r="G374" s="122"/>
      <c r="H374" s="120"/>
      <c r="I374" s="120"/>
      <c r="J374" s="120"/>
      <c r="K374" s="113"/>
    </row>
    <row r="375" spans="3:11" x14ac:dyDescent="0.45">
      <c r="C375" s="120"/>
      <c r="D375" s="131"/>
      <c r="E375" s="129"/>
      <c r="F375" s="120"/>
      <c r="G375" s="122"/>
      <c r="H375" s="120"/>
      <c r="I375" s="120"/>
      <c r="J375" s="120"/>
      <c r="K375" s="113"/>
    </row>
    <row r="376" spans="3:11" x14ac:dyDescent="0.45">
      <c r="C376" s="120"/>
      <c r="D376" s="131"/>
      <c r="E376" s="129"/>
      <c r="F376" s="120"/>
      <c r="G376" s="122"/>
      <c r="H376" s="120"/>
      <c r="I376" s="120"/>
      <c r="J376" s="120"/>
      <c r="K376" s="113"/>
    </row>
    <row r="377" spans="3:11" x14ac:dyDescent="0.45">
      <c r="C377" s="120"/>
      <c r="D377" s="131"/>
      <c r="E377" s="129"/>
      <c r="F377" s="120"/>
      <c r="G377" s="122"/>
      <c r="H377" s="120"/>
      <c r="I377" s="120"/>
      <c r="J377" s="120"/>
      <c r="K377" s="113"/>
    </row>
    <row r="378" spans="3:11" x14ac:dyDescent="0.45">
      <c r="C378" s="120"/>
      <c r="D378" s="131"/>
      <c r="E378" s="129"/>
      <c r="F378" s="120"/>
      <c r="G378" s="122"/>
      <c r="H378" s="120"/>
      <c r="I378" s="120"/>
      <c r="J378" s="120"/>
      <c r="K378" s="113"/>
    </row>
    <row r="379" spans="3:11" x14ac:dyDescent="0.45">
      <c r="C379" s="120"/>
      <c r="D379" s="131"/>
      <c r="E379" s="129"/>
      <c r="F379" s="120"/>
      <c r="G379" s="122"/>
      <c r="H379" s="120"/>
      <c r="I379" s="120"/>
      <c r="J379" s="120"/>
      <c r="K379" s="113"/>
    </row>
    <row r="380" spans="3:11" x14ac:dyDescent="0.45">
      <c r="C380" s="120"/>
      <c r="D380" s="131"/>
      <c r="E380" s="129"/>
      <c r="F380" s="120"/>
      <c r="G380" s="122"/>
      <c r="H380" s="120"/>
      <c r="I380" s="120"/>
      <c r="J380" s="120"/>
      <c r="K380" s="113"/>
    </row>
    <row r="381" spans="3:11" x14ac:dyDescent="0.45">
      <c r="C381" s="120"/>
      <c r="D381" s="131"/>
      <c r="E381" s="129"/>
      <c r="F381" s="120"/>
      <c r="G381" s="122"/>
      <c r="H381" s="120"/>
      <c r="I381" s="120"/>
      <c r="J381" s="120"/>
      <c r="K381" s="113"/>
    </row>
    <row r="382" spans="3:11" x14ac:dyDescent="0.45">
      <c r="C382" s="120"/>
      <c r="D382" s="131"/>
      <c r="E382" s="129"/>
      <c r="F382" s="120"/>
      <c r="G382" s="122"/>
      <c r="H382" s="120"/>
      <c r="I382" s="120"/>
      <c r="J382" s="120"/>
      <c r="K382" s="113"/>
    </row>
    <row r="383" spans="3:11" x14ac:dyDescent="0.45">
      <c r="C383" s="120"/>
      <c r="D383" s="131"/>
      <c r="E383" s="129"/>
      <c r="F383" s="120"/>
      <c r="G383" s="122"/>
      <c r="H383" s="120"/>
      <c r="I383" s="120"/>
      <c r="J383" s="120"/>
      <c r="K383" s="113"/>
    </row>
    <row r="384" spans="3:11" x14ac:dyDescent="0.45">
      <c r="C384" s="120"/>
      <c r="D384" s="131"/>
      <c r="E384" s="129"/>
      <c r="F384" s="120"/>
      <c r="G384" s="122"/>
      <c r="H384" s="120"/>
      <c r="I384" s="120"/>
      <c r="J384" s="120"/>
      <c r="K384" s="113"/>
    </row>
    <row r="385" spans="3:11" x14ac:dyDescent="0.45">
      <c r="C385" s="120"/>
      <c r="D385" s="131"/>
      <c r="E385" s="129"/>
      <c r="F385" s="120"/>
      <c r="G385" s="122"/>
      <c r="H385" s="120"/>
      <c r="I385" s="120"/>
      <c r="J385" s="120"/>
      <c r="K385" s="113"/>
    </row>
    <row r="386" spans="3:11" x14ac:dyDescent="0.45">
      <c r="C386" s="120"/>
      <c r="D386" s="131"/>
      <c r="E386" s="129"/>
      <c r="F386" s="120"/>
      <c r="G386" s="122"/>
      <c r="H386" s="120"/>
      <c r="I386" s="120"/>
      <c r="J386" s="120"/>
      <c r="K386" s="113"/>
    </row>
    <row r="387" spans="3:11" x14ac:dyDescent="0.45">
      <c r="C387" s="120"/>
      <c r="D387" s="131"/>
      <c r="E387" s="129"/>
      <c r="F387" s="120"/>
      <c r="G387" s="122"/>
      <c r="H387" s="120"/>
      <c r="I387" s="120"/>
      <c r="J387" s="120"/>
      <c r="K387" s="113"/>
    </row>
    <row r="388" spans="3:11" x14ac:dyDescent="0.45">
      <c r="C388" s="120"/>
      <c r="D388" s="131"/>
      <c r="E388" s="129"/>
      <c r="F388" s="120"/>
      <c r="G388" s="122"/>
      <c r="H388" s="120"/>
      <c r="I388" s="120"/>
      <c r="J388" s="120"/>
      <c r="K388" s="113"/>
    </row>
    <row r="389" spans="3:11" x14ac:dyDescent="0.45">
      <c r="C389" s="120"/>
      <c r="D389" s="131"/>
      <c r="E389" s="129"/>
      <c r="F389" s="120"/>
      <c r="G389" s="122"/>
      <c r="H389" s="120"/>
      <c r="I389" s="120"/>
      <c r="J389" s="120"/>
      <c r="K389" s="113"/>
    </row>
    <row r="390" spans="3:11" x14ac:dyDescent="0.45">
      <c r="C390" s="120"/>
      <c r="D390" s="131"/>
      <c r="E390" s="129"/>
      <c r="F390" s="120"/>
      <c r="G390" s="122"/>
      <c r="H390" s="120"/>
      <c r="I390" s="120"/>
      <c r="J390" s="120"/>
      <c r="K390" s="113"/>
    </row>
    <row r="391" spans="3:11" x14ac:dyDescent="0.45">
      <c r="C391" s="120"/>
      <c r="D391" s="131"/>
      <c r="E391" s="129"/>
      <c r="F391" s="120"/>
      <c r="G391" s="122"/>
      <c r="H391" s="120"/>
      <c r="I391" s="120"/>
      <c r="J391" s="120"/>
      <c r="K391" s="113"/>
    </row>
    <row r="392" spans="3:11" x14ac:dyDescent="0.45">
      <c r="C392" s="120"/>
      <c r="D392" s="131"/>
      <c r="E392" s="129"/>
      <c r="F392" s="120"/>
      <c r="G392" s="122"/>
      <c r="H392" s="120"/>
      <c r="I392" s="120"/>
      <c r="J392" s="120"/>
      <c r="K392" s="113"/>
    </row>
    <row r="393" spans="3:11" x14ac:dyDescent="0.45">
      <c r="C393" s="120"/>
      <c r="D393" s="131"/>
      <c r="E393" s="129"/>
      <c r="F393" s="120"/>
      <c r="G393" s="122"/>
      <c r="H393" s="120"/>
      <c r="I393" s="120"/>
      <c r="J393" s="120"/>
      <c r="K393" s="113"/>
    </row>
    <row r="394" spans="3:11" x14ac:dyDescent="0.45">
      <c r="C394" s="120"/>
      <c r="D394" s="131"/>
      <c r="E394" s="129"/>
      <c r="F394" s="120"/>
      <c r="G394" s="122"/>
      <c r="H394" s="120"/>
      <c r="I394" s="120"/>
      <c r="J394" s="120"/>
      <c r="K394" s="113"/>
    </row>
    <row r="395" spans="3:11" x14ac:dyDescent="0.45">
      <c r="C395" s="120"/>
      <c r="D395" s="131"/>
      <c r="E395" s="129"/>
      <c r="F395" s="120"/>
      <c r="G395" s="122"/>
      <c r="H395" s="120"/>
      <c r="I395" s="120"/>
      <c r="J395" s="120"/>
      <c r="K395" s="113"/>
    </row>
    <row r="396" spans="3:11" x14ac:dyDescent="0.45">
      <c r="C396" s="120"/>
      <c r="D396" s="131"/>
      <c r="E396" s="129"/>
      <c r="F396" s="120"/>
      <c r="G396" s="122"/>
      <c r="H396" s="120"/>
      <c r="I396" s="120"/>
      <c r="J396" s="120"/>
      <c r="K396" s="113"/>
    </row>
    <row r="397" spans="3:11" x14ac:dyDescent="0.45">
      <c r="C397" s="120"/>
      <c r="D397" s="131"/>
      <c r="E397" s="129"/>
      <c r="F397" s="120"/>
      <c r="G397" s="122"/>
      <c r="H397" s="120"/>
      <c r="I397" s="120"/>
      <c r="J397" s="120"/>
      <c r="K397" s="113"/>
    </row>
    <row r="398" spans="3:11" x14ac:dyDescent="0.45">
      <c r="C398" s="120"/>
      <c r="D398" s="131"/>
      <c r="E398" s="129"/>
      <c r="F398" s="120"/>
      <c r="G398" s="122"/>
      <c r="H398" s="120"/>
      <c r="I398" s="120"/>
      <c r="J398" s="120"/>
      <c r="K398" s="113"/>
    </row>
    <row r="399" spans="3:11" x14ac:dyDescent="0.45">
      <c r="C399" s="120"/>
      <c r="D399" s="131"/>
      <c r="E399" s="129"/>
      <c r="F399" s="120"/>
      <c r="G399" s="122"/>
      <c r="H399" s="120"/>
      <c r="I399" s="120"/>
      <c r="J399" s="120"/>
      <c r="K399" s="113"/>
    </row>
    <row r="400" spans="3:11" x14ac:dyDescent="0.45">
      <c r="C400" s="120"/>
      <c r="D400" s="131"/>
      <c r="E400" s="129"/>
      <c r="F400" s="120"/>
      <c r="G400" s="122"/>
      <c r="H400" s="120"/>
      <c r="I400" s="120"/>
      <c r="J400" s="120"/>
      <c r="K400" s="113"/>
    </row>
    <row r="401" spans="3:11" x14ac:dyDescent="0.45">
      <c r="C401" s="120"/>
      <c r="D401" s="131"/>
      <c r="E401" s="129"/>
      <c r="F401" s="120"/>
      <c r="G401" s="122"/>
      <c r="H401" s="120"/>
      <c r="I401" s="120"/>
      <c r="J401" s="120"/>
      <c r="K401" s="113"/>
    </row>
    <row r="402" spans="3:11" x14ac:dyDescent="0.45">
      <c r="C402" s="120"/>
      <c r="D402" s="131"/>
      <c r="E402" s="129"/>
      <c r="F402" s="120"/>
      <c r="G402" s="122"/>
      <c r="H402" s="120"/>
      <c r="I402" s="120"/>
      <c r="J402" s="120"/>
      <c r="K402" s="113"/>
    </row>
    <row r="403" spans="3:11" x14ac:dyDescent="0.45">
      <c r="C403" s="120"/>
      <c r="D403" s="131"/>
      <c r="E403" s="129"/>
      <c r="F403" s="120"/>
      <c r="G403" s="122"/>
      <c r="H403" s="120"/>
      <c r="I403" s="120"/>
      <c r="J403" s="120"/>
      <c r="K403" s="113"/>
    </row>
    <row r="404" spans="3:11" x14ac:dyDescent="0.45">
      <c r="C404" s="120"/>
      <c r="D404" s="131"/>
      <c r="E404" s="129"/>
      <c r="F404" s="120"/>
      <c r="G404" s="122"/>
      <c r="H404" s="120"/>
      <c r="I404" s="120"/>
      <c r="J404" s="120"/>
      <c r="K404" s="113"/>
    </row>
    <row r="405" spans="3:11" x14ac:dyDescent="0.45">
      <c r="C405" s="120"/>
      <c r="D405" s="131"/>
      <c r="E405" s="129"/>
      <c r="F405" s="120"/>
      <c r="G405" s="122"/>
      <c r="H405" s="120"/>
      <c r="I405" s="120"/>
      <c r="J405" s="120"/>
      <c r="K405" s="113"/>
    </row>
    <row r="406" spans="3:11" x14ac:dyDescent="0.45">
      <c r="C406" s="120"/>
      <c r="D406" s="131"/>
      <c r="E406" s="129"/>
      <c r="F406" s="120"/>
      <c r="G406" s="122"/>
      <c r="H406" s="120"/>
      <c r="I406" s="120"/>
      <c r="J406" s="120"/>
      <c r="K406" s="113"/>
    </row>
    <row r="407" spans="3:11" x14ac:dyDescent="0.45">
      <c r="C407" s="120"/>
      <c r="D407" s="131"/>
      <c r="E407" s="129"/>
      <c r="F407" s="120"/>
      <c r="G407" s="122"/>
      <c r="H407" s="120"/>
      <c r="I407" s="120"/>
      <c r="J407" s="120"/>
      <c r="K407" s="113"/>
    </row>
    <row r="408" spans="3:11" x14ac:dyDescent="0.45">
      <c r="C408" s="120"/>
      <c r="D408" s="131"/>
      <c r="E408" s="129"/>
      <c r="F408" s="120"/>
      <c r="G408" s="122"/>
      <c r="H408" s="120"/>
      <c r="I408" s="120"/>
      <c r="J408" s="120"/>
      <c r="K408" s="113"/>
    </row>
    <row r="409" spans="3:11" x14ac:dyDescent="0.45">
      <c r="C409" s="120"/>
      <c r="D409" s="131"/>
      <c r="E409" s="129"/>
      <c r="F409" s="120"/>
      <c r="G409" s="122"/>
      <c r="H409" s="120"/>
      <c r="I409" s="120"/>
      <c r="J409" s="120"/>
      <c r="K409" s="113"/>
    </row>
    <row r="410" spans="3:11" x14ac:dyDescent="0.45">
      <c r="C410" s="120"/>
      <c r="D410" s="131"/>
      <c r="E410" s="129"/>
      <c r="F410" s="120"/>
      <c r="G410" s="122"/>
      <c r="H410" s="120"/>
      <c r="I410" s="120"/>
      <c r="J410" s="120"/>
      <c r="K410" s="113"/>
    </row>
    <row r="411" spans="3:11" x14ac:dyDescent="0.45">
      <c r="C411" s="120"/>
      <c r="D411" s="131"/>
      <c r="E411" s="129"/>
      <c r="F411" s="120"/>
      <c r="G411" s="122"/>
      <c r="H411" s="120"/>
      <c r="I411" s="120"/>
      <c r="J411" s="120"/>
      <c r="K411" s="113"/>
    </row>
    <row r="412" spans="3:11" x14ac:dyDescent="0.45">
      <c r="C412" s="120"/>
      <c r="D412" s="131"/>
      <c r="E412" s="129"/>
      <c r="F412" s="120"/>
      <c r="G412" s="122"/>
      <c r="H412" s="120"/>
      <c r="I412" s="120"/>
      <c r="J412" s="120"/>
      <c r="K412" s="113"/>
    </row>
    <row r="413" spans="3:11" x14ac:dyDescent="0.45">
      <c r="C413" s="120"/>
      <c r="D413" s="131"/>
      <c r="E413" s="129"/>
      <c r="F413" s="120"/>
      <c r="G413" s="122"/>
      <c r="H413" s="120"/>
      <c r="I413" s="120"/>
      <c r="J413" s="120"/>
      <c r="K413" s="113"/>
    </row>
    <row r="414" spans="3:11" x14ac:dyDescent="0.45">
      <c r="C414" s="120"/>
      <c r="D414" s="131"/>
      <c r="E414" s="129"/>
      <c r="F414" s="120"/>
      <c r="G414" s="122"/>
      <c r="H414" s="120"/>
      <c r="I414" s="120"/>
      <c r="J414" s="120"/>
      <c r="K414" s="113"/>
    </row>
    <row r="415" spans="3:11" x14ac:dyDescent="0.45">
      <c r="C415" s="120"/>
      <c r="D415" s="131"/>
      <c r="E415" s="129"/>
      <c r="F415" s="120"/>
      <c r="G415" s="122"/>
      <c r="H415" s="120"/>
      <c r="I415" s="120"/>
      <c r="J415" s="120"/>
      <c r="K415" s="113"/>
    </row>
    <row r="416" spans="3:11" x14ac:dyDescent="0.45">
      <c r="C416" s="120"/>
      <c r="D416" s="131"/>
      <c r="E416" s="129"/>
      <c r="F416" s="120"/>
      <c r="G416" s="122"/>
      <c r="H416" s="120"/>
      <c r="I416" s="120"/>
      <c r="J416" s="120"/>
      <c r="K416" s="113"/>
    </row>
    <row r="417" spans="3:11" x14ac:dyDescent="0.45">
      <c r="C417" s="120"/>
      <c r="D417" s="131"/>
      <c r="E417" s="129"/>
      <c r="F417" s="120"/>
      <c r="G417" s="122"/>
      <c r="H417" s="120"/>
      <c r="I417" s="120"/>
      <c r="J417" s="120"/>
      <c r="K417" s="113"/>
    </row>
    <row r="418" spans="3:11" x14ac:dyDescent="0.45">
      <c r="C418" s="120"/>
      <c r="D418" s="131"/>
      <c r="E418" s="129"/>
      <c r="F418" s="120"/>
      <c r="G418" s="122"/>
      <c r="H418" s="120"/>
      <c r="I418" s="120"/>
      <c r="J418" s="120"/>
      <c r="K418" s="113"/>
    </row>
    <row r="419" spans="3:11" x14ac:dyDescent="0.45">
      <c r="C419" s="120"/>
      <c r="D419" s="131"/>
      <c r="E419" s="129"/>
      <c r="F419" s="120"/>
      <c r="G419" s="122"/>
      <c r="H419" s="120"/>
      <c r="I419" s="120"/>
      <c r="J419" s="120"/>
      <c r="K419" s="113"/>
    </row>
    <row r="420" spans="3:11" x14ac:dyDescent="0.45">
      <c r="C420" s="120"/>
      <c r="D420" s="131"/>
      <c r="E420" s="129"/>
      <c r="F420" s="120"/>
      <c r="G420" s="122"/>
      <c r="H420" s="120"/>
      <c r="I420" s="120"/>
      <c r="J420" s="120"/>
      <c r="K420" s="113"/>
    </row>
    <row r="421" spans="3:11" x14ac:dyDescent="0.45">
      <c r="C421" s="120"/>
      <c r="D421" s="131"/>
      <c r="E421" s="129"/>
      <c r="F421" s="120"/>
      <c r="G421" s="122"/>
      <c r="H421" s="120"/>
      <c r="I421" s="120"/>
      <c r="J421" s="120"/>
      <c r="K421" s="113"/>
    </row>
    <row r="422" spans="3:11" x14ac:dyDescent="0.45">
      <c r="C422" s="120"/>
      <c r="D422" s="131"/>
      <c r="E422" s="129"/>
      <c r="F422" s="120"/>
      <c r="G422" s="122"/>
      <c r="H422" s="120"/>
      <c r="I422" s="120"/>
      <c r="J422" s="120"/>
      <c r="K422" s="113"/>
    </row>
    <row r="423" spans="3:11" x14ac:dyDescent="0.45">
      <c r="C423" s="120"/>
      <c r="D423" s="131"/>
      <c r="E423" s="129"/>
      <c r="F423" s="120"/>
      <c r="G423" s="122"/>
      <c r="H423" s="120"/>
      <c r="I423" s="120"/>
      <c r="J423" s="120"/>
      <c r="K423" s="113"/>
    </row>
    <row r="424" spans="3:11" x14ac:dyDescent="0.45">
      <c r="C424" s="120"/>
      <c r="D424" s="131"/>
      <c r="E424" s="129"/>
      <c r="F424" s="120"/>
      <c r="G424" s="122"/>
      <c r="H424" s="120"/>
      <c r="I424" s="120"/>
      <c r="J424" s="120"/>
      <c r="K424" s="113"/>
    </row>
    <row r="425" spans="3:11" x14ac:dyDescent="0.45">
      <c r="C425" s="120"/>
      <c r="D425" s="131"/>
      <c r="E425" s="129"/>
      <c r="F425" s="120"/>
      <c r="G425" s="122"/>
      <c r="H425" s="120"/>
      <c r="I425" s="120"/>
      <c r="J425" s="120"/>
      <c r="K425" s="113"/>
    </row>
    <row r="426" spans="3:11" x14ac:dyDescent="0.45">
      <c r="C426" s="120"/>
      <c r="D426" s="131"/>
      <c r="E426" s="129"/>
      <c r="F426" s="120"/>
      <c r="G426" s="122"/>
      <c r="H426" s="120"/>
      <c r="I426" s="120"/>
      <c r="J426" s="120"/>
      <c r="K426" s="113"/>
    </row>
    <row r="427" spans="3:11" x14ac:dyDescent="0.45">
      <c r="C427" s="120"/>
      <c r="D427" s="131"/>
      <c r="E427" s="129"/>
      <c r="F427" s="120"/>
      <c r="G427" s="122"/>
      <c r="H427" s="120"/>
      <c r="I427" s="120"/>
      <c r="J427" s="120"/>
      <c r="K427" s="113"/>
    </row>
    <row r="428" spans="3:11" x14ac:dyDescent="0.45">
      <c r="C428" s="120"/>
      <c r="D428" s="131"/>
      <c r="E428" s="129"/>
      <c r="F428" s="120"/>
      <c r="G428" s="122"/>
      <c r="H428" s="120"/>
      <c r="I428" s="120"/>
      <c r="J428" s="120"/>
      <c r="K428" s="113"/>
    </row>
    <row r="429" spans="3:11" x14ac:dyDescent="0.45">
      <c r="C429" s="120"/>
      <c r="D429" s="131"/>
      <c r="E429" s="129"/>
      <c r="F429" s="120"/>
      <c r="G429" s="122"/>
      <c r="H429" s="120"/>
      <c r="I429" s="120"/>
      <c r="J429" s="120"/>
      <c r="K429" s="113"/>
    </row>
    <row r="430" spans="3:11" x14ac:dyDescent="0.45">
      <c r="C430" s="120"/>
      <c r="D430" s="131"/>
      <c r="E430" s="129"/>
      <c r="F430" s="120"/>
      <c r="G430" s="122"/>
      <c r="H430" s="120"/>
      <c r="I430" s="120"/>
      <c r="J430" s="120"/>
      <c r="K430" s="113"/>
    </row>
    <row r="431" spans="3:11" x14ac:dyDescent="0.45">
      <c r="C431" s="120"/>
      <c r="D431" s="131"/>
      <c r="E431" s="129"/>
      <c r="F431" s="120"/>
      <c r="G431" s="122"/>
      <c r="H431" s="120"/>
      <c r="I431" s="120"/>
      <c r="J431" s="120"/>
      <c r="K431" s="113"/>
    </row>
    <row r="432" spans="3:11" x14ac:dyDescent="0.45">
      <c r="C432" s="120"/>
      <c r="D432" s="131"/>
      <c r="E432" s="129"/>
      <c r="F432" s="120"/>
      <c r="G432" s="122"/>
      <c r="H432" s="120"/>
      <c r="I432" s="120"/>
      <c r="J432" s="120"/>
      <c r="K432" s="113"/>
    </row>
    <row r="433" spans="3:11" x14ac:dyDescent="0.45">
      <c r="C433" s="120"/>
      <c r="D433" s="131"/>
      <c r="E433" s="129"/>
      <c r="F433" s="120"/>
      <c r="G433" s="122"/>
      <c r="H433" s="120"/>
      <c r="I433" s="120"/>
      <c r="J433" s="120"/>
      <c r="K433" s="113"/>
    </row>
    <row r="434" spans="3:11" x14ac:dyDescent="0.45">
      <c r="C434" s="120"/>
      <c r="D434" s="131"/>
      <c r="E434" s="129"/>
      <c r="F434" s="120"/>
      <c r="G434" s="122"/>
      <c r="H434" s="120"/>
      <c r="I434" s="120"/>
      <c r="J434" s="120"/>
      <c r="K434" s="113"/>
    </row>
    <row r="435" spans="3:11" x14ac:dyDescent="0.45">
      <c r="C435" s="120"/>
      <c r="D435" s="131"/>
      <c r="E435" s="129"/>
      <c r="F435" s="120"/>
      <c r="G435" s="122"/>
      <c r="H435" s="120"/>
      <c r="I435" s="120"/>
      <c r="J435" s="120"/>
      <c r="K435" s="113"/>
    </row>
    <row r="436" spans="3:11" x14ac:dyDescent="0.45">
      <c r="C436" s="120"/>
      <c r="D436" s="131"/>
      <c r="E436" s="129"/>
      <c r="F436" s="120"/>
      <c r="G436" s="122"/>
      <c r="H436" s="120"/>
      <c r="I436" s="120"/>
      <c r="J436" s="120"/>
      <c r="K436" s="113"/>
    </row>
    <row r="437" spans="3:11" x14ac:dyDescent="0.45">
      <c r="C437" s="120"/>
      <c r="D437" s="131"/>
      <c r="E437" s="129"/>
      <c r="F437" s="120"/>
      <c r="G437" s="122"/>
      <c r="H437" s="120"/>
      <c r="I437" s="120"/>
      <c r="J437" s="120"/>
      <c r="K437" s="113"/>
    </row>
    <row r="438" spans="3:11" x14ac:dyDescent="0.45">
      <c r="C438" s="120"/>
      <c r="D438" s="131"/>
      <c r="E438" s="129"/>
      <c r="F438" s="120"/>
      <c r="G438" s="122"/>
      <c r="H438" s="120"/>
      <c r="I438" s="120"/>
      <c r="J438" s="120"/>
      <c r="K438" s="113"/>
    </row>
    <row r="439" spans="3:11" x14ac:dyDescent="0.45">
      <c r="C439" s="120"/>
      <c r="D439" s="131"/>
      <c r="E439" s="129"/>
      <c r="F439" s="120"/>
      <c r="G439" s="122"/>
      <c r="H439" s="120"/>
      <c r="I439" s="120"/>
      <c r="J439" s="120"/>
      <c r="K439" s="113"/>
    </row>
    <row r="440" spans="3:11" x14ac:dyDescent="0.45">
      <c r="C440" s="120"/>
      <c r="D440" s="131"/>
      <c r="E440" s="129"/>
      <c r="F440" s="120"/>
      <c r="G440" s="122"/>
      <c r="H440" s="120"/>
      <c r="I440" s="120"/>
      <c r="J440" s="120"/>
      <c r="K440" s="113"/>
    </row>
    <row r="441" spans="3:11" x14ac:dyDescent="0.45">
      <c r="C441" s="120"/>
      <c r="D441" s="131"/>
      <c r="E441" s="129"/>
      <c r="F441" s="120"/>
      <c r="G441" s="122"/>
      <c r="H441" s="120"/>
      <c r="I441" s="120"/>
      <c r="J441" s="120"/>
      <c r="K441" s="113"/>
    </row>
    <row r="442" spans="3:11" x14ac:dyDescent="0.45">
      <c r="C442" s="120"/>
      <c r="D442" s="131"/>
      <c r="E442" s="129"/>
      <c r="F442" s="120"/>
      <c r="G442" s="122"/>
      <c r="H442" s="120"/>
      <c r="I442" s="120"/>
      <c r="J442" s="120"/>
      <c r="K442" s="113"/>
    </row>
    <row r="443" spans="3:11" x14ac:dyDescent="0.45">
      <c r="C443" s="120"/>
      <c r="D443" s="131"/>
      <c r="E443" s="129"/>
      <c r="F443" s="120"/>
      <c r="G443" s="122"/>
      <c r="H443" s="120"/>
      <c r="I443" s="120"/>
      <c r="J443" s="120"/>
      <c r="K443" s="113"/>
    </row>
    <row r="444" spans="3:11" x14ac:dyDescent="0.45">
      <c r="C444" s="120"/>
      <c r="D444" s="131"/>
      <c r="E444" s="129"/>
      <c r="F444" s="120"/>
      <c r="G444" s="122"/>
      <c r="H444" s="120"/>
      <c r="I444" s="120"/>
      <c r="J444" s="120"/>
      <c r="K444" s="113"/>
    </row>
    <row r="445" spans="3:11" x14ac:dyDescent="0.45">
      <c r="C445" s="120"/>
      <c r="D445" s="131"/>
      <c r="E445" s="129"/>
      <c r="F445" s="120"/>
      <c r="G445" s="122"/>
      <c r="H445" s="120"/>
      <c r="I445" s="120"/>
      <c r="J445" s="120"/>
      <c r="K445" s="113"/>
    </row>
    <row r="446" spans="3:11" x14ac:dyDescent="0.45">
      <c r="C446" s="120"/>
      <c r="D446" s="131"/>
      <c r="E446" s="129"/>
      <c r="F446" s="120"/>
      <c r="G446" s="122"/>
      <c r="H446" s="120"/>
      <c r="I446" s="120"/>
      <c r="J446" s="120"/>
      <c r="K446" s="113"/>
    </row>
    <row r="447" spans="3:11" x14ac:dyDescent="0.45">
      <c r="C447" s="120"/>
      <c r="D447" s="131"/>
      <c r="E447" s="129"/>
      <c r="F447" s="120"/>
      <c r="G447" s="122"/>
      <c r="H447" s="120"/>
      <c r="I447" s="120"/>
      <c r="J447" s="120"/>
      <c r="K447" s="113"/>
    </row>
    <row r="448" spans="3:11" x14ac:dyDescent="0.45">
      <c r="C448" s="120"/>
      <c r="D448" s="131"/>
      <c r="E448" s="129"/>
      <c r="F448" s="120"/>
      <c r="G448" s="122"/>
      <c r="H448" s="120"/>
      <c r="I448" s="120"/>
      <c r="J448" s="120"/>
      <c r="K448" s="113"/>
    </row>
    <row r="449" spans="3:11" x14ac:dyDescent="0.45">
      <c r="C449" s="120"/>
      <c r="D449" s="131"/>
      <c r="E449" s="129"/>
      <c r="F449" s="120"/>
      <c r="G449" s="122"/>
      <c r="H449" s="120"/>
      <c r="I449" s="120"/>
      <c r="J449" s="120"/>
      <c r="K449" s="113"/>
    </row>
    <row r="450" spans="3:11" x14ac:dyDescent="0.45">
      <c r="C450" s="120"/>
      <c r="D450" s="131"/>
      <c r="E450" s="129"/>
      <c r="F450" s="120"/>
      <c r="G450" s="122"/>
      <c r="H450" s="120"/>
      <c r="I450" s="120"/>
      <c r="J450" s="120"/>
      <c r="K450" s="113"/>
    </row>
    <row r="451" spans="3:11" x14ac:dyDescent="0.45">
      <c r="C451" s="120"/>
      <c r="D451" s="131"/>
      <c r="E451" s="129"/>
      <c r="F451" s="120"/>
      <c r="G451" s="122"/>
      <c r="H451" s="120"/>
      <c r="I451" s="120"/>
      <c r="J451" s="120"/>
      <c r="K451" s="113"/>
    </row>
    <row r="452" spans="3:11" x14ac:dyDescent="0.45">
      <c r="C452" s="120"/>
      <c r="D452" s="131"/>
      <c r="E452" s="129"/>
      <c r="F452" s="120"/>
      <c r="G452" s="122"/>
      <c r="H452" s="120"/>
      <c r="I452" s="120"/>
      <c r="J452" s="120"/>
      <c r="K452" s="113"/>
    </row>
    <row r="453" spans="3:11" x14ac:dyDescent="0.45">
      <c r="C453" s="120"/>
      <c r="D453" s="131"/>
      <c r="E453" s="129"/>
      <c r="F453" s="120"/>
      <c r="G453" s="122"/>
      <c r="H453" s="120"/>
      <c r="I453" s="120"/>
      <c r="J453" s="120"/>
      <c r="K453" s="113"/>
    </row>
    <row r="454" spans="3:11" x14ac:dyDescent="0.45">
      <c r="C454" s="120"/>
      <c r="D454" s="131"/>
      <c r="E454" s="129"/>
      <c r="F454" s="120"/>
      <c r="G454" s="122"/>
      <c r="H454" s="120"/>
      <c r="I454" s="120"/>
      <c r="J454" s="120"/>
      <c r="K454" s="113"/>
    </row>
    <row r="455" spans="3:11" x14ac:dyDescent="0.45">
      <c r="C455" s="120"/>
      <c r="D455" s="131"/>
      <c r="E455" s="129"/>
      <c r="F455" s="120"/>
      <c r="G455" s="122"/>
      <c r="H455" s="120"/>
      <c r="I455" s="120"/>
      <c r="J455" s="120"/>
      <c r="K455" s="113"/>
    </row>
    <row r="456" spans="3:11" x14ac:dyDescent="0.45">
      <c r="C456" s="120"/>
      <c r="D456" s="131"/>
      <c r="E456" s="129"/>
      <c r="F456" s="120"/>
      <c r="G456" s="122"/>
      <c r="H456" s="120"/>
      <c r="I456" s="120"/>
      <c r="J456" s="120"/>
      <c r="K456" s="113"/>
    </row>
    <row r="457" spans="3:11" x14ac:dyDescent="0.45">
      <c r="C457" s="120"/>
      <c r="D457" s="131"/>
      <c r="E457" s="129"/>
      <c r="F457" s="120"/>
      <c r="G457" s="122"/>
      <c r="H457" s="120"/>
      <c r="I457" s="120"/>
      <c r="J457" s="120"/>
      <c r="K457" s="113"/>
    </row>
    <row r="458" spans="3:11" x14ac:dyDescent="0.45">
      <c r="C458" s="120"/>
      <c r="D458" s="131"/>
      <c r="E458" s="129"/>
      <c r="F458" s="120"/>
      <c r="G458" s="122"/>
      <c r="H458" s="120"/>
      <c r="I458" s="120"/>
      <c r="J458" s="120"/>
      <c r="K458" s="113"/>
    </row>
    <row r="459" spans="3:11" x14ac:dyDescent="0.45">
      <c r="C459" s="120"/>
      <c r="D459" s="131"/>
      <c r="E459" s="129"/>
      <c r="F459" s="120"/>
      <c r="G459" s="122"/>
      <c r="H459" s="120"/>
      <c r="I459" s="120"/>
      <c r="J459" s="120"/>
      <c r="K459" s="113"/>
    </row>
    <row r="460" spans="3:11" x14ac:dyDescent="0.45">
      <c r="C460" s="120"/>
      <c r="D460" s="131"/>
      <c r="E460" s="129"/>
      <c r="F460" s="120"/>
      <c r="G460" s="122"/>
      <c r="H460" s="120"/>
      <c r="I460" s="120"/>
      <c r="J460" s="120"/>
      <c r="K460" s="113"/>
    </row>
    <row r="461" spans="3:11" x14ac:dyDescent="0.45">
      <c r="C461" s="120"/>
      <c r="D461" s="131"/>
      <c r="E461" s="129"/>
      <c r="F461" s="120"/>
      <c r="G461" s="122"/>
      <c r="H461" s="120"/>
      <c r="I461" s="120"/>
      <c r="J461" s="120"/>
      <c r="K461" s="113"/>
    </row>
    <row r="462" spans="3:11" x14ac:dyDescent="0.45">
      <c r="C462" s="120"/>
      <c r="D462" s="131"/>
      <c r="E462" s="129"/>
      <c r="F462" s="120"/>
      <c r="G462" s="122"/>
      <c r="H462" s="120"/>
      <c r="I462" s="120"/>
      <c r="J462" s="120"/>
      <c r="K462" s="113"/>
    </row>
    <row r="463" spans="3:11" x14ac:dyDescent="0.45">
      <c r="C463" s="120"/>
      <c r="D463" s="131"/>
      <c r="E463" s="129"/>
      <c r="F463" s="120"/>
      <c r="G463" s="122"/>
      <c r="H463" s="120"/>
      <c r="I463" s="120"/>
      <c r="J463" s="120"/>
      <c r="K463" s="113"/>
    </row>
    <row r="464" spans="3:11" x14ac:dyDescent="0.45">
      <c r="C464" s="120"/>
      <c r="D464" s="131"/>
      <c r="E464" s="129"/>
      <c r="F464" s="120"/>
      <c r="G464" s="122"/>
      <c r="H464" s="120"/>
      <c r="I464" s="120"/>
      <c r="J464" s="120"/>
      <c r="K464" s="113"/>
    </row>
    <row r="465" spans="3:11" x14ac:dyDescent="0.45">
      <c r="C465" s="120"/>
      <c r="D465" s="131"/>
      <c r="E465" s="129"/>
      <c r="F465" s="120"/>
      <c r="G465" s="122"/>
      <c r="H465" s="120"/>
      <c r="I465" s="120"/>
      <c r="J465" s="120"/>
      <c r="K465" s="113"/>
    </row>
    <row r="466" spans="3:11" x14ac:dyDescent="0.45">
      <c r="C466" s="120"/>
      <c r="D466" s="131"/>
      <c r="E466" s="129"/>
      <c r="F466" s="120"/>
      <c r="G466" s="122"/>
      <c r="H466" s="120"/>
      <c r="I466" s="120"/>
      <c r="J466" s="120"/>
      <c r="K466" s="113"/>
    </row>
    <row r="467" spans="3:11" x14ac:dyDescent="0.45">
      <c r="C467" s="120"/>
      <c r="D467" s="131"/>
      <c r="E467" s="129"/>
      <c r="F467" s="120"/>
      <c r="G467" s="122"/>
      <c r="H467" s="120"/>
      <c r="I467" s="120"/>
      <c r="J467" s="120"/>
      <c r="K467" s="113"/>
    </row>
    <row r="468" spans="3:11" x14ac:dyDescent="0.45">
      <c r="C468" s="120"/>
      <c r="D468" s="131"/>
      <c r="E468" s="129"/>
      <c r="F468" s="120"/>
      <c r="G468" s="122"/>
      <c r="H468" s="120"/>
      <c r="I468" s="120"/>
      <c r="J468" s="120"/>
      <c r="K468" s="113"/>
    </row>
    <row r="469" spans="3:11" x14ac:dyDescent="0.45">
      <c r="C469" s="120"/>
      <c r="D469" s="131"/>
      <c r="E469" s="129"/>
      <c r="F469" s="120"/>
      <c r="G469" s="122"/>
      <c r="H469" s="120"/>
      <c r="I469" s="120"/>
      <c r="J469" s="120"/>
      <c r="K469" s="113"/>
    </row>
    <row r="470" spans="3:11" x14ac:dyDescent="0.45">
      <c r="C470" s="120"/>
      <c r="D470" s="131"/>
      <c r="E470" s="129"/>
      <c r="F470" s="120"/>
      <c r="G470" s="122"/>
      <c r="H470" s="120"/>
      <c r="I470" s="120"/>
      <c r="J470" s="120"/>
      <c r="K470" s="113"/>
    </row>
    <row r="471" spans="3:11" x14ac:dyDescent="0.45">
      <c r="C471" s="120"/>
      <c r="D471" s="131"/>
      <c r="E471" s="129"/>
      <c r="F471" s="120"/>
      <c r="G471" s="122"/>
      <c r="H471" s="120"/>
      <c r="I471" s="120"/>
      <c r="J471" s="120"/>
      <c r="K471" s="113"/>
    </row>
    <row r="472" spans="3:11" x14ac:dyDescent="0.45">
      <c r="C472" s="120"/>
      <c r="D472" s="131"/>
      <c r="E472" s="129"/>
      <c r="F472" s="120"/>
      <c r="G472" s="122"/>
      <c r="H472" s="120"/>
      <c r="I472" s="120"/>
      <c r="J472" s="120"/>
      <c r="K472" s="113"/>
    </row>
    <row r="473" spans="3:11" x14ac:dyDescent="0.45">
      <c r="C473" s="120"/>
      <c r="D473" s="131"/>
      <c r="E473" s="129"/>
      <c r="F473" s="120"/>
      <c r="G473" s="122"/>
      <c r="H473" s="120"/>
      <c r="I473" s="120"/>
      <c r="J473" s="120"/>
      <c r="K473" s="113"/>
    </row>
    <row r="474" spans="3:11" x14ac:dyDescent="0.45">
      <c r="C474" s="120"/>
      <c r="D474" s="131"/>
      <c r="E474" s="129"/>
      <c r="F474" s="120"/>
      <c r="G474" s="122"/>
      <c r="H474" s="120"/>
      <c r="I474" s="120"/>
      <c r="J474" s="120"/>
      <c r="K474" s="113"/>
    </row>
    <row r="475" spans="3:11" x14ac:dyDescent="0.45">
      <c r="C475" s="120"/>
      <c r="D475" s="131"/>
      <c r="E475" s="129"/>
      <c r="F475" s="120"/>
      <c r="G475" s="122"/>
      <c r="H475" s="120"/>
      <c r="I475" s="120"/>
      <c r="J475" s="120"/>
      <c r="K475" s="113"/>
    </row>
    <row r="476" spans="3:11" x14ac:dyDescent="0.45">
      <c r="C476" s="120"/>
      <c r="D476" s="131"/>
      <c r="E476" s="129"/>
      <c r="F476" s="120"/>
      <c r="G476" s="122"/>
      <c r="H476" s="120"/>
      <c r="I476" s="120"/>
      <c r="J476" s="120"/>
      <c r="K476" s="113"/>
    </row>
    <row r="477" spans="3:11" x14ac:dyDescent="0.45">
      <c r="C477" s="120"/>
      <c r="D477" s="131"/>
      <c r="E477" s="129"/>
      <c r="F477" s="120"/>
      <c r="G477" s="122"/>
      <c r="H477" s="120"/>
      <c r="I477" s="120"/>
      <c r="J477" s="120"/>
      <c r="K477" s="113"/>
    </row>
    <row r="478" spans="3:11" x14ac:dyDescent="0.45">
      <c r="C478" s="120"/>
      <c r="D478" s="131"/>
      <c r="E478" s="129"/>
      <c r="F478" s="120"/>
      <c r="G478" s="122"/>
      <c r="H478" s="120"/>
      <c r="I478" s="120"/>
      <c r="J478" s="120"/>
      <c r="K478" s="113"/>
    </row>
    <row r="479" spans="3:11" x14ac:dyDescent="0.45">
      <c r="C479" s="120"/>
      <c r="D479" s="131"/>
      <c r="E479" s="129"/>
      <c r="F479" s="120"/>
      <c r="G479" s="122"/>
      <c r="H479" s="120"/>
      <c r="I479" s="120"/>
      <c r="J479" s="120"/>
      <c r="K479" s="113"/>
    </row>
    <row r="480" spans="3:11" x14ac:dyDescent="0.45">
      <c r="C480" s="120"/>
      <c r="D480" s="131"/>
      <c r="E480" s="129"/>
      <c r="F480" s="120"/>
      <c r="G480" s="122"/>
      <c r="H480" s="120"/>
      <c r="I480" s="120"/>
      <c r="J480" s="120"/>
      <c r="K480" s="113"/>
    </row>
    <row r="481" spans="3:11" x14ac:dyDescent="0.45">
      <c r="C481" s="120"/>
      <c r="D481" s="131"/>
      <c r="E481" s="129"/>
      <c r="F481" s="120"/>
      <c r="G481" s="122"/>
      <c r="H481" s="120"/>
      <c r="I481" s="120"/>
      <c r="J481" s="120"/>
      <c r="K481" s="113"/>
    </row>
    <row r="482" spans="3:11" x14ac:dyDescent="0.45">
      <c r="C482" s="120"/>
      <c r="D482" s="131"/>
      <c r="E482" s="129"/>
      <c r="F482" s="120"/>
      <c r="G482" s="122"/>
      <c r="H482" s="120"/>
      <c r="I482" s="120"/>
      <c r="J482" s="120"/>
      <c r="K482" s="113"/>
    </row>
    <row r="483" spans="3:11" x14ac:dyDescent="0.45">
      <c r="C483" s="120"/>
      <c r="D483" s="131"/>
      <c r="E483" s="129"/>
      <c r="F483" s="120"/>
      <c r="G483" s="122"/>
      <c r="H483" s="120"/>
      <c r="I483" s="120"/>
      <c r="J483" s="120"/>
      <c r="K483" s="113"/>
    </row>
    <row r="484" spans="3:11" x14ac:dyDescent="0.45">
      <c r="C484" s="120"/>
      <c r="D484" s="131"/>
      <c r="E484" s="129"/>
      <c r="F484" s="120"/>
      <c r="G484" s="122"/>
      <c r="H484" s="120"/>
      <c r="I484" s="120"/>
      <c r="J484" s="120"/>
      <c r="K484" s="113"/>
    </row>
    <row r="485" spans="3:11" x14ac:dyDescent="0.45">
      <c r="C485" s="120"/>
      <c r="D485" s="131"/>
      <c r="E485" s="129"/>
      <c r="F485" s="120"/>
      <c r="G485" s="122"/>
      <c r="H485" s="120"/>
      <c r="I485" s="120"/>
      <c r="J485" s="120"/>
      <c r="K485" s="113"/>
    </row>
    <row r="486" spans="3:11" x14ac:dyDescent="0.45">
      <c r="C486" s="120"/>
      <c r="D486" s="131"/>
      <c r="E486" s="129"/>
      <c r="F486" s="120"/>
      <c r="G486" s="122"/>
      <c r="H486" s="120"/>
      <c r="I486" s="120"/>
      <c r="J486" s="120"/>
      <c r="K486" s="113"/>
    </row>
    <row r="487" spans="3:11" x14ac:dyDescent="0.45">
      <c r="C487" s="120"/>
      <c r="D487" s="131"/>
      <c r="E487" s="129"/>
      <c r="F487" s="120"/>
      <c r="G487" s="122"/>
      <c r="H487" s="120"/>
      <c r="I487" s="120"/>
      <c r="J487" s="120"/>
      <c r="K487" s="113"/>
    </row>
    <row r="488" spans="3:11" x14ac:dyDescent="0.45">
      <c r="C488" s="120"/>
      <c r="D488" s="131"/>
      <c r="E488" s="129"/>
      <c r="F488" s="120"/>
      <c r="G488" s="122"/>
      <c r="H488" s="120"/>
      <c r="I488" s="120"/>
      <c r="J488" s="120"/>
      <c r="K488" s="113"/>
    </row>
    <row r="489" spans="3:11" x14ac:dyDescent="0.45">
      <c r="C489" s="120"/>
      <c r="D489" s="131"/>
      <c r="E489" s="129"/>
      <c r="F489" s="120"/>
      <c r="G489" s="122"/>
      <c r="H489" s="120"/>
      <c r="I489" s="120"/>
      <c r="J489" s="120"/>
      <c r="K489" s="113"/>
    </row>
    <row r="490" spans="3:11" x14ac:dyDescent="0.45">
      <c r="C490" s="120"/>
      <c r="D490" s="131"/>
      <c r="E490" s="129"/>
      <c r="F490" s="120"/>
      <c r="G490" s="122"/>
      <c r="H490" s="120"/>
      <c r="I490" s="120"/>
      <c r="J490" s="120"/>
      <c r="K490" s="113"/>
    </row>
    <row r="491" spans="3:11" x14ac:dyDescent="0.45">
      <c r="C491" s="120"/>
      <c r="D491" s="131"/>
      <c r="E491" s="129"/>
      <c r="F491" s="120"/>
      <c r="G491" s="122"/>
      <c r="H491" s="120"/>
      <c r="I491" s="120"/>
      <c r="J491" s="120"/>
      <c r="K491" s="113"/>
    </row>
    <row r="492" spans="3:11" x14ac:dyDescent="0.45">
      <c r="C492" s="120"/>
      <c r="D492" s="131"/>
      <c r="E492" s="129"/>
      <c r="F492" s="120"/>
      <c r="G492" s="122"/>
      <c r="H492" s="120"/>
      <c r="I492" s="120"/>
      <c r="J492" s="120"/>
      <c r="K492" s="113"/>
    </row>
    <row r="493" spans="3:11" x14ac:dyDescent="0.45">
      <c r="C493" s="120"/>
      <c r="D493" s="131"/>
      <c r="E493" s="129"/>
      <c r="F493" s="120"/>
      <c r="G493" s="122"/>
      <c r="H493" s="120"/>
      <c r="I493" s="120"/>
      <c r="J493" s="120"/>
      <c r="K493" s="113"/>
    </row>
    <row r="494" spans="3:11" x14ac:dyDescent="0.45">
      <c r="C494" s="120"/>
      <c r="D494" s="131"/>
      <c r="E494" s="129"/>
      <c r="F494" s="120"/>
      <c r="G494" s="122"/>
      <c r="H494" s="120"/>
      <c r="I494" s="120"/>
      <c r="J494" s="120"/>
      <c r="K494" s="113"/>
    </row>
    <row r="495" spans="3:11" x14ac:dyDescent="0.45">
      <c r="C495" s="120"/>
      <c r="D495" s="131"/>
      <c r="E495" s="129"/>
      <c r="F495" s="120"/>
      <c r="G495" s="122"/>
      <c r="H495" s="120"/>
      <c r="I495" s="120"/>
      <c r="J495" s="120"/>
      <c r="K495" s="113"/>
    </row>
    <row r="496" spans="3:11" x14ac:dyDescent="0.45">
      <c r="C496" s="120"/>
      <c r="D496" s="131"/>
      <c r="E496" s="129"/>
      <c r="F496" s="120"/>
      <c r="G496" s="122"/>
      <c r="H496" s="120"/>
      <c r="I496" s="120"/>
      <c r="J496" s="120"/>
      <c r="K496" s="113"/>
    </row>
    <row r="497" spans="3:11" x14ac:dyDescent="0.45">
      <c r="C497" s="120"/>
      <c r="D497" s="131"/>
      <c r="E497" s="129"/>
      <c r="F497" s="120"/>
      <c r="G497" s="122"/>
      <c r="H497" s="120"/>
      <c r="I497" s="120"/>
      <c r="J497" s="120"/>
      <c r="K497" s="113"/>
    </row>
    <row r="498" spans="3:11" x14ac:dyDescent="0.45">
      <c r="C498" s="120"/>
      <c r="D498" s="131"/>
      <c r="E498" s="129"/>
      <c r="F498" s="120"/>
      <c r="G498" s="122"/>
      <c r="H498" s="120"/>
      <c r="I498" s="120"/>
      <c r="J498" s="120"/>
      <c r="K498" s="113"/>
    </row>
    <row r="499" spans="3:11" x14ac:dyDescent="0.45">
      <c r="C499" s="120"/>
      <c r="D499" s="131"/>
      <c r="E499" s="129"/>
      <c r="F499" s="120"/>
      <c r="G499" s="122"/>
      <c r="H499" s="120"/>
      <c r="I499" s="120"/>
      <c r="J499" s="120"/>
      <c r="K499" s="113"/>
    </row>
    <row r="500" spans="3:11" x14ac:dyDescent="0.45">
      <c r="C500" s="120"/>
      <c r="D500" s="131"/>
      <c r="E500" s="129"/>
      <c r="F500" s="120"/>
      <c r="G500" s="122"/>
      <c r="H500" s="120"/>
      <c r="I500" s="120"/>
      <c r="J500" s="120"/>
      <c r="K500" s="113"/>
    </row>
    <row r="501" spans="3:11" x14ac:dyDescent="0.45">
      <c r="C501" s="120"/>
      <c r="D501" s="131"/>
      <c r="E501" s="129"/>
      <c r="F501" s="120"/>
      <c r="G501" s="122"/>
      <c r="H501" s="120"/>
      <c r="I501" s="120"/>
      <c r="J501" s="120"/>
      <c r="K501" s="113"/>
    </row>
    <row r="502" spans="3:11" x14ac:dyDescent="0.45">
      <c r="C502" s="120"/>
      <c r="D502" s="131"/>
      <c r="E502" s="129"/>
      <c r="F502" s="120"/>
      <c r="G502" s="122"/>
      <c r="H502" s="120"/>
      <c r="I502" s="120"/>
      <c r="J502" s="120"/>
      <c r="K502" s="113"/>
    </row>
    <row r="503" spans="3:11" x14ac:dyDescent="0.45">
      <c r="C503" s="120"/>
      <c r="D503" s="131"/>
      <c r="E503" s="129"/>
      <c r="F503" s="120"/>
      <c r="G503" s="122"/>
      <c r="H503" s="120"/>
      <c r="I503" s="120"/>
      <c r="J503" s="120"/>
      <c r="K503" s="113"/>
    </row>
    <row r="504" spans="3:11" x14ac:dyDescent="0.45">
      <c r="C504" s="120"/>
      <c r="D504" s="131"/>
      <c r="E504" s="129"/>
      <c r="F504" s="120"/>
      <c r="G504" s="122"/>
      <c r="H504" s="120"/>
      <c r="I504" s="120"/>
      <c r="J504" s="120"/>
      <c r="K504" s="113"/>
    </row>
    <row r="505" spans="3:11" x14ac:dyDescent="0.45">
      <c r="C505" s="120"/>
      <c r="D505" s="131"/>
      <c r="E505" s="129"/>
      <c r="F505" s="120"/>
      <c r="G505" s="122"/>
      <c r="H505" s="120"/>
      <c r="I505" s="120"/>
      <c r="J505" s="120"/>
      <c r="K505" s="113"/>
    </row>
    <row r="506" spans="3:11" x14ac:dyDescent="0.45">
      <c r="C506" s="120"/>
      <c r="D506" s="131"/>
      <c r="E506" s="129"/>
      <c r="F506" s="120"/>
      <c r="G506" s="122"/>
      <c r="H506" s="120"/>
      <c r="I506" s="120"/>
      <c r="J506" s="120"/>
      <c r="K506" s="113"/>
    </row>
    <row r="507" spans="3:11" x14ac:dyDescent="0.45">
      <c r="C507" s="120"/>
      <c r="D507" s="131"/>
      <c r="E507" s="129"/>
      <c r="F507" s="120"/>
      <c r="G507" s="122"/>
      <c r="H507" s="120"/>
      <c r="I507" s="120"/>
      <c r="J507" s="120"/>
      <c r="K507" s="113"/>
    </row>
    <row r="508" spans="3:11" x14ac:dyDescent="0.45">
      <c r="C508" s="120"/>
      <c r="D508" s="131"/>
      <c r="E508" s="129"/>
      <c r="F508" s="120"/>
      <c r="G508" s="122"/>
      <c r="H508" s="120"/>
      <c r="I508" s="120"/>
      <c r="J508" s="120"/>
      <c r="K508" s="113"/>
    </row>
    <row r="509" spans="3:11" x14ac:dyDescent="0.45">
      <c r="C509" s="120"/>
      <c r="D509" s="131"/>
      <c r="E509" s="129"/>
      <c r="F509" s="120"/>
      <c r="G509" s="122"/>
      <c r="H509" s="120"/>
      <c r="I509" s="120"/>
      <c r="J509" s="120"/>
      <c r="K509" s="113"/>
    </row>
    <row r="510" spans="3:11" x14ac:dyDescent="0.45">
      <c r="C510" s="120"/>
      <c r="D510" s="131"/>
      <c r="E510" s="129"/>
      <c r="F510" s="120"/>
      <c r="G510" s="122"/>
      <c r="H510" s="120"/>
      <c r="I510" s="120"/>
      <c r="J510" s="120"/>
      <c r="K510" s="113"/>
    </row>
    <row r="511" spans="3:11" x14ac:dyDescent="0.45">
      <c r="C511" s="120"/>
      <c r="D511" s="131"/>
      <c r="E511" s="129"/>
      <c r="F511" s="120"/>
      <c r="G511" s="122"/>
      <c r="H511" s="120"/>
      <c r="I511" s="120"/>
      <c r="J511" s="120"/>
      <c r="K511" s="113"/>
    </row>
    <row r="512" spans="3:11" x14ac:dyDescent="0.45">
      <c r="C512" s="120"/>
      <c r="D512" s="131"/>
      <c r="E512" s="129"/>
      <c r="F512" s="120"/>
      <c r="G512" s="122"/>
      <c r="H512" s="120"/>
      <c r="I512" s="120"/>
      <c r="J512" s="120"/>
      <c r="K512" s="113"/>
    </row>
    <row r="513" spans="3:11" x14ac:dyDescent="0.45">
      <c r="C513" s="120"/>
      <c r="D513" s="131"/>
      <c r="E513" s="129"/>
      <c r="F513" s="120"/>
      <c r="G513" s="122"/>
      <c r="H513" s="120"/>
      <c r="I513" s="120"/>
      <c r="J513" s="120"/>
      <c r="K513" s="113"/>
    </row>
    <row r="514" spans="3:11" x14ac:dyDescent="0.45">
      <c r="C514" s="120"/>
      <c r="D514" s="131"/>
      <c r="E514" s="129"/>
      <c r="F514" s="120"/>
      <c r="G514" s="122"/>
      <c r="H514" s="120"/>
      <c r="I514" s="120"/>
      <c r="J514" s="120"/>
      <c r="K514" s="113"/>
    </row>
    <row r="515" spans="3:11" x14ac:dyDescent="0.45">
      <c r="C515" s="120"/>
      <c r="D515" s="131"/>
      <c r="E515" s="129"/>
      <c r="F515" s="120"/>
      <c r="G515" s="122"/>
      <c r="H515" s="120"/>
      <c r="I515" s="120"/>
      <c r="J515" s="120"/>
      <c r="K515" s="113"/>
    </row>
    <row r="516" spans="3:11" x14ac:dyDescent="0.45">
      <c r="C516" s="120"/>
      <c r="D516" s="131"/>
      <c r="E516" s="129"/>
      <c r="F516" s="120"/>
      <c r="G516" s="122"/>
      <c r="H516" s="120"/>
      <c r="I516" s="120"/>
      <c r="J516" s="120"/>
      <c r="K516" s="113"/>
    </row>
    <row r="517" spans="3:11" x14ac:dyDescent="0.45">
      <c r="C517" s="120"/>
      <c r="D517" s="131"/>
      <c r="E517" s="129"/>
      <c r="F517" s="120"/>
      <c r="G517" s="122"/>
      <c r="H517" s="120"/>
      <c r="I517" s="120"/>
      <c r="J517" s="120"/>
      <c r="K517" s="113"/>
    </row>
    <row r="518" spans="3:11" x14ac:dyDescent="0.45">
      <c r="C518" s="120"/>
      <c r="D518" s="131"/>
      <c r="E518" s="129"/>
      <c r="F518" s="120"/>
      <c r="G518" s="122"/>
      <c r="H518" s="120"/>
      <c r="I518" s="120"/>
      <c r="J518" s="120"/>
      <c r="K518" s="113"/>
    </row>
    <row r="519" spans="3:11" x14ac:dyDescent="0.45">
      <c r="C519" s="120"/>
      <c r="D519" s="131"/>
      <c r="E519" s="129"/>
      <c r="F519" s="120"/>
      <c r="G519" s="122"/>
      <c r="H519" s="120"/>
      <c r="I519" s="120"/>
      <c r="J519" s="120"/>
      <c r="K519" s="113"/>
    </row>
    <row r="520" spans="3:11" x14ac:dyDescent="0.45">
      <c r="C520" s="120"/>
      <c r="D520" s="131"/>
      <c r="E520" s="129"/>
      <c r="F520" s="120"/>
      <c r="G520" s="122"/>
      <c r="H520" s="120"/>
      <c r="I520" s="120"/>
      <c r="J520" s="120"/>
      <c r="K520" s="113"/>
    </row>
    <row r="521" spans="3:11" x14ac:dyDescent="0.45">
      <c r="C521" s="120"/>
      <c r="D521" s="131"/>
      <c r="E521" s="129"/>
      <c r="F521" s="120"/>
      <c r="G521" s="122"/>
      <c r="H521" s="120"/>
      <c r="I521" s="120"/>
      <c r="J521" s="120"/>
      <c r="K521" s="113"/>
    </row>
    <row r="522" spans="3:11" x14ac:dyDescent="0.45">
      <c r="C522" s="120"/>
      <c r="D522" s="131"/>
      <c r="E522" s="129"/>
      <c r="F522" s="120"/>
      <c r="G522" s="122"/>
      <c r="H522" s="120"/>
      <c r="I522" s="120"/>
      <c r="J522" s="120"/>
      <c r="K522" s="113"/>
    </row>
    <row r="523" spans="3:11" x14ac:dyDescent="0.45">
      <c r="C523" s="120"/>
      <c r="D523" s="131"/>
      <c r="E523" s="129"/>
      <c r="F523" s="120"/>
      <c r="G523" s="122"/>
      <c r="H523" s="120"/>
      <c r="I523" s="120"/>
      <c r="J523" s="120"/>
      <c r="K523" s="113"/>
    </row>
    <row r="524" spans="3:11" x14ac:dyDescent="0.45">
      <c r="C524" s="120"/>
      <c r="D524" s="131"/>
      <c r="E524" s="129"/>
      <c r="F524" s="120"/>
      <c r="G524" s="122"/>
      <c r="H524" s="120"/>
      <c r="I524" s="120"/>
      <c r="J524" s="120"/>
      <c r="K524" s="113"/>
    </row>
    <row r="525" spans="3:11" x14ac:dyDescent="0.45">
      <c r="C525" s="120"/>
      <c r="D525" s="131"/>
      <c r="E525" s="129"/>
      <c r="F525" s="120"/>
      <c r="G525" s="122"/>
      <c r="H525" s="120"/>
      <c r="I525" s="120"/>
      <c r="J525" s="120"/>
      <c r="K525" s="113"/>
    </row>
    <row r="526" spans="3:11" x14ac:dyDescent="0.45">
      <c r="C526" s="120"/>
      <c r="D526" s="131"/>
      <c r="E526" s="129"/>
      <c r="F526" s="120"/>
      <c r="G526" s="122"/>
      <c r="H526" s="120"/>
      <c r="I526" s="120"/>
      <c r="J526" s="120"/>
      <c r="K526" s="113"/>
    </row>
    <row r="527" spans="3:11" x14ac:dyDescent="0.45">
      <c r="C527" s="120"/>
      <c r="D527" s="131"/>
      <c r="E527" s="129"/>
      <c r="F527" s="120"/>
      <c r="G527" s="122"/>
      <c r="H527" s="120"/>
      <c r="I527" s="120"/>
      <c r="J527" s="120"/>
      <c r="K527" s="113"/>
    </row>
    <row r="528" spans="3:11" x14ac:dyDescent="0.45">
      <c r="C528" s="120"/>
      <c r="D528" s="131"/>
      <c r="E528" s="129"/>
      <c r="F528" s="120"/>
      <c r="G528" s="122"/>
      <c r="H528" s="120"/>
      <c r="I528" s="120"/>
      <c r="J528" s="120"/>
      <c r="K528" s="113"/>
    </row>
    <row r="529" spans="3:11" x14ac:dyDescent="0.45">
      <c r="C529" s="120"/>
      <c r="D529" s="131"/>
      <c r="E529" s="129"/>
      <c r="F529" s="120"/>
      <c r="G529" s="122"/>
      <c r="H529" s="120"/>
      <c r="I529" s="120"/>
      <c r="J529" s="120"/>
      <c r="K529" s="113"/>
    </row>
    <row r="530" spans="3:11" x14ac:dyDescent="0.45">
      <c r="C530" s="120"/>
      <c r="D530" s="131"/>
      <c r="E530" s="129"/>
      <c r="F530" s="120"/>
      <c r="G530" s="122"/>
      <c r="H530" s="120"/>
      <c r="I530" s="120"/>
      <c r="J530" s="120"/>
      <c r="K530" s="113"/>
    </row>
    <row r="531" spans="3:11" x14ac:dyDescent="0.45">
      <c r="C531" s="120"/>
      <c r="D531" s="131"/>
      <c r="E531" s="129"/>
      <c r="F531" s="120"/>
      <c r="G531" s="122"/>
      <c r="H531" s="120"/>
      <c r="I531" s="120"/>
      <c r="J531" s="120"/>
      <c r="K531" s="113"/>
    </row>
    <row r="532" spans="3:11" x14ac:dyDescent="0.45">
      <c r="C532" s="120"/>
      <c r="D532" s="131"/>
      <c r="E532" s="129"/>
      <c r="F532" s="120"/>
      <c r="G532" s="122"/>
      <c r="H532" s="120"/>
      <c r="I532" s="120"/>
      <c r="J532" s="120"/>
      <c r="K532" s="113"/>
    </row>
    <row r="533" spans="3:11" x14ac:dyDescent="0.45">
      <c r="C533" s="120"/>
      <c r="D533" s="131"/>
      <c r="E533" s="129"/>
      <c r="F533" s="120"/>
      <c r="G533" s="122"/>
      <c r="H533" s="120"/>
      <c r="I533" s="120"/>
      <c r="J533" s="120"/>
      <c r="K533" s="113"/>
    </row>
    <row r="534" spans="3:11" x14ac:dyDescent="0.45">
      <c r="C534" s="120"/>
      <c r="D534" s="131"/>
      <c r="E534" s="129"/>
      <c r="F534" s="120"/>
      <c r="G534" s="122"/>
      <c r="H534" s="120"/>
      <c r="I534" s="120"/>
      <c r="J534" s="120"/>
      <c r="K534" s="113"/>
    </row>
    <row r="535" spans="3:11" x14ac:dyDescent="0.45">
      <c r="C535" s="120"/>
      <c r="D535" s="131"/>
      <c r="E535" s="129"/>
      <c r="F535" s="120"/>
      <c r="G535" s="122"/>
      <c r="H535" s="120"/>
      <c r="I535" s="120"/>
      <c r="J535" s="120"/>
      <c r="K535" s="113"/>
    </row>
    <row r="536" spans="3:11" x14ac:dyDescent="0.45">
      <c r="C536" s="120"/>
      <c r="D536" s="131"/>
      <c r="E536" s="129"/>
      <c r="F536" s="120"/>
      <c r="G536" s="122"/>
      <c r="H536" s="120"/>
      <c r="I536" s="120"/>
      <c r="J536" s="120"/>
      <c r="K536" s="113"/>
    </row>
    <row r="537" spans="3:11" x14ac:dyDescent="0.45">
      <c r="C537" s="120"/>
      <c r="D537" s="131"/>
      <c r="E537" s="129"/>
      <c r="F537" s="120"/>
      <c r="G537" s="122"/>
      <c r="H537" s="120"/>
      <c r="I537" s="120"/>
      <c r="J537" s="120"/>
      <c r="K537" s="113"/>
    </row>
    <row r="538" spans="3:11" x14ac:dyDescent="0.45">
      <c r="C538" s="120"/>
      <c r="D538" s="131"/>
      <c r="E538" s="129"/>
      <c r="F538" s="120"/>
      <c r="G538" s="122"/>
      <c r="H538" s="120"/>
      <c r="I538" s="120"/>
      <c r="J538" s="120"/>
      <c r="K538" s="113"/>
    </row>
    <row r="539" spans="3:11" x14ac:dyDescent="0.45">
      <c r="C539" s="120"/>
      <c r="D539" s="131"/>
      <c r="E539" s="129"/>
      <c r="F539" s="120"/>
      <c r="G539" s="122"/>
      <c r="H539" s="120"/>
      <c r="I539" s="120"/>
      <c r="J539" s="120"/>
      <c r="K539" s="113"/>
    </row>
    <row r="540" spans="3:11" x14ac:dyDescent="0.45">
      <c r="C540" s="120"/>
      <c r="D540" s="131"/>
      <c r="E540" s="129"/>
      <c r="F540" s="120"/>
      <c r="G540" s="122"/>
      <c r="H540" s="120"/>
      <c r="I540" s="120"/>
      <c r="J540" s="120"/>
      <c r="K540" s="113"/>
    </row>
    <row r="541" spans="3:11" x14ac:dyDescent="0.45">
      <c r="C541" s="120"/>
      <c r="D541" s="131"/>
      <c r="E541" s="129"/>
      <c r="F541" s="120"/>
      <c r="G541" s="122"/>
      <c r="H541" s="120"/>
      <c r="I541" s="120"/>
      <c r="J541" s="120"/>
      <c r="K541" s="113"/>
    </row>
    <row r="542" spans="3:11" x14ac:dyDescent="0.45">
      <c r="C542" s="120"/>
      <c r="D542" s="131"/>
      <c r="E542" s="129"/>
      <c r="F542" s="120"/>
      <c r="G542" s="122"/>
      <c r="H542" s="120"/>
      <c r="I542" s="120"/>
      <c r="J542" s="120"/>
      <c r="K542" s="113"/>
    </row>
    <row r="543" spans="3:11" x14ac:dyDescent="0.45">
      <c r="C543" s="120"/>
      <c r="D543" s="131"/>
      <c r="E543" s="129"/>
      <c r="F543" s="120"/>
      <c r="G543" s="122"/>
      <c r="H543" s="120"/>
      <c r="I543" s="120"/>
      <c r="J543" s="120"/>
      <c r="K543" s="113"/>
    </row>
    <row r="544" spans="3:11" x14ac:dyDescent="0.45">
      <c r="C544" s="120"/>
      <c r="D544" s="131"/>
      <c r="E544" s="129"/>
      <c r="F544" s="120"/>
      <c r="G544" s="122"/>
      <c r="H544" s="120"/>
      <c r="I544" s="120"/>
      <c r="J544" s="120"/>
      <c r="K544" s="113"/>
    </row>
    <row r="545" spans="3:11" x14ac:dyDescent="0.45">
      <c r="C545" s="120"/>
      <c r="D545" s="131"/>
      <c r="E545" s="129"/>
      <c r="F545" s="120"/>
      <c r="G545" s="122"/>
      <c r="H545" s="120"/>
      <c r="I545" s="120"/>
      <c r="J545" s="120"/>
      <c r="K545" s="113"/>
    </row>
    <row r="546" spans="3:11" x14ac:dyDescent="0.45">
      <c r="C546" s="120"/>
      <c r="D546" s="131"/>
      <c r="E546" s="129"/>
      <c r="F546" s="120"/>
      <c r="G546" s="122"/>
      <c r="H546" s="120"/>
      <c r="I546" s="120"/>
      <c r="J546" s="120"/>
      <c r="K546" s="113"/>
    </row>
    <row r="547" spans="3:11" x14ac:dyDescent="0.45">
      <c r="C547" s="120"/>
      <c r="D547" s="131"/>
      <c r="E547" s="129"/>
      <c r="F547" s="120"/>
      <c r="G547" s="122"/>
      <c r="H547" s="120"/>
      <c r="I547" s="120"/>
      <c r="J547" s="120"/>
      <c r="K547" s="113"/>
    </row>
    <row r="548" spans="3:11" x14ac:dyDescent="0.45">
      <c r="C548" s="120"/>
      <c r="D548" s="131"/>
      <c r="E548" s="129"/>
      <c r="F548" s="120"/>
      <c r="G548" s="122"/>
      <c r="H548" s="120"/>
      <c r="I548" s="120"/>
      <c r="J548" s="120"/>
      <c r="K548" s="113"/>
    </row>
    <row r="549" spans="3:11" x14ac:dyDescent="0.45">
      <c r="C549" s="120"/>
      <c r="D549" s="131"/>
      <c r="E549" s="129"/>
      <c r="F549" s="120"/>
      <c r="G549" s="122"/>
      <c r="H549" s="120"/>
      <c r="I549" s="120"/>
      <c r="J549" s="120"/>
      <c r="K549" s="113"/>
    </row>
    <row r="550" spans="3:11" x14ac:dyDescent="0.45">
      <c r="C550" s="120"/>
      <c r="D550" s="131"/>
      <c r="E550" s="129"/>
      <c r="F550" s="120"/>
      <c r="G550" s="122"/>
      <c r="H550" s="120"/>
      <c r="I550" s="120"/>
      <c r="J550" s="120"/>
      <c r="K550" s="113"/>
    </row>
    <row r="551" spans="3:11" x14ac:dyDescent="0.45">
      <c r="C551" s="120"/>
      <c r="D551" s="131"/>
      <c r="E551" s="129"/>
      <c r="F551" s="120"/>
      <c r="G551" s="122"/>
      <c r="H551" s="120"/>
      <c r="I551" s="120"/>
      <c r="J551" s="120"/>
      <c r="K551" s="113"/>
    </row>
    <row r="552" spans="3:11" x14ac:dyDescent="0.45">
      <c r="C552" s="120"/>
      <c r="D552" s="131"/>
      <c r="E552" s="129"/>
      <c r="F552" s="120"/>
      <c r="G552" s="122"/>
      <c r="H552" s="120"/>
      <c r="I552" s="120"/>
      <c r="J552" s="120"/>
      <c r="K552" s="113"/>
    </row>
    <row r="553" spans="3:11" x14ac:dyDescent="0.45">
      <c r="C553" s="120"/>
      <c r="D553" s="131"/>
      <c r="E553" s="129"/>
      <c r="F553" s="120"/>
      <c r="G553" s="122"/>
      <c r="H553" s="120"/>
      <c r="I553" s="120"/>
      <c r="J553" s="120"/>
      <c r="K553" s="113"/>
    </row>
    <row r="554" spans="3:11" x14ac:dyDescent="0.45">
      <c r="C554" s="120"/>
      <c r="D554" s="131"/>
      <c r="E554" s="129"/>
      <c r="F554" s="120"/>
      <c r="G554" s="122"/>
      <c r="H554" s="120"/>
      <c r="I554" s="120"/>
      <c r="J554" s="120"/>
      <c r="K554" s="113"/>
    </row>
    <row r="555" spans="3:11" x14ac:dyDescent="0.45">
      <c r="C555" s="120"/>
      <c r="D555" s="131"/>
      <c r="E555" s="129"/>
      <c r="F555" s="120"/>
      <c r="G555" s="122"/>
      <c r="H555" s="120"/>
      <c r="I555" s="120"/>
      <c r="J555" s="120"/>
      <c r="K555" s="113"/>
    </row>
    <row r="556" spans="3:11" x14ac:dyDescent="0.45">
      <c r="C556" s="120"/>
      <c r="D556" s="131"/>
      <c r="E556" s="129"/>
      <c r="F556" s="120"/>
      <c r="G556" s="122"/>
      <c r="H556" s="120"/>
      <c r="I556" s="120"/>
      <c r="J556" s="120"/>
      <c r="K556" s="113"/>
    </row>
    <row r="557" spans="3:11" x14ac:dyDescent="0.45">
      <c r="C557" s="120"/>
      <c r="D557" s="131"/>
      <c r="E557" s="129"/>
      <c r="F557" s="120"/>
      <c r="G557" s="122"/>
      <c r="H557" s="120"/>
      <c r="I557" s="120"/>
      <c r="J557" s="120"/>
      <c r="K557" s="113"/>
    </row>
    <row r="558" spans="3:11" x14ac:dyDescent="0.45">
      <c r="C558" s="120"/>
      <c r="D558" s="131"/>
      <c r="E558" s="129"/>
      <c r="F558" s="120"/>
      <c r="G558" s="122"/>
      <c r="H558" s="120"/>
      <c r="I558" s="120"/>
      <c r="J558" s="120"/>
      <c r="K558" s="113"/>
    </row>
    <row r="559" spans="3:11" x14ac:dyDescent="0.45">
      <c r="C559" s="120"/>
      <c r="D559" s="131"/>
      <c r="E559" s="129"/>
      <c r="F559" s="120"/>
      <c r="G559" s="122"/>
      <c r="H559" s="120"/>
      <c r="I559" s="120"/>
      <c r="J559" s="120"/>
      <c r="K559" s="113"/>
    </row>
    <row r="560" spans="3:11" x14ac:dyDescent="0.45">
      <c r="C560" s="120"/>
      <c r="D560" s="131"/>
      <c r="E560" s="129"/>
      <c r="F560" s="120"/>
      <c r="G560" s="122"/>
      <c r="H560" s="120"/>
      <c r="I560" s="120"/>
      <c r="J560" s="120"/>
      <c r="K560" s="113"/>
    </row>
    <row r="561" spans="3:11" x14ac:dyDescent="0.45">
      <c r="C561" s="120"/>
      <c r="D561" s="131"/>
      <c r="E561" s="129"/>
      <c r="F561" s="120"/>
      <c r="G561" s="122"/>
      <c r="H561" s="120"/>
      <c r="I561" s="120"/>
      <c r="J561" s="120"/>
      <c r="K561" s="113"/>
    </row>
    <row r="562" spans="3:11" x14ac:dyDescent="0.45">
      <c r="C562" s="120"/>
      <c r="D562" s="131"/>
      <c r="E562" s="129"/>
      <c r="F562" s="120"/>
      <c r="G562" s="122"/>
      <c r="H562" s="120"/>
      <c r="I562" s="120"/>
      <c r="J562" s="120"/>
      <c r="K562" s="113"/>
    </row>
    <row r="563" spans="3:11" x14ac:dyDescent="0.45">
      <c r="C563" s="120"/>
      <c r="D563" s="131"/>
      <c r="E563" s="129"/>
      <c r="F563" s="120"/>
      <c r="G563" s="122"/>
      <c r="H563" s="120"/>
      <c r="I563" s="120"/>
      <c r="J563" s="120"/>
      <c r="K563" s="113"/>
    </row>
    <row r="564" spans="3:11" x14ac:dyDescent="0.45">
      <c r="C564" s="120"/>
      <c r="D564" s="131"/>
      <c r="E564" s="129"/>
      <c r="F564" s="120"/>
      <c r="G564" s="122"/>
      <c r="H564" s="120"/>
      <c r="I564" s="120"/>
      <c r="J564" s="120"/>
      <c r="K564" s="113"/>
    </row>
    <row r="565" spans="3:11" x14ac:dyDescent="0.45">
      <c r="C565" s="120"/>
      <c r="D565" s="131"/>
      <c r="E565" s="129"/>
      <c r="F565" s="120"/>
      <c r="G565" s="122"/>
      <c r="H565" s="120"/>
      <c r="I565" s="120"/>
      <c r="J565" s="120"/>
      <c r="K565" s="113"/>
    </row>
    <row r="566" spans="3:11" x14ac:dyDescent="0.45">
      <c r="C566" s="120"/>
      <c r="D566" s="131"/>
      <c r="E566" s="129"/>
      <c r="F566" s="120"/>
      <c r="G566" s="122"/>
      <c r="H566" s="120"/>
      <c r="I566" s="120"/>
      <c r="J566" s="120"/>
      <c r="K566" s="113"/>
    </row>
    <row r="567" spans="3:11" x14ac:dyDescent="0.45">
      <c r="C567" s="120"/>
      <c r="D567" s="131"/>
      <c r="E567" s="129"/>
      <c r="F567" s="120"/>
      <c r="G567" s="122"/>
      <c r="H567" s="120"/>
      <c r="I567" s="120"/>
      <c r="J567" s="120"/>
      <c r="K567" s="113"/>
    </row>
    <row r="568" spans="3:11" x14ac:dyDescent="0.45">
      <c r="C568" s="120"/>
      <c r="D568" s="131"/>
      <c r="E568" s="129"/>
      <c r="F568" s="120"/>
      <c r="G568" s="122"/>
      <c r="H568" s="120"/>
      <c r="I568" s="120"/>
      <c r="J568" s="120"/>
      <c r="K568" s="113"/>
    </row>
    <row r="569" spans="3:11" x14ac:dyDescent="0.45">
      <c r="C569" s="120"/>
      <c r="D569" s="131"/>
      <c r="E569" s="129"/>
      <c r="F569" s="120"/>
      <c r="G569" s="122"/>
      <c r="H569" s="120"/>
      <c r="I569" s="120"/>
      <c r="J569" s="120"/>
      <c r="K569" s="113"/>
    </row>
    <row r="570" spans="3:11" x14ac:dyDescent="0.45">
      <c r="C570" s="120"/>
      <c r="D570" s="131"/>
      <c r="E570" s="129"/>
      <c r="F570" s="120"/>
      <c r="G570" s="122"/>
      <c r="H570" s="120"/>
      <c r="I570" s="120"/>
      <c r="J570" s="120"/>
      <c r="K570" s="113"/>
    </row>
    <row r="571" spans="3:11" x14ac:dyDescent="0.45">
      <c r="C571" s="120"/>
      <c r="D571" s="131"/>
      <c r="E571" s="129"/>
      <c r="F571" s="120"/>
      <c r="G571" s="122"/>
      <c r="H571" s="120"/>
      <c r="I571" s="120"/>
      <c r="J571" s="120"/>
      <c r="K571" s="113"/>
    </row>
    <row r="572" spans="3:11" x14ac:dyDescent="0.45">
      <c r="C572" s="120"/>
      <c r="D572" s="131"/>
      <c r="E572" s="129"/>
      <c r="F572" s="120"/>
      <c r="G572" s="122"/>
      <c r="H572" s="120"/>
      <c r="I572" s="120"/>
      <c r="J572" s="120"/>
      <c r="K572" s="113"/>
    </row>
    <row r="573" spans="3:11" x14ac:dyDescent="0.45">
      <c r="C573" s="120"/>
      <c r="D573" s="131"/>
      <c r="E573" s="129"/>
      <c r="F573" s="120"/>
      <c r="G573" s="122"/>
      <c r="H573" s="120"/>
      <c r="I573" s="120"/>
      <c r="J573" s="120"/>
      <c r="K573" s="113"/>
    </row>
    <row r="574" spans="3:11" x14ac:dyDescent="0.45">
      <c r="C574" s="120"/>
      <c r="D574" s="131"/>
      <c r="E574" s="129"/>
      <c r="F574" s="120"/>
      <c r="G574" s="122"/>
      <c r="H574" s="120"/>
      <c r="I574" s="120"/>
      <c r="J574" s="120"/>
      <c r="K574" s="113"/>
    </row>
    <row r="575" spans="3:11" x14ac:dyDescent="0.45">
      <c r="C575" s="120"/>
      <c r="D575" s="131"/>
      <c r="E575" s="129"/>
      <c r="F575" s="120"/>
      <c r="G575" s="122"/>
      <c r="H575" s="120"/>
      <c r="I575" s="120"/>
      <c r="J575" s="120"/>
      <c r="K575" s="113"/>
    </row>
    <row r="576" spans="3:11" x14ac:dyDescent="0.45">
      <c r="C576" s="120"/>
      <c r="D576" s="131"/>
      <c r="E576" s="129"/>
      <c r="F576" s="120"/>
      <c r="G576" s="122"/>
      <c r="H576" s="120"/>
      <c r="I576" s="120"/>
      <c r="J576" s="120"/>
      <c r="K576" s="113"/>
    </row>
    <row r="577" spans="3:11" x14ac:dyDescent="0.45">
      <c r="C577" s="120"/>
      <c r="D577" s="131"/>
      <c r="E577" s="129"/>
      <c r="F577" s="120"/>
      <c r="G577" s="122"/>
      <c r="H577" s="120"/>
      <c r="I577" s="120"/>
      <c r="J577" s="120"/>
      <c r="K577" s="113"/>
    </row>
    <row r="578" spans="3:11" x14ac:dyDescent="0.45">
      <c r="C578" s="120"/>
      <c r="D578" s="131"/>
      <c r="E578" s="129"/>
      <c r="F578" s="120"/>
      <c r="G578" s="122"/>
      <c r="H578" s="120"/>
      <c r="I578" s="120"/>
      <c r="J578" s="120"/>
      <c r="K578" s="113"/>
    </row>
    <row r="579" spans="3:11" x14ac:dyDescent="0.45">
      <c r="C579" s="120"/>
      <c r="D579" s="131"/>
      <c r="E579" s="129"/>
      <c r="F579" s="120"/>
      <c r="G579" s="122"/>
      <c r="H579" s="120"/>
      <c r="I579" s="120"/>
      <c r="J579" s="120"/>
      <c r="K579" s="113"/>
    </row>
    <row r="580" spans="3:11" x14ac:dyDescent="0.45">
      <c r="C580" s="120"/>
      <c r="D580" s="131"/>
      <c r="E580" s="129"/>
      <c r="F580" s="120"/>
      <c r="G580" s="122"/>
      <c r="H580" s="120"/>
      <c r="I580" s="120"/>
      <c r="J580" s="120"/>
      <c r="K580" s="113"/>
    </row>
    <row r="581" spans="3:11" x14ac:dyDescent="0.45">
      <c r="C581" s="120"/>
      <c r="D581" s="131"/>
      <c r="E581" s="129"/>
      <c r="F581" s="120"/>
      <c r="G581" s="122"/>
      <c r="H581" s="120"/>
      <c r="I581" s="120"/>
      <c r="J581" s="120"/>
      <c r="K581" s="113"/>
    </row>
    <row r="582" spans="3:11" x14ac:dyDescent="0.45">
      <c r="C582" s="120"/>
      <c r="D582" s="131"/>
      <c r="E582" s="129"/>
      <c r="F582" s="120"/>
      <c r="G582" s="122"/>
      <c r="H582" s="120"/>
      <c r="I582" s="120"/>
      <c r="J582" s="120"/>
      <c r="K582" s="113"/>
    </row>
    <row r="583" spans="3:11" x14ac:dyDescent="0.45">
      <c r="C583" s="120"/>
      <c r="D583" s="131"/>
      <c r="E583" s="129"/>
      <c r="F583" s="120"/>
      <c r="G583" s="122"/>
      <c r="H583" s="120"/>
      <c r="I583" s="120"/>
      <c r="J583" s="120"/>
      <c r="K583" s="113"/>
    </row>
    <row r="584" spans="3:11" x14ac:dyDescent="0.45">
      <c r="C584" s="120"/>
      <c r="D584" s="131"/>
      <c r="E584" s="129"/>
      <c r="F584" s="120"/>
      <c r="G584" s="122"/>
      <c r="H584" s="120"/>
      <c r="I584" s="120"/>
      <c r="J584" s="120"/>
      <c r="K584" s="113"/>
    </row>
    <row r="585" spans="3:11" x14ac:dyDescent="0.45">
      <c r="C585" s="120"/>
      <c r="D585" s="131"/>
      <c r="E585" s="129"/>
      <c r="F585" s="120"/>
      <c r="G585" s="122"/>
      <c r="H585" s="120"/>
      <c r="I585" s="120"/>
      <c r="J585" s="120"/>
      <c r="K585" s="113"/>
    </row>
    <row r="586" spans="3:11" x14ac:dyDescent="0.45">
      <c r="C586" s="120"/>
      <c r="D586" s="131"/>
      <c r="E586" s="129"/>
      <c r="F586" s="120"/>
      <c r="G586" s="122"/>
      <c r="H586" s="120"/>
      <c r="I586" s="120"/>
      <c r="J586" s="120"/>
      <c r="K586" s="113"/>
    </row>
    <row r="587" spans="3:11" x14ac:dyDescent="0.45">
      <c r="C587" s="120"/>
      <c r="D587" s="131"/>
      <c r="E587" s="129"/>
      <c r="F587" s="120"/>
      <c r="G587" s="122"/>
      <c r="H587" s="120"/>
      <c r="I587" s="120"/>
      <c r="J587" s="120"/>
      <c r="K587" s="113"/>
    </row>
    <row r="588" spans="3:11" x14ac:dyDescent="0.45">
      <c r="C588" s="120"/>
      <c r="D588" s="131"/>
      <c r="E588" s="129"/>
      <c r="F588" s="120"/>
      <c r="G588" s="122"/>
      <c r="H588" s="120"/>
      <c r="I588" s="120"/>
      <c r="J588" s="120"/>
      <c r="K588" s="113"/>
    </row>
    <row r="589" spans="3:11" x14ac:dyDescent="0.45">
      <c r="C589" s="120"/>
      <c r="D589" s="131"/>
      <c r="E589" s="129"/>
      <c r="F589" s="120"/>
      <c r="G589" s="122"/>
      <c r="H589" s="120"/>
      <c r="I589" s="120"/>
      <c r="J589" s="120"/>
      <c r="K589" s="113"/>
    </row>
    <row r="590" spans="3:11" x14ac:dyDescent="0.45">
      <c r="C590" s="120"/>
      <c r="D590" s="131"/>
      <c r="E590" s="129"/>
      <c r="F590" s="120"/>
      <c r="G590" s="122"/>
      <c r="H590" s="120"/>
      <c r="I590" s="120"/>
      <c r="J590" s="120"/>
      <c r="K590" s="113"/>
    </row>
    <row r="591" spans="3:11" x14ac:dyDescent="0.45">
      <c r="C591" s="120"/>
      <c r="D591" s="131"/>
      <c r="E591" s="129"/>
      <c r="F591" s="120"/>
      <c r="G591" s="122"/>
      <c r="H591" s="120"/>
      <c r="I591" s="120"/>
      <c r="J591" s="120"/>
      <c r="K591" s="113"/>
    </row>
    <row r="592" spans="3:11" x14ac:dyDescent="0.45">
      <c r="C592" s="120"/>
      <c r="D592" s="131"/>
      <c r="E592" s="129"/>
      <c r="F592" s="120"/>
      <c r="G592" s="122"/>
      <c r="H592" s="120"/>
      <c r="I592" s="120"/>
      <c r="J592" s="120"/>
      <c r="K592" s="113"/>
    </row>
    <row r="593" spans="3:11" x14ac:dyDescent="0.45">
      <c r="C593" s="120"/>
      <c r="D593" s="131"/>
      <c r="E593" s="129"/>
      <c r="F593" s="120"/>
      <c r="G593" s="122"/>
      <c r="H593" s="120"/>
      <c r="I593" s="120"/>
      <c r="J593" s="120"/>
      <c r="K593" s="113"/>
    </row>
    <row r="594" spans="3:11" x14ac:dyDescent="0.45">
      <c r="C594" s="120"/>
      <c r="D594" s="131"/>
      <c r="E594" s="129"/>
      <c r="F594" s="120"/>
      <c r="G594" s="122"/>
      <c r="H594" s="120"/>
      <c r="I594" s="120"/>
      <c r="J594" s="120"/>
      <c r="K594" s="113"/>
    </row>
    <row r="595" spans="3:11" x14ac:dyDescent="0.45">
      <c r="C595" s="120"/>
      <c r="D595" s="131"/>
      <c r="E595" s="129"/>
      <c r="F595" s="120"/>
      <c r="G595" s="122"/>
      <c r="H595" s="120"/>
      <c r="I595" s="120"/>
      <c r="J595" s="120"/>
      <c r="K595" s="113"/>
    </row>
    <row r="596" spans="3:11" x14ac:dyDescent="0.45">
      <c r="C596" s="120"/>
      <c r="D596" s="131"/>
      <c r="E596" s="129"/>
      <c r="F596" s="120"/>
      <c r="G596" s="122"/>
      <c r="H596" s="120"/>
      <c r="I596" s="120"/>
      <c r="J596" s="120"/>
      <c r="K596" s="113"/>
    </row>
    <row r="597" spans="3:11" x14ac:dyDescent="0.45">
      <c r="C597" s="120"/>
      <c r="D597" s="131"/>
      <c r="E597" s="129"/>
      <c r="F597" s="120"/>
      <c r="G597" s="122"/>
      <c r="H597" s="120"/>
      <c r="I597" s="120"/>
      <c r="J597" s="120"/>
      <c r="K597" s="113"/>
    </row>
    <row r="598" spans="3:11" x14ac:dyDescent="0.45">
      <c r="C598" s="120"/>
      <c r="D598" s="131"/>
      <c r="E598" s="129"/>
      <c r="F598" s="120"/>
      <c r="G598" s="122"/>
      <c r="H598" s="120"/>
      <c r="I598" s="120"/>
      <c r="J598" s="120"/>
      <c r="K598" s="113"/>
    </row>
    <row r="599" spans="3:11" x14ac:dyDescent="0.45">
      <c r="C599" s="120"/>
      <c r="D599" s="131"/>
      <c r="E599" s="129"/>
      <c r="F599" s="120"/>
      <c r="G599" s="122"/>
      <c r="H599" s="120"/>
      <c r="I599" s="120"/>
      <c r="J599" s="120"/>
      <c r="K599" s="113"/>
    </row>
    <row r="600" spans="3:11" x14ac:dyDescent="0.45">
      <c r="C600" s="120"/>
      <c r="D600" s="131"/>
      <c r="E600" s="129"/>
      <c r="F600" s="120"/>
      <c r="G600" s="122"/>
      <c r="H600" s="120"/>
      <c r="I600" s="120"/>
      <c r="J600" s="120"/>
      <c r="K600" s="113"/>
    </row>
    <row r="601" spans="3:11" x14ac:dyDescent="0.45">
      <c r="C601" s="120"/>
      <c r="D601" s="131"/>
      <c r="E601" s="129"/>
      <c r="F601" s="120"/>
      <c r="G601" s="122"/>
      <c r="H601" s="120"/>
      <c r="I601" s="120"/>
      <c r="J601" s="120"/>
      <c r="K601" s="113"/>
    </row>
    <row r="602" spans="3:11" x14ac:dyDescent="0.45">
      <c r="C602" s="120"/>
      <c r="D602" s="131"/>
      <c r="E602" s="129"/>
      <c r="F602" s="120"/>
      <c r="G602" s="122"/>
      <c r="H602" s="120"/>
      <c r="I602" s="120"/>
      <c r="J602" s="120"/>
      <c r="K602" s="113"/>
    </row>
    <row r="603" spans="3:11" x14ac:dyDescent="0.45">
      <c r="C603" s="120"/>
      <c r="D603" s="131"/>
      <c r="E603" s="129"/>
      <c r="F603" s="120"/>
      <c r="G603" s="122"/>
      <c r="H603" s="120"/>
      <c r="I603" s="120"/>
      <c r="J603" s="120"/>
      <c r="K603" s="113"/>
    </row>
    <row r="604" spans="3:11" x14ac:dyDescent="0.45">
      <c r="C604" s="120"/>
      <c r="D604" s="131"/>
      <c r="E604" s="129"/>
      <c r="F604" s="120"/>
      <c r="G604" s="122"/>
      <c r="H604" s="120"/>
      <c r="I604" s="120"/>
      <c r="J604" s="120"/>
      <c r="K604" s="113"/>
    </row>
    <row r="605" spans="3:11" x14ac:dyDescent="0.45">
      <c r="C605" s="120"/>
      <c r="D605" s="131"/>
      <c r="E605" s="129"/>
      <c r="F605" s="120"/>
      <c r="G605" s="122"/>
      <c r="H605" s="120"/>
      <c r="I605" s="120"/>
      <c r="J605" s="120"/>
      <c r="K605" s="113"/>
    </row>
    <row r="606" spans="3:11" x14ac:dyDescent="0.45">
      <c r="C606" s="120"/>
      <c r="D606" s="131"/>
      <c r="E606" s="129"/>
      <c r="F606" s="120"/>
      <c r="G606" s="122"/>
      <c r="H606" s="120"/>
      <c r="I606" s="120"/>
      <c r="J606" s="120"/>
      <c r="K606" s="113"/>
    </row>
    <row r="607" spans="3:11" x14ac:dyDescent="0.45">
      <c r="C607" s="120"/>
      <c r="D607" s="131"/>
      <c r="E607" s="129"/>
      <c r="F607" s="120"/>
      <c r="G607" s="122"/>
      <c r="H607" s="120"/>
      <c r="I607" s="120"/>
      <c r="J607" s="120"/>
      <c r="K607" s="113"/>
    </row>
    <row r="608" spans="3:11" x14ac:dyDescent="0.45">
      <c r="C608" s="120"/>
      <c r="D608" s="131"/>
      <c r="E608" s="129"/>
      <c r="F608" s="120"/>
      <c r="G608" s="122"/>
      <c r="H608" s="120"/>
      <c r="I608" s="120"/>
      <c r="J608" s="120"/>
      <c r="K608" s="113"/>
    </row>
    <row r="609" spans="3:11" x14ac:dyDescent="0.45">
      <c r="C609" s="120"/>
      <c r="D609" s="131"/>
      <c r="E609" s="129"/>
      <c r="F609" s="120"/>
      <c r="G609" s="122"/>
      <c r="H609" s="120"/>
      <c r="I609" s="120"/>
      <c r="J609" s="120"/>
      <c r="K609" s="113"/>
    </row>
    <row r="610" spans="3:11" x14ac:dyDescent="0.45">
      <c r="C610" s="120"/>
      <c r="D610" s="131"/>
      <c r="E610" s="129"/>
      <c r="F610" s="120"/>
      <c r="G610" s="122"/>
      <c r="H610" s="120"/>
      <c r="I610" s="120"/>
      <c r="J610" s="120"/>
      <c r="K610" s="113"/>
    </row>
    <row r="611" spans="3:11" x14ac:dyDescent="0.45">
      <c r="C611" s="120"/>
      <c r="D611" s="131"/>
      <c r="E611" s="129"/>
      <c r="F611" s="120"/>
      <c r="G611" s="122"/>
      <c r="H611" s="120"/>
      <c r="I611" s="120"/>
      <c r="J611" s="120"/>
      <c r="K611" s="113"/>
    </row>
    <row r="612" spans="3:11" x14ac:dyDescent="0.45">
      <c r="C612" s="120"/>
      <c r="D612" s="131"/>
      <c r="E612" s="129"/>
      <c r="F612" s="120"/>
      <c r="G612" s="122"/>
      <c r="H612" s="120"/>
      <c r="I612" s="120"/>
      <c r="J612" s="120"/>
      <c r="K612" s="113"/>
    </row>
    <row r="613" spans="3:11" x14ac:dyDescent="0.45">
      <c r="C613" s="120"/>
      <c r="D613" s="131"/>
      <c r="E613" s="129"/>
      <c r="F613" s="120"/>
      <c r="G613" s="122"/>
      <c r="H613" s="120"/>
      <c r="I613" s="120"/>
      <c r="J613" s="120"/>
      <c r="K613" s="113"/>
    </row>
    <row r="614" spans="3:11" x14ac:dyDescent="0.45">
      <c r="C614" s="120"/>
      <c r="D614" s="131"/>
      <c r="E614" s="129"/>
      <c r="F614" s="120"/>
      <c r="G614" s="122"/>
      <c r="H614" s="120"/>
      <c r="I614" s="120"/>
      <c r="J614" s="120"/>
      <c r="K614" s="113"/>
    </row>
    <row r="615" spans="3:11" x14ac:dyDescent="0.45">
      <c r="C615" s="120"/>
      <c r="D615" s="131"/>
      <c r="E615" s="129"/>
      <c r="F615" s="120"/>
      <c r="G615" s="122"/>
      <c r="H615" s="120"/>
      <c r="I615" s="120"/>
      <c r="J615" s="120"/>
      <c r="K615" s="113"/>
    </row>
    <row r="616" spans="3:11" x14ac:dyDescent="0.45">
      <c r="C616" s="120"/>
      <c r="D616" s="131"/>
      <c r="E616" s="129"/>
      <c r="F616" s="120"/>
      <c r="G616" s="122"/>
      <c r="H616" s="120"/>
      <c r="I616" s="120"/>
      <c r="J616" s="120"/>
      <c r="K616" s="113"/>
    </row>
    <row r="617" spans="3:11" x14ac:dyDescent="0.45">
      <c r="C617" s="120"/>
      <c r="D617" s="131"/>
      <c r="E617" s="129"/>
      <c r="F617" s="120"/>
      <c r="G617" s="122"/>
      <c r="H617" s="120"/>
      <c r="I617" s="120"/>
      <c r="J617" s="120"/>
      <c r="K617" s="113"/>
    </row>
    <row r="618" spans="3:11" x14ac:dyDescent="0.45">
      <c r="C618" s="120"/>
      <c r="D618" s="131"/>
      <c r="E618" s="129"/>
      <c r="F618" s="120"/>
      <c r="G618" s="122"/>
      <c r="H618" s="120"/>
      <c r="I618" s="120"/>
      <c r="J618" s="120"/>
      <c r="K618" s="113"/>
    </row>
    <row r="619" spans="3:11" x14ac:dyDescent="0.45">
      <c r="C619" s="120"/>
      <c r="D619" s="131"/>
      <c r="E619" s="129"/>
      <c r="F619" s="120"/>
      <c r="G619" s="122"/>
      <c r="H619" s="120"/>
      <c r="I619" s="120"/>
      <c r="J619" s="120"/>
      <c r="K619" s="113"/>
    </row>
    <row r="620" spans="3:11" x14ac:dyDescent="0.45">
      <c r="C620" s="120"/>
      <c r="D620" s="131"/>
      <c r="E620" s="129"/>
      <c r="F620" s="120"/>
      <c r="G620" s="122"/>
      <c r="H620" s="120"/>
      <c r="I620" s="120"/>
      <c r="J620" s="120"/>
      <c r="K620" s="113"/>
    </row>
    <row r="621" spans="3:11" x14ac:dyDescent="0.45">
      <c r="C621" s="120"/>
      <c r="D621" s="131"/>
      <c r="E621" s="129"/>
      <c r="F621" s="120"/>
      <c r="G621" s="122"/>
      <c r="H621" s="120"/>
      <c r="I621" s="120"/>
      <c r="J621" s="120"/>
      <c r="K621" s="113"/>
    </row>
    <row r="622" spans="3:11" x14ac:dyDescent="0.45">
      <c r="C622" s="120"/>
      <c r="D622" s="131"/>
      <c r="E622" s="129"/>
      <c r="F622" s="120"/>
      <c r="G622" s="122"/>
      <c r="H622" s="120"/>
      <c r="I622" s="120"/>
      <c r="J622" s="120"/>
      <c r="K622" s="113"/>
    </row>
    <row r="623" spans="3:11" x14ac:dyDescent="0.45">
      <c r="C623" s="120"/>
      <c r="D623" s="131"/>
      <c r="E623" s="129"/>
      <c r="F623" s="120"/>
      <c r="G623" s="122"/>
      <c r="H623" s="120"/>
      <c r="I623" s="120"/>
      <c r="J623" s="120"/>
      <c r="K623" s="113"/>
    </row>
    <row r="624" spans="3:11" x14ac:dyDescent="0.45">
      <c r="C624" s="120"/>
      <c r="D624" s="131"/>
      <c r="E624" s="129"/>
      <c r="F624" s="120"/>
      <c r="G624" s="122"/>
      <c r="H624" s="120"/>
      <c r="I624" s="120"/>
      <c r="J624" s="120"/>
      <c r="K624" s="113"/>
    </row>
    <row r="625" spans="3:11" x14ac:dyDescent="0.45">
      <c r="C625" s="120"/>
      <c r="D625" s="131"/>
      <c r="E625" s="129"/>
      <c r="F625" s="120"/>
      <c r="G625" s="122"/>
      <c r="H625" s="120"/>
      <c r="I625" s="120"/>
      <c r="J625" s="120"/>
      <c r="K625" s="113"/>
    </row>
    <row r="626" spans="3:11" x14ac:dyDescent="0.45">
      <c r="C626" s="120"/>
      <c r="D626" s="131"/>
      <c r="E626" s="129"/>
      <c r="F626" s="120"/>
      <c r="G626" s="122"/>
      <c r="H626" s="120"/>
      <c r="I626" s="120"/>
      <c r="J626" s="120"/>
      <c r="K626" s="113"/>
    </row>
    <row r="627" spans="3:11" x14ac:dyDescent="0.45">
      <c r="C627" s="120"/>
      <c r="D627" s="131"/>
      <c r="E627" s="129"/>
      <c r="F627" s="120"/>
      <c r="G627" s="122"/>
      <c r="H627" s="120"/>
      <c r="I627" s="120"/>
      <c r="J627" s="120"/>
      <c r="K627" s="113"/>
    </row>
    <row r="628" spans="3:11" x14ac:dyDescent="0.45">
      <c r="C628" s="120"/>
      <c r="D628" s="131"/>
      <c r="E628" s="129"/>
      <c r="F628" s="120"/>
      <c r="G628" s="122"/>
      <c r="H628" s="120"/>
      <c r="I628" s="120"/>
      <c r="J628" s="120"/>
      <c r="K628" s="113"/>
    </row>
    <row r="629" spans="3:11" x14ac:dyDescent="0.45">
      <c r="C629" s="120"/>
      <c r="D629" s="131"/>
      <c r="E629" s="129"/>
      <c r="F629" s="120"/>
      <c r="G629" s="122"/>
      <c r="H629" s="120"/>
      <c r="I629" s="120"/>
      <c r="J629" s="120"/>
      <c r="K629" s="113"/>
    </row>
    <row r="630" spans="3:11" x14ac:dyDescent="0.45">
      <c r="C630" s="120"/>
      <c r="D630" s="131"/>
      <c r="E630" s="129"/>
      <c r="F630" s="120"/>
      <c r="G630" s="122"/>
      <c r="H630" s="120"/>
      <c r="I630" s="120"/>
      <c r="J630" s="120"/>
      <c r="K630" s="113"/>
    </row>
    <row r="631" spans="3:11" x14ac:dyDescent="0.45">
      <c r="C631" s="120"/>
      <c r="D631" s="131"/>
      <c r="E631" s="129"/>
      <c r="F631" s="120"/>
      <c r="G631" s="122"/>
      <c r="H631" s="120"/>
      <c r="I631" s="120"/>
      <c r="J631" s="120"/>
      <c r="K631" s="113"/>
    </row>
    <row r="632" spans="3:11" x14ac:dyDescent="0.45">
      <c r="C632" s="120"/>
      <c r="D632" s="131"/>
      <c r="E632" s="129"/>
      <c r="F632" s="120"/>
      <c r="G632" s="122"/>
      <c r="H632" s="120"/>
      <c r="I632" s="120"/>
      <c r="J632" s="120"/>
      <c r="K632" s="113"/>
    </row>
    <row r="633" spans="3:11" x14ac:dyDescent="0.45">
      <c r="C633" s="120"/>
      <c r="D633" s="131"/>
      <c r="E633" s="129"/>
      <c r="F633" s="120"/>
      <c r="G633" s="122"/>
      <c r="H633" s="120"/>
      <c r="I633" s="120"/>
      <c r="J633" s="120"/>
      <c r="K633" s="113"/>
    </row>
    <row r="634" spans="3:11" x14ac:dyDescent="0.45">
      <c r="C634" s="120"/>
      <c r="D634" s="131"/>
      <c r="E634" s="129"/>
      <c r="F634" s="120"/>
      <c r="G634" s="122"/>
      <c r="H634" s="120"/>
      <c r="I634" s="120"/>
      <c r="J634" s="120"/>
      <c r="K634" s="113"/>
    </row>
    <row r="635" spans="3:11" x14ac:dyDescent="0.45">
      <c r="C635" s="120"/>
      <c r="D635" s="131"/>
      <c r="E635" s="129"/>
      <c r="F635" s="120"/>
      <c r="G635" s="122"/>
      <c r="H635" s="120"/>
      <c r="I635" s="120"/>
      <c r="J635" s="120"/>
      <c r="K635" s="113"/>
    </row>
    <row r="636" spans="3:11" x14ac:dyDescent="0.45">
      <c r="C636" s="120"/>
      <c r="D636" s="131"/>
      <c r="E636" s="129"/>
      <c r="F636" s="120"/>
      <c r="G636" s="122"/>
      <c r="H636" s="120"/>
      <c r="I636" s="120"/>
      <c r="J636" s="120"/>
      <c r="K636" s="113"/>
    </row>
    <row r="637" spans="3:11" x14ac:dyDescent="0.45">
      <c r="C637" s="120"/>
      <c r="D637" s="131"/>
      <c r="E637" s="129"/>
      <c r="F637" s="120"/>
      <c r="G637" s="122"/>
      <c r="H637" s="120"/>
      <c r="I637" s="120"/>
      <c r="J637" s="120"/>
      <c r="K637" s="113"/>
    </row>
    <row r="638" spans="3:11" x14ac:dyDescent="0.45">
      <c r="C638" s="120"/>
      <c r="D638" s="131"/>
      <c r="E638" s="129"/>
      <c r="F638" s="120"/>
      <c r="G638" s="122"/>
      <c r="H638" s="120"/>
      <c r="I638" s="120"/>
      <c r="J638" s="120"/>
      <c r="K638" s="113"/>
    </row>
    <row r="639" spans="3:11" x14ac:dyDescent="0.45">
      <c r="C639" s="120"/>
      <c r="D639" s="131"/>
      <c r="E639" s="129"/>
      <c r="F639" s="120"/>
      <c r="G639" s="122"/>
      <c r="H639" s="120"/>
      <c r="I639" s="120"/>
      <c r="J639" s="120"/>
      <c r="K639" s="113"/>
    </row>
    <row r="640" spans="3:11" x14ac:dyDescent="0.45">
      <c r="C640" s="120"/>
      <c r="D640" s="131"/>
      <c r="E640" s="129"/>
      <c r="F640" s="120"/>
      <c r="G640" s="122"/>
      <c r="H640" s="120"/>
      <c r="I640" s="120"/>
      <c r="J640" s="120"/>
      <c r="K640" s="113"/>
    </row>
    <row r="641" spans="3:11" x14ac:dyDescent="0.45">
      <c r="C641" s="120"/>
      <c r="D641" s="131"/>
      <c r="E641" s="129"/>
      <c r="F641" s="120"/>
      <c r="G641" s="122"/>
      <c r="H641" s="120"/>
      <c r="I641" s="120"/>
      <c r="J641" s="120"/>
      <c r="K641" s="113"/>
    </row>
    <row r="642" spans="3:11" x14ac:dyDescent="0.45">
      <c r="C642" s="120"/>
      <c r="D642" s="131"/>
      <c r="E642" s="129"/>
      <c r="F642" s="120"/>
      <c r="G642" s="122"/>
      <c r="H642" s="120"/>
      <c r="I642" s="120"/>
      <c r="J642" s="120"/>
      <c r="K642" s="113"/>
    </row>
    <row r="643" spans="3:11" x14ac:dyDescent="0.45">
      <c r="C643" s="120"/>
      <c r="D643" s="131"/>
      <c r="E643" s="129"/>
      <c r="F643" s="120"/>
      <c r="G643" s="122"/>
      <c r="H643" s="120"/>
      <c r="I643" s="120"/>
      <c r="J643" s="120"/>
      <c r="K643" s="113"/>
    </row>
    <row r="644" spans="3:11" x14ac:dyDescent="0.45">
      <c r="C644" s="120"/>
      <c r="D644" s="131"/>
      <c r="E644" s="129"/>
      <c r="F644" s="120"/>
      <c r="G644" s="122"/>
      <c r="H644" s="120"/>
      <c r="I644" s="120"/>
      <c r="J644" s="120"/>
      <c r="K644" s="113"/>
    </row>
    <row r="645" spans="3:11" x14ac:dyDescent="0.45">
      <c r="C645" s="120"/>
      <c r="D645" s="131"/>
      <c r="E645" s="129"/>
      <c r="F645" s="120"/>
      <c r="G645" s="122"/>
      <c r="H645" s="120"/>
      <c r="I645" s="120"/>
      <c r="J645" s="120"/>
      <c r="K645" s="113"/>
    </row>
    <row r="646" spans="3:11" x14ac:dyDescent="0.45">
      <c r="C646" s="120"/>
      <c r="D646" s="131"/>
      <c r="E646" s="129"/>
      <c r="F646" s="120"/>
      <c r="G646" s="122"/>
      <c r="H646" s="120"/>
      <c r="I646" s="120"/>
      <c r="J646" s="120"/>
      <c r="K646" s="113"/>
    </row>
    <row r="647" spans="3:11" x14ac:dyDescent="0.45">
      <c r="C647" s="120"/>
      <c r="D647" s="131"/>
      <c r="E647" s="129"/>
      <c r="F647" s="120"/>
      <c r="G647" s="122"/>
      <c r="H647" s="120"/>
      <c r="I647" s="120"/>
      <c r="J647" s="120"/>
      <c r="K647" s="113"/>
    </row>
    <row r="648" spans="3:11" x14ac:dyDescent="0.45">
      <c r="C648" s="120"/>
      <c r="D648" s="131"/>
      <c r="E648" s="129"/>
      <c r="F648" s="120"/>
      <c r="G648" s="122"/>
      <c r="H648" s="120"/>
      <c r="I648" s="120"/>
      <c r="J648" s="120"/>
      <c r="K648" s="113"/>
    </row>
    <row r="649" spans="3:11" x14ac:dyDescent="0.45">
      <c r="C649" s="120"/>
      <c r="D649" s="131"/>
      <c r="E649" s="129"/>
      <c r="F649" s="120"/>
      <c r="G649" s="122"/>
      <c r="H649" s="120"/>
      <c r="I649" s="120"/>
      <c r="J649" s="120"/>
      <c r="K649" s="113"/>
    </row>
    <row r="650" spans="3:11" x14ac:dyDescent="0.45">
      <c r="C650" s="120"/>
      <c r="D650" s="131"/>
      <c r="E650" s="129"/>
      <c r="F650" s="120"/>
      <c r="G650" s="122"/>
      <c r="H650" s="120"/>
      <c r="I650" s="120"/>
      <c r="J650" s="120"/>
      <c r="K650" s="113"/>
    </row>
    <row r="651" spans="3:11" x14ac:dyDescent="0.45">
      <c r="C651" s="120"/>
      <c r="D651" s="131"/>
      <c r="E651" s="129"/>
      <c r="F651" s="120"/>
      <c r="G651" s="122"/>
      <c r="H651" s="120"/>
      <c r="I651" s="120"/>
      <c r="J651" s="120"/>
      <c r="K651" s="113"/>
    </row>
    <row r="652" spans="3:11" x14ac:dyDescent="0.45">
      <c r="C652" s="120"/>
      <c r="D652" s="131"/>
      <c r="E652" s="129"/>
      <c r="F652" s="120"/>
      <c r="G652" s="122"/>
      <c r="H652" s="120"/>
      <c r="I652" s="120"/>
      <c r="J652" s="120"/>
      <c r="K652" s="113"/>
    </row>
    <row r="653" spans="3:11" x14ac:dyDescent="0.45">
      <c r="C653" s="120"/>
      <c r="D653" s="131"/>
      <c r="E653" s="129"/>
      <c r="F653" s="120"/>
      <c r="G653" s="122"/>
      <c r="H653" s="120"/>
      <c r="I653" s="120"/>
      <c r="J653" s="120"/>
      <c r="K653" s="113"/>
    </row>
    <row r="654" spans="3:11" x14ac:dyDescent="0.45">
      <c r="C654" s="120"/>
      <c r="D654" s="131"/>
      <c r="E654" s="129"/>
      <c r="F654" s="120"/>
      <c r="G654" s="122"/>
      <c r="H654" s="120"/>
      <c r="I654" s="120"/>
      <c r="J654" s="120"/>
      <c r="K654" s="113"/>
    </row>
    <row r="655" spans="3:11" x14ac:dyDescent="0.45">
      <c r="C655" s="120"/>
      <c r="D655" s="131"/>
      <c r="E655" s="129"/>
      <c r="F655" s="120"/>
      <c r="G655" s="122"/>
      <c r="H655" s="120"/>
      <c r="I655" s="120"/>
      <c r="J655" s="120"/>
      <c r="K655" s="113"/>
    </row>
    <row r="656" spans="3:11" x14ac:dyDescent="0.45">
      <c r="C656" s="120"/>
      <c r="D656" s="131"/>
      <c r="E656" s="129"/>
      <c r="F656" s="120"/>
      <c r="G656" s="122"/>
      <c r="H656" s="120"/>
      <c r="I656" s="120"/>
      <c r="J656" s="120"/>
      <c r="K656" s="113"/>
    </row>
    <row r="657" spans="3:11" x14ac:dyDescent="0.45">
      <c r="C657" s="120"/>
      <c r="D657" s="131"/>
      <c r="E657" s="129"/>
      <c r="F657" s="120"/>
      <c r="G657" s="122"/>
      <c r="H657" s="120"/>
      <c r="I657" s="120"/>
      <c r="J657" s="120"/>
      <c r="K657" s="113"/>
    </row>
    <row r="658" spans="3:11" x14ac:dyDescent="0.45">
      <c r="C658" s="120"/>
      <c r="D658" s="131"/>
      <c r="E658" s="129"/>
      <c r="F658" s="120"/>
      <c r="G658" s="122"/>
      <c r="H658" s="120"/>
      <c r="I658" s="120"/>
      <c r="J658" s="120"/>
      <c r="K658" s="113"/>
    </row>
    <row r="659" spans="3:11" x14ac:dyDescent="0.45">
      <c r="C659" s="120"/>
      <c r="D659" s="131"/>
      <c r="E659" s="129"/>
      <c r="F659" s="120"/>
      <c r="G659" s="122"/>
      <c r="H659" s="120"/>
      <c r="I659" s="120"/>
      <c r="J659" s="120"/>
      <c r="K659" s="113"/>
    </row>
    <row r="660" spans="3:11" x14ac:dyDescent="0.45">
      <c r="C660" s="120"/>
      <c r="D660" s="131"/>
      <c r="E660" s="129"/>
      <c r="F660" s="120"/>
      <c r="G660" s="122"/>
      <c r="H660" s="120"/>
      <c r="I660" s="120"/>
      <c r="J660" s="120"/>
      <c r="K660" s="113"/>
    </row>
    <row r="661" spans="3:11" x14ac:dyDescent="0.45">
      <c r="C661" s="120"/>
      <c r="D661" s="131"/>
      <c r="E661" s="129"/>
      <c r="F661" s="120"/>
      <c r="G661" s="122"/>
      <c r="H661" s="120"/>
      <c r="I661" s="120"/>
      <c r="J661" s="120"/>
      <c r="K661" s="113"/>
    </row>
    <row r="662" spans="3:11" x14ac:dyDescent="0.45">
      <c r="C662" s="120"/>
      <c r="D662" s="131"/>
      <c r="E662" s="129"/>
      <c r="F662" s="120"/>
      <c r="G662" s="122"/>
      <c r="H662" s="120"/>
      <c r="I662" s="120"/>
      <c r="J662" s="120"/>
      <c r="K662" s="113"/>
    </row>
    <row r="663" spans="3:11" x14ac:dyDescent="0.45">
      <c r="C663" s="120"/>
      <c r="D663" s="131"/>
      <c r="E663" s="129"/>
      <c r="F663" s="120"/>
      <c r="G663" s="122"/>
      <c r="H663" s="120"/>
      <c r="I663" s="120"/>
      <c r="J663" s="120"/>
      <c r="K663" s="113"/>
    </row>
    <row r="664" spans="3:11" x14ac:dyDescent="0.45">
      <c r="C664" s="120"/>
      <c r="D664" s="131"/>
      <c r="E664" s="129"/>
      <c r="F664" s="120"/>
      <c r="G664" s="122"/>
      <c r="H664" s="120"/>
      <c r="I664" s="120"/>
      <c r="J664" s="120"/>
      <c r="K664" s="113"/>
    </row>
    <row r="665" spans="3:11" x14ac:dyDescent="0.45">
      <c r="C665" s="120"/>
      <c r="D665" s="131"/>
      <c r="E665" s="129"/>
      <c r="F665" s="120"/>
      <c r="G665" s="122"/>
      <c r="H665" s="120"/>
      <c r="I665" s="120"/>
      <c r="J665" s="120"/>
      <c r="K665" s="113"/>
    </row>
    <row r="666" spans="3:11" x14ac:dyDescent="0.45">
      <c r="C666" s="120"/>
      <c r="D666" s="131"/>
      <c r="E666" s="129"/>
      <c r="F666" s="120"/>
      <c r="G666" s="122"/>
      <c r="H666" s="120"/>
      <c r="I666" s="120"/>
      <c r="J666" s="120"/>
      <c r="K666" s="113"/>
    </row>
    <row r="667" spans="3:11" x14ac:dyDescent="0.45">
      <c r="C667" s="120"/>
      <c r="D667" s="131"/>
      <c r="E667" s="129"/>
      <c r="F667" s="120"/>
      <c r="G667" s="122"/>
      <c r="H667" s="120"/>
      <c r="I667" s="120"/>
      <c r="J667" s="120"/>
      <c r="K667" s="113"/>
    </row>
    <row r="668" spans="3:11" x14ac:dyDescent="0.45">
      <c r="C668" s="120"/>
      <c r="D668" s="131"/>
      <c r="E668" s="129"/>
      <c r="F668" s="120"/>
      <c r="G668" s="122"/>
      <c r="H668" s="120"/>
      <c r="I668" s="120"/>
      <c r="J668" s="120"/>
      <c r="K668" s="113"/>
    </row>
    <row r="669" spans="3:11" x14ac:dyDescent="0.45">
      <c r="C669" s="120"/>
      <c r="D669" s="131"/>
      <c r="E669" s="129"/>
      <c r="F669" s="120"/>
      <c r="G669" s="122"/>
      <c r="H669" s="120"/>
      <c r="I669" s="120"/>
      <c r="J669" s="120"/>
      <c r="K669" s="113"/>
    </row>
    <row r="670" spans="3:11" x14ac:dyDescent="0.45">
      <c r="C670" s="120"/>
      <c r="D670" s="131"/>
      <c r="E670" s="129"/>
      <c r="F670" s="120"/>
      <c r="G670" s="122"/>
      <c r="H670" s="120"/>
      <c r="I670" s="120"/>
      <c r="J670" s="120"/>
      <c r="K670" s="113"/>
    </row>
    <row r="671" spans="3:11" x14ac:dyDescent="0.45">
      <c r="C671" s="120"/>
      <c r="D671" s="131"/>
      <c r="E671" s="129"/>
      <c r="F671" s="120"/>
      <c r="G671" s="122"/>
      <c r="H671" s="120"/>
      <c r="I671" s="120"/>
      <c r="J671" s="120"/>
      <c r="K671" s="113"/>
    </row>
    <row r="672" spans="3:11" x14ac:dyDescent="0.45">
      <c r="C672" s="120"/>
      <c r="D672" s="131"/>
      <c r="E672" s="129"/>
      <c r="F672" s="120"/>
      <c r="G672" s="122"/>
      <c r="H672" s="120"/>
      <c r="I672" s="120"/>
      <c r="J672" s="120"/>
      <c r="K672" s="113"/>
    </row>
    <row r="673" spans="3:11" x14ac:dyDescent="0.45">
      <c r="C673" s="120"/>
      <c r="D673" s="131"/>
      <c r="E673" s="129"/>
      <c r="F673" s="120"/>
      <c r="G673" s="122"/>
      <c r="H673" s="120"/>
      <c r="I673" s="120"/>
      <c r="J673" s="120"/>
      <c r="K673" s="113"/>
    </row>
    <row r="674" spans="3:11" x14ac:dyDescent="0.45">
      <c r="C674" s="120"/>
      <c r="D674" s="131"/>
      <c r="E674" s="129"/>
      <c r="F674" s="120"/>
      <c r="G674" s="122"/>
      <c r="H674" s="120"/>
      <c r="I674" s="120"/>
      <c r="J674" s="120"/>
      <c r="K674" s="113"/>
    </row>
    <row r="675" spans="3:11" x14ac:dyDescent="0.45">
      <c r="C675" s="120"/>
      <c r="D675" s="131"/>
      <c r="E675" s="129"/>
      <c r="F675" s="120"/>
      <c r="G675" s="122"/>
      <c r="H675" s="120"/>
      <c r="I675" s="120"/>
      <c r="J675" s="120"/>
      <c r="K675" s="113"/>
    </row>
    <row r="676" spans="3:11" x14ac:dyDescent="0.45">
      <c r="C676" s="120"/>
      <c r="D676" s="131"/>
      <c r="E676" s="129"/>
      <c r="F676" s="120"/>
      <c r="G676" s="122"/>
      <c r="H676" s="120"/>
      <c r="I676" s="120"/>
      <c r="J676" s="120"/>
      <c r="K676" s="113"/>
    </row>
    <row r="677" spans="3:11" x14ac:dyDescent="0.45">
      <c r="C677" s="120"/>
      <c r="D677" s="131"/>
      <c r="E677" s="129"/>
      <c r="F677" s="120"/>
      <c r="G677" s="122"/>
      <c r="H677" s="120"/>
      <c r="I677" s="120"/>
      <c r="J677" s="120"/>
      <c r="K677" s="113"/>
    </row>
    <row r="678" spans="3:11" x14ac:dyDescent="0.45">
      <c r="C678" s="120"/>
      <c r="D678" s="131"/>
      <c r="E678" s="129"/>
      <c r="F678" s="120"/>
      <c r="G678" s="122"/>
      <c r="H678" s="120"/>
      <c r="I678" s="120"/>
      <c r="J678" s="120"/>
      <c r="K678" s="113"/>
    </row>
    <row r="679" spans="3:11" x14ac:dyDescent="0.45">
      <c r="C679" s="120"/>
      <c r="D679" s="131"/>
      <c r="E679" s="129"/>
      <c r="F679" s="120"/>
      <c r="G679" s="122"/>
      <c r="H679" s="120"/>
      <c r="I679" s="120"/>
      <c r="J679" s="120"/>
      <c r="K679" s="113"/>
    </row>
    <row r="680" spans="3:11" x14ac:dyDescent="0.45">
      <c r="C680" s="120"/>
      <c r="D680" s="131"/>
      <c r="E680" s="129"/>
      <c r="F680" s="120"/>
      <c r="G680" s="122"/>
      <c r="H680" s="120"/>
      <c r="I680" s="120"/>
      <c r="J680" s="120"/>
      <c r="K680" s="113"/>
    </row>
    <row r="681" spans="3:11" x14ac:dyDescent="0.45">
      <c r="C681" s="120"/>
      <c r="D681" s="131"/>
      <c r="E681" s="129"/>
      <c r="F681" s="120"/>
      <c r="G681" s="122"/>
      <c r="H681" s="120"/>
      <c r="I681" s="120"/>
      <c r="J681" s="120"/>
      <c r="K681" s="113"/>
    </row>
    <row r="682" spans="3:11" x14ac:dyDescent="0.45">
      <c r="C682" s="120"/>
      <c r="D682" s="131"/>
      <c r="E682" s="129"/>
      <c r="F682" s="120"/>
      <c r="G682" s="122"/>
      <c r="H682" s="120"/>
      <c r="I682" s="120"/>
      <c r="J682" s="120"/>
      <c r="K682" s="113"/>
    </row>
    <row r="683" spans="3:11" x14ac:dyDescent="0.45">
      <c r="C683" s="120"/>
      <c r="D683" s="131"/>
      <c r="E683" s="129"/>
      <c r="F683" s="120"/>
      <c r="G683" s="122"/>
      <c r="H683" s="120"/>
      <c r="I683" s="120"/>
      <c r="J683" s="120"/>
      <c r="K683" s="113"/>
    </row>
    <row r="684" spans="3:11" x14ac:dyDescent="0.45">
      <c r="C684" s="120"/>
      <c r="D684" s="131"/>
      <c r="E684" s="129"/>
      <c r="F684" s="120"/>
      <c r="G684" s="122"/>
      <c r="H684" s="120"/>
      <c r="I684" s="120"/>
      <c r="J684" s="120"/>
      <c r="K684" s="113"/>
    </row>
    <row r="685" spans="3:11" x14ac:dyDescent="0.45">
      <c r="C685" s="120"/>
      <c r="D685" s="131"/>
      <c r="E685" s="129"/>
      <c r="F685" s="120"/>
      <c r="G685" s="122"/>
      <c r="H685" s="120"/>
      <c r="I685" s="120"/>
      <c r="J685" s="120"/>
      <c r="K685" s="113"/>
    </row>
    <row r="686" spans="3:11" x14ac:dyDescent="0.45">
      <c r="C686" s="120"/>
      <c r="D686" s="131"/>
      <c r="E686" s="129"/>
      <c r="F686" s="120"/>
      <c r="G686" s="122"/>
      <c r="H686" s="120"/>
      <c r="I686" s="120"/>
      <c r="J686" s="120"/>
      <c r="K686" s="113"/>
    </row>
    <row r="687" spans="3:11" x14ac:dyDescent="0.45">
      <c r="C687" s="120"/>
      <c r="D687" s="131"/>
      <c r="E687" s="129"/>
      <c r="F687" s="120"/>
      <c r="G687" s="122"/>
      <c r="H687" s="120"/>
      <c r="I687" s="120"/>
      <c r="J687" s="120"/>
      <c r="K687" s="113"/>
    </row>
    <row r="688" spans="3:11" x14ac:dyDescent="0.45">
      <c r="C688" s="120"/>
      <c r="D688" s="131"/>
      <c r="E688" s="129"/>
      <c r="F688" s="120"/>
      <c r="G688" s="122"/>
      <c r="H688" s="120"/>
      <c r="I688" s="120"/>
      <c r="J688" s="120"/>
      <c r="K688" s="113"/>
    </row>
    <row r="689" spans="3:11" x14ac:dyDescent="0.45">
      <c r="C689" s="120"/>
      <c r="D689" s="131"/>
      <c r="E689" s="129"/>
      <c r="F689" s="120"/>
      <c r="G689" s="122"/>
      <c r="H689" s="120"/>
      <c r="I689" s="120"/>
      <c r="J689" s="120"/>
      <c r="K689" s="113"/>
    </row>
    <row r="690" spans="3:11" x14ac:dyDescent="0.45">
      <c r="C690" s="120"/>
      <c r="D690" s="131"/>
      <c r="E690" s="129"/>
      <c r="F690" s="120"/>
      <c r="G690" s="122"/>
      <c r="H690" s="120"/>
      <c r="I690" s="120"/>
      <c r="J690" s="120"/>
      <c r="K690" s="113"/>
    </row>
    <row r="691" spans="3:11" x14ac:dyDescent="0.45">
      <c r="C691" s="120"/>
      <c r="D691" s="131"/>
      <c r="E691" s="129"/>
      <c r="F691" s="120"/>
      <c r="G691" s="122"/>
      <c r="H691" s="120"/>
      <c r="I691" s="120"/>
      <c r="J691" s="120"/>
      <c r="K691" s="113"/>
    </row>
    <row r="692" spans="3:11" x14ac:dyDescent="0.45">
      <c r="C692" s="120"/>
      <c r="D692" s="131"/>
      <c r="E692" s="129"/>
      <c r="F692" s="120"/>
      <c r="G692" s="122"/>
      <c r="H692" s="120"/>
      <c r="I692" s="120"/>
      <c r="J692" s="120"/>
      <c r="K692" s="113"/>
    </row>
    <row r="693" spans="3:11" x14ac:dyDescent="0.45">
      <c r="C693" s="120"/>
      <c r="D693" s="131"/>
      <c r="E693" s="129"/>
      <c r="F693" s="120"/>
      <c r="G693" s="122"/>
      <c r="H693" s="120"/>
      <c r="I693" s="120"/>
      <c r="J693" s="120"/>
      <c r="K693" s="113"/>
    </row>
    <row r="694" spans="3:11" x14ac:dyDescent="0.45">
      <c r="C694" s="120"/>
      <c r="D694" s="131"/>
      <c r="E694" s="129"/>
      <c r="F694" s="120"/>
      <c r="G694" s="122"/>
      <c r="H694" s="120"/>
      <c r="I694" s="120"/>
      <c r="J694" s="120"/>
      <c r="K694" s="113"/>
    </row>
    <row r="695" spans="3:11" x14ac:dyDescent="0.45">
      <c r="C695" s="120"/>
      <c r="D695" s="131"/>
      <c r="E695" s="129"/>
      <c r="F695" s="120"/>
      <c r="G695" s="122"/>
      <c r="H695" s="120"/>
      <c r="I695" s="120"/>
      <c r="J695" s="120"/>
      <c r="K695" s="113"/>
    </row>
    <row r="696" spans="3:11" x14ac:dyDescent="0.45">
      <c r="C696" s="120"/>
      <c r="D696" s="131"/>
      <c r="E696" s="129"/>
      <c r="F696" s="120"/>
      <c r="G696" s="122"/>
      <c r="H696" s="120"/>
      <c r="I696" s="120"/>
      <c r="J696" s="120"/>
      <c r="K696" s="113"/>
    </row>
    <row r="697" spans="3:11" x14ac:dyDescent="0.45">
      <c r="C697" s="120"/>
      <c r="D697" s="131"/>
      <c r="E697" s="129"/>
      <c r="F697" s="120"/>
      <c r="G697" s="122"/>
      <c r="H697" s="120"/>
      <c r="I697" s="120"/>
      <c r="J697" s="120"/>
      <c r="K697" s="113"/>
    </row>
    <row r="698" spans="3:11" x14ac:dyDescent="0.45">
      <c r="C698" s="120"/>
      <c r="D698" s="131"/>
      <c r="E698" s="129"/>
      <c r="F698" s="120"/>
      <c r="G698" s="122"/>
      <c r="H698" s="120"/>
      <c r="I698" s="120"/>
      <c r="J698" s="120"/>
      <c r="K698" s="113"/>
    </row>
    <row r="699" spans="3:11" x14ac:dyDescent="0.45">
      <c r="C699" s="120"/>
      <c r="D699" s="131"/>
      <c r="E699" s="129"/>
      <c r="F699" s="120"/>
      <c r="G699" s="122"/>
      <c r="H699" s="120"/>
      <c r="I699" s="120"/>
      <c r="J699" s="120"/>
      <c r="K699" s="113"/>
    </row>
    <row r="700" spans="3:11" x14ac:dyDescent="0.45">
      <c r="C700" s="120"/>
      <c r="D700" s="131"/>
      <c r="E700" s="129"/>
      <c r="F700" s="120"/>
      <c r="G700" s="122"/>
      <c r="H700" s="120"/>
      <c r="I700" s="120"/>
      <c r="J700" s="120"/>
      <c r="K700" s="113"/>
    </row>
    <row r="701" spans="3:11" x14ac:dyDescent="0.45">
      <c r="C701" s="120"/>
      <c r="D701" s="131"/>
      <c r="E701" s="129"/>
      <c r="F701" s="120"/>
      <c r="G701" s="122"/>
      <c r="H701" s="120"/>
      <c r="I701" s="120"/>
      <c r="J701" s="120"/>
      <c r="K701" s="113"/>
    </row>
    <row r="702" spans="3:11" x14ac:dyDescent="0.45">
      <c r="C702" s="120"/>
      <c r="D702" s="131"/>
      <c r="E702" s="129"/>
      <c r="F702" s="120"/>
      <c r="G702" s="122"/>
      <c r="H702" s="120"/>
      <c r="I702" s="120"/>
      <c r="J702" s="120"/>
      <c r="K702" s="113"/>
    </row>
    <row r="703" spans="3:11" x14ac:dyDescent="0.45">
      <c r="C703" s="120"/>
      <c r="D703" s="131"/>
      <c r="E703" s="129"/>
      <c r="F703" s="120"/>
      <c r="G703" s="122"/>
      <c r="H703" s="120"/>
      <c r="I703" s="120"/>
      <c r="J703" s="120"/>
      <c r="K703" s="113"/>
    </row>
    <row r="704" spans="3:11" x14ac:dyDescent="0.45">
      <c r="C704" s="120"/>
      <c r="D704" s="131"/>
      <c r="E704" s="129"/>
      <c r="F704" s="120"/>
      <c r="G704" s="122"/>
      <c r="H704" s="120"/>
      <c r="I704" s="120"/>
      <c r="J704" s="120"/>
      <c r="K704" s="113"/>
    </row>
    <row r="705" spans="3:11" x14ac:dyDescent="0.45">
      <c r="C705" s="120"/>
      <c r="D705" s="131"/>
      <c r="E705" s="129"/>
      <c r="F705" s="120"/>
      <c r="G705" s="122"/>
      <c r="H705" s="120"/>
      <c r="I705" s="120"/>
      <c r="J705" s="120"/>
      <c r="K705" s="113"/>
    </row>
    <row r="706" spans="3:11" x14ac:dyDescent="0.45">
      <c r="C706" s="120"/>
      <c r="D706" s="131"/>
      <c r="E706" s="129"/>
      <c r="F706" s="120"/>
      <c r="G706" s="122"/>
      <c r="H706" s="120"/>
      <c r="I706" s="120"/>
      <c r="J706" s="120"/>
      <c r="K706" s="113"/>
    </row>
    <row r="707" spans="3:11" x14ac:dyDescent="0.45">
      <c r="C707" s="120"/>
      <c r="D707" s="131"/>
      <c r="E707" s="129"/>
      <c r="F707" s="120"/>
      <c r="G707" s="122"/>
      <c r="H707" s="120"/>
      <c r="I707" s="120"/>
      <c r="J707" s="120"/>
      <c r="K707" s="113"/>
    </row>
    <row r="708" spans="3:11" x14ac:dyDescent="0.45">
      <c r="C708" s="120"/>
      <c r="D708" s="131"/>
      <c r="E708" s="129"/>
      <c r="F708" s="120"/>
      <c r="G708" s="122"/>
      <c r="H708" s="120"/>
      <c r="I708" s="120"/>
      <c r="J708" s="120"/>
      <c r="K708" s="113"/>
    </row>
    <row r="709" spans="3:11" x14ac:dyDescent="0.45">
      <c r="C709" s="120"/>
      <c r="D709" s="131"/>
      <c r="E709" s="129"/>
      <c r="F709" s="120"/>
      <c r="G709" s="122"/>
      <c r="H709" s="120"/>
      <c r="I709" s="120"/>
      <c r="J709" s="120"/>
      <c r="K709" s="113"/>
    </row>
    <row r="710" spans="3:11" x14ac:dyDescent="0.45">
      <c r="C710" s="120"/>
      <c r="D710" s="131"/>
      <c r="E710" s="129"/>
      <c r="F710" s="120"/>
      <c r="G710" s="122"/>
      <c r="H710" s="120"/>
      <c r="I710" s="120"/>
      <c r="J710" s="120"/>
      <c r="K710" s="113"/>
    </row>
    <row r="711" spans="3:11" x14ac:dyDescent="0.45">
      <c r="C711" s="120"/>
      <c r="D711" s="131"/>
      <c r="E711" s="129"/>
      <c r="F711" s="120"/>
      <c r="G711" s="122"/>
      <c r="H711" s="120"/>
      <c r="I711" s="120"/>
      <c r="J711" s="120"/>
      <c r="K711" s="113"/>
    </row>
    <row r="712" spans="3:11" x14ac:dyDescent="0.45">
      <c r="C712" s="120"/>
      <c r="D712" s="131"/>
      <c r="E712" s="129"/>
      <c r="F712" s="120"/>
      <c r="G712" s="122"/>
      <c r="H712" s="120"/>
      <c r="I712" s="120"/>
      <c r="J712" s="120"/>
      <c r="K712" s="113"/>
    </row>
    <row r="713" spans="3:11" x14ac:dyDescent="0.45">
      <c r="C713" s="120"/>
      <c r="D713" s="131"/>
      <c r="E713" s="129"/>
      <c r="F713" s="120"/>
      <c r="G713" s="122"/>
      <c r="H713" s="120"/>
      <c r="I713" s="120"/>
      <c r="J713" s="120"/>
      <c r="K713" s="113"/>
    </row>
    <row r="714" spans="3:11" x14ac:dyDescent="0.45">
      <c r="C714" s="120"/>
      <c r="D714" s="131"/>
      <c r="E714" s="129"/>
      <c r="F714" s="120"/>
      <c r="G714" s="122"/>
      <c r="H714" s="120"/>
      <c r="I714" s="120"/>
      <c r="J714" s="120"/>
      <c r="K714" s="113"/>
    </row>
    <row r="715" spans="3:11" x14ac:dyDescent="0.45">
      <c r="C715" s="120"/>
      <c r="D715" s="131"/>
      <c r="E715" s="129"/>
      <c r="F715" s="120"/>
      <c r="G715" s="122"/>
      <c r="H715" s="120"/>
      <c r="I715" s="120"/>
      <c r="J715" s="120"/>
      <c r="K715" s="113"/>
    </row>
    <row r="716" spans="3:11" x14ac:dyDescent="0.45">
      <c r="C716" s="120"/>
      <c r="D716" s="131"/>
      <c r="E716" s="129"/>
      <c r="F716" s="120"/>
      <c r="G716" s="122"/>
      <c r="H716" s="120"/>
      <c r="I716" s="120"/>
      <c r="J716" s="120"/>
      <c r="K716" s="113"/>
    </row>
    <row r="717" spans="3:11" x14ac:dyDescent="0.45">
      <c r="C717" s="120"/>
      <c r="D717" s="131"/>
      <c r="E717" s="129"/>
      <c r="F717" s="120"/>
      <c r="G717" s="122"/>
      <c r="H717" s="120"/>
      <c r="I717" s="120"/>
      <c r="J717" s="120"/>
      <c r="K717" s="113"/>
    </row>
    <row r="718" spans="3:11" x14ac:dyDescent="0.45">
      <c r="C718" s="120"/>
      <c r="D718" s="131"/>
      <c r="E718" s="129"/>
      <c r="F718" s="120"/>
      <c r="G718" s="122"/>
      <c r="H718" s="120"/>
      <c r="I718" s="120"/>
      <c r="J718" s="120"/>
      <c r="K718" s="113"/>
    </row>
    <row r="719" spans="3:11" x14ac:dyDescent="0.45">
      <c r="C719" s="120"/>
      <c r="D719" s="131"/>
      <c r="E719" s="129"/>
      <c r="F719" s="120"/>
      <c r="G719" s="122"/>
      <c r="H719" s="120"/>
      <c r="I719" s="120"/>
      <c r="J719" s="120"/>
      <c r="K719" s="113"/>
    </row>
    <row r="720" spans="3:11" x14ac:dyDescent="0.45">
      <c r="C720" s="120"/>
      <c r="D720" s="131"/>
      <c r="E720" s="129"/>
      <c r="F720" s="120"/>
      <c r="G720" s="122"/>
      <c r="H720" s="120"/>
      <c r="I720" s="120"/>
      <c r="J720" s="120"/>
      <c r="K720" s="113"/>
    </row>
    <row r="721" spans="3:11" x14ac:dyDescent="0.45">
      <c r="C721" s="120"/>
      <c r="D721" s="131"/>
      <c r="E721" s="129"/>
      <c r="F721" s="120"/>
      <c r="G721" s="122"/>
      <c r="H721" s="120"/>
      <c r="I721" s="120"/>
      <c r="J721" s="120"/>
      <c r="K721" s="113"/>
    </row>
    <row r="722" spans="3:11" x14ac:dyDescent="0.45">
      <c r="C722" s="120"/>
      <c r="D722" s="131"/>
      <c r="E722" s="129"/>
      <c r="F722" s="120"/>
      <c r="G722" s="122"/>
      <c r="H722" s="120"/>
      <c r="I722" s="120"/>
      <c r="J722" s="120"/>
      <c r="K722" s="113"/>
    </row>
    <row r="723" spans="3:11" x14ac:dyDescent="0.45">
      <c r="C723" s="120"/>
      <c r="D723" s="131"/>
      <c r="E723" s="129"/>
      <c r="F723" s="120"/>
      <c r="G723" s="122"/>
      <c r="H723" s="120"/>
      <c r="I723" s="120"/>
      <c r="J723" s="120"/>
      <c r="K723" s="113"/>
    </row>
    <row r="724" spans="3:11" x14ac:dyDescent="0.45">
      <c r="C724" s="120"/>
      <c r="D724" s="131"/>
      <c r="E724" s="129"/>
      <c r="F724" s="120"/>
      <c r="G724" s="122"/>
      <c r="H724" s="120"/>
      <c r="I724" s="120"/>
      <c r="J724" s="120"/>
      <c r="K724" s="113"/>
    </row>
    <row r="725" spans="3:11" x14ac:dyDescent="0.45">
      <c r="C725" s="120"/>
      <c r="D725" s="131"/>
      <c r="E725" s="129"/>
      <c r="F725" s="120"/>
      <c r="G725" s="122"/>
      <c r="H725" s="120"/>
      <c r="I725" s="120"/>
      <c r="J725" s="120"/>
      <c r="K725" s="113"/>
    </row>
    <row r="726" spans="3:11" x14ac:dyDescent="0.45">
      <c r="C726" s="120"/>
      <c r="D726" s="131"/>
      <c r="E726" s="129"/>
      <c r="F726" s="120"/>
      <c r="G726" s="122"/>
      <c r="H726" s="120"/>
      <c r="I726" s="120"/>
      <c r="J726" s="120"/>
      <c r="K726" s="113"/>
    </row>
    <row r="727" spans="3:11" x14ac:dyDescent="0.45">
      <c r="C727" s="120"/>
      <c r="D727" s="131"/>
      <c r="E727" s="129"/>
      <c r="F727" s="120"/>
      <c r="G727" s="122"/>
      <c r="H727" s="120"/>
      <c r="I727" s="120"/>
      <c r="J727" s="120"/>
      <c r="K727" s="113"/>
    </row>
    <row r="728" spans="3:11" x14ac:dyDescent="0.45">
      <c r="C728" s="120"/>
      <c r="D728" s="131"/>
      <c r="E728" s="129"/>
      <c r="F728" s="120"/>
      <c r="G728" s="122"/>
      <c r="H728" s="120"/>
      <c r="I728" s="120"/>
      <c r="J728" s="120"/>
      <c r="K728" s="113"/>
    </row>
    <row r="729" spans="3:11" x14ac:dyDescent="0.45">
      <c r="C729" s="120"/>
      <c r="D729" s="131"/>
      <c r="E729" s="129"/>
      <c r="F729" s="120"/>
      <c r="G729" s="122"/>
      <c r="H729" s="120"/>
      <c r="I729" s="120"/>
      <c r="J729" s="120"/>
      <c r="K729" s="113"/>
    </row>
    <row r="730" spans="3:11" x14ac:dyDescent="0.45">
      <c r="C730" s="120"/>
      <c r="D730" s="131"/>
      <c r="E730" s="129"/>
      <c r="F730" s="120"/>
      <c r="G730" s="122"/>
      <c r="H730" s="120"/>
      <c r="I730" s="120"/>
      <c r="J730" s="120"/>
      <c r="K730" s="113"/>
    </row>
    <row r="731" spans="3:11" x14ac:dyDescent="0.45">
      <c r="C731" s="120"/>
      <c r="D731" s="131"/>
      <c r="E731" s="129"/>
      <c r="F731" s="120"/>
      <c r="G731" s="122"/>
      <c r="H731" s="120"/>
      <c r="I731" s="120"/>
      <c r="J731" s="120"/>
      <c r="K731" s="113"/>
    </row>
    <row r="732" spans="3:11" x14ac:dyDescent="0.45">
      <c r="C732" s="120"/>
      <c r="D732" s="131"/>
      <c r="E732" s="129"/>
      <c r="F732" s="120"/>
      <c r="G732" s="122"/>
      <c r="H732" s="120"/>
      <c r="I732" s="120"/>
      <c r="J732" s="120"/>
      <c r="K732" s="113"/>
    </row>
    <row r="733" spans="3:11" x14ac:dyDescent="0.45">
      <c r="C733" s="120"/>
      <c r="D733" s="131"/>
      <c r="E733" s="129"/>
      <c r="F733" s="120"/>
      <c r="G733" s="122"/>
      <c r="H733" s="120"/>
      <c r="I733" s="120"/>
      <c r="J733" s="120"/>
      <c r="K733" s="113"/>
    </row>
    <row r="734" spans="3:11" x14ac:dyDescent="0.45">
      <c r="C734" s="120"/>
      <c r="D734" s="131"/>
      <c r="E734" s="129"/>
      <c r="F734" s="120"/>
      <c r="G734" s="122"/>
      <c r="H734" s="120"/>
      <c r="I734" s="120"/>
      <c r="J734" s="120"/>
      <c r="K734" s="113"/>
    </row>
    <row r="735" spans="3:11" x14ac:dyDescent="0.45">
      <c r="C735" s="120"/>
      <c r="D735" s="131"/>
      <c r="E735" s="129"/>
      <c r="F735" s="120"/>
      <c r="G735" s="122"/>
      <c r="H735" s="120"/>
      <c r="I735" s="120"/>
      <c r="J735" s="120"/>
      <c r="K735" s="113"/>
    </row>
    <row r="736" spans="3:11" x14ac:dyDescent="0.45">
      <c r="C736" s="120"/>
      <c r="D736" s="131"/>
      <c r="E736" s="129"/>
      <c r="F736" s="120"/>
      <c r="G736" s="122"/>
      <c r="H736" s="120"/>
      <c r="I736" s="120"/>
      <c r="J736" s="120"/>
      <c r="K736" s="113"/>
    </row>
    <row r="737" spans="3:11" x14ac:dyDescent="0.45">
      <c r="C737" s="120"/>
      <c r="D737" s="131"/>
      <c r="E737" s="129"/>
      <c r="F737" s="120"/>
      <c r="G737" s="122"/>
      <c r="H737" s="120"/>
      <c r="I737" s="120"/>
      <c r="J737" s="120"/>
      <c r="K737" s="113"/>
    </row>
    <row r="738" spans="3:11" x14ac:dyDescent="0.45">
      <c r="C738" s="120"/>
      <c r="D738" s="131"/>
      <c r="E738" s="129"/>
      <c r="F738" s="120"/>
      <c r="G738" s="122"/>
      <c r="H738" s="120"/>
      <c r="I738" s="120"/>
      <c r="J738" s="120"/>
      <c r="K738" s="113"/>
    </row>
    <row r="739" spans="3:11" x14ac:dyDescent="0.45">
      <c r="C739" s="120"/>
      <c r="D739" s="131"/>
      <c r="E739" s="129"/>
      <c r="F739" s="120"/>
      <c r="G739" s="122"/>
      <c r="H739" s="120"/>
      <c r="I739" s="120"/>
      <c r="J739" s="120"/>
      <c r="K739" s="113"/>
    </row>
    <row r="740" spans="3:11" x14ac:dyDescent="0.45">
      <c r="C740" s="120"/>
      <c r="D740" s="131"/>
      <c r="E740" s="129"/>
      <c r="F740" s="120"/>
      <c r="G740" s="122"/>
      <c r="H740" s="120"/>
      <c r="I740" s="120"/>
      <c r="J740" s="120"/>
      <c r="K740" s="113"/>
    </row>
    <row r="741" spans="3:11" x14ac:dyDescent="0.45">
      <c r="C741" s="120"/>
      <c r="D741" s="131"/>
      <c r="E741" s="129"/>
      <c r="F741" s="120"/>
      <c r="G741" s="122"/>
      <c r="H741" s="120"/>
      <c r="I741" s="120"/>
      <c r="J741" s="120"/>
      <c r="K741" s="113"/>
    </row>
    <row r="742" spans="3:11" x14ac:dyDescent="0.45">
      <c r="C742" s="120"/>
      <c r="D742" s="131"/>
      <c r="E742" s="129"/>
      <c r="F742" s="120"/>
      <c r="G742" s="122"/>
      <c r="H742" s="120"/>
      <c r="I742" s="120"/>
      <c r="J742" s="120"/>
      <c r="K742" s="113"/>
    </row>
    <row r="743" spans="3:11" x14ac:dyDescent="0.45">
      <c r="C743" s="120"/>
      <c r="D743" s="131"/>
      <c r="E743" s="129"/>
      <c r="F743" s="120"/>
      <c r="G743" s="122"/>
      <c r="H743" s="120"/>
      <c r="I743" s="120"/>
      <c r="J743" s="120"/>
      <c r="K743" s="113"/>
    </row>
    <row r="744" spans="3:11" x14ac:dyDescent="0.45">
      <c r="C744" s="120"/>
      <c r="D744" s="131"/>
      <c r="E744" s="129"/>
      <c r="F744" s="120"/>
      <c r="G744" s="122"/>
      <c r="H744" s="120"/>
      <c r="I744" s="120"/>
      <c r="J744" s="120"/>
      <c r="K744" s="113"/>
    </row>
    <row r="745" spans="3:11" x14ac:dyDescent="0.45">
      <c r="C745" s="120"/>
      <c r="D745" s="131"/>
      <c r="E745" s="129"/>
      <c r="F745" s="120"/>
      <c r="G745" s="122"/>
      <c r="H745" s="120"/>
      <c r="I745" s="120"/>
      <c r="J745" s="120"/>
      <c r="K745" s="113"/>
    </row>
    <row r="746" spans="3:11" x14ac:dyDescent="0.45">
      <c r="C746" s="120"/>
      <c r="D746" s="131"/>
      <c r="E746" s="129"/>
      <c r="F746" s="120"/>
      <c r="G746" s="122"/>
      <c r="H746" s="120"/>
      <c r="I746" s="120"/>
      <c r="J746" s="120"/>
      <c r="K746" s="113"/>
    </row>
    <row r="747" spans="3:11" x14ac:dyDescent="0.45">
      <c r="C747" s="120"/>
      <c r="D747" s="131"/>
      <c r="E747" s="129"/>
      <c r="F747" s="120"/>
      <c r="G747" s="122"/>
      <c r="H747" s="120"/>
      <c r="I747" s="120"/>
      <c r="J747" s="120"/>
      <c r="K747" s="113"/>
    </row>
    <row r="748" spans="3:11" x14ac:dyDescent="0.45">
      <c r="C748" s="120"/>
      <c r="D748" s="131"/>
      <c r="E748" s="129"/>
      <c r="F748" s="120"/>
      <c r="G748" s="122"/>
      <c r="H748" s="120"/>
      <c r="I748" s="120"/>
      <c r="J748" s="120"/>
      <c r="K748" s="113"/>
    </row>
    <row r="749" spans="3:11" x14ac:dyDescent="0.45">
      <c r="C749" s="120"/>
      <c r="D749" s="131"/>
      <c r="E749" s="129"/>
      <c r="F749" s="120"/>
      <c r="G749" s="122"/>
      <c r="H749" s="120"/>
      <c r="I749" s="120"/>
      <c r="J749" s="120"/>
      <c r="K749" s="113"/>
    </row>
    <row r="750" spans="3:11" x14ac:dyDescent="0.45">
      <c r="C750" s="120"/>
      <c r="D750" s="131"/>
      <c r="E750" s="129"/>
      <c r="F750" s="120"/>
      <c r="G750" s="122"/>
      <c r="H750" s="120"/>
      <c r="I750" s="120"/>
      <c r="J750" s="120"/>
      <c r="K750" s="113"/>
    </row>
    <row r="751" spans="3:11" x14ac:dyDescent="0.45">
      <c r="C751" s="120"/>
      <c r="D751" s="131"/>
      <c r="E751" s="129"/>
      <c r="F751" s="120"/>
      <c r="G751" s="122"/>
      <c r="H751" s="120"/>
      <c r="I751" s="120"/>
      <c r="J751" s="120"/>
      <c r="K751" s="113"/>
    </row>
    <row r="752" spans="3:11" x14ac:dyDescent="0.45">
      <c r="C752" s="120"/>
      <c r="D752" s="131"/>
      <c r="E752" s="129"/>
      <c r="F752" s="120"/>
      <c r="G752" s="122"/>
      <c r="H752" s="120"/>
      <c r="I752" s="120"/>
      <c r="J752" s="120"/>
      <c r="K752" s="113"/>
    </row>
    <row r="753" spans="3:11" x14ac:dyDescent="0.45">
      <c r="C753" s="120"/>
      <c r="D753" s="131"/>
      <c r="E753" s="129"/>
      <c r="F753" s="120"/>
      <c r="G753" s="122"/>
      <c r="H753" s="120"/>
      <c r="I753" s="120"/>
      <c r="J753" s="120"/>
      <c r="K753" s="113"/>
    </row>
    <row r="754" spans="3:11" x14ac:dyDescent="0.45">
      <c r="C754" s="120"/>
      <c r="D754" s="131"/>
      <c r="E754" s="129"/>
      <c r="F754" s="120"/>
      <c r="G754" s="122"/>
      <c r="H754" s="120"/>
      <c r="I754" s="120"/>
      <c r="J754" s="120"/>
      <c r="K754" s="113"/>
    </row>
    <row r="755" spans="3:11" x14ac:dyDescent="0.45">
      <c r="C755" s="120"/>
      <c r="D755" s="131"/>
      <c r="E755" s="129"/>
      <c r="F755" s="120"/>
      <c r="G755" s="122"/>
      <c r="H755" s="120"/>
      <c r="I755" s="120"/>
      <c r="J755" s="120"/>
      <c r="K755" s="113"/>
    </row>
    <row r="756" spans="3:11" x14ac:dyDescent="0.45">
      <c r="C756" s="120"/>
      <c r="D756" s="131"/>
      <c r="E756" s="129"/>
      <c r="F756" s="120"/>
      <c r="G756" s="122"/>
      <c r="H756" s="120"/>
      <c r="I756" s="120"/>
      <c r="J756" s="120"/>
      <c r="K756" s="113"/>
    </row>
    <row r="757" spans="3:11" x14ac:dyDescent="0.45">
      <c r="C757" s="120"/>
      <c r="D757" s="131"/>
      <c r="E757" s="129"/>
      <c r="F757" s="120"/>
      <c r="G757" s="122"/>
      <c r="H757" s="120"/>
      <c r="I757" s="120"/>
      <c r="J757" s="120"/>
      <c r="K757" s="113"/>
    </row>
    <row r="758" spans="3:11" x14ac:dyDescent="0.45">
      <c r="C758" s="120"/>
      <c r="D758" s="131"/>
      <c r="E758" s="129"/>
      <c r="F758" s="120"/>
      <c r="G758" s="122"/>
      <c r="H758" s="120"/>
      <c r="I758" s="120"/>
      <c r="J758" s="120"/>
      <c r="K758" s="113"/>
    </row>
    <row r="759" spans="3:11" x14ac:dyDescent="0.45">
      <c r="C759" s="120"/>
      <c r="D759" s="131"/>
      <c r="E759" s="129"/>
      <c r="F759" s="120"/>
      <c r="G759" s="122"/>
      <c r="H759" s="120"/>
      <c r="I759" s="120"/>
      <c r="J759" s="120"/>
      <c r="K759" s="113"/>
    </row>
    <row r="760" spans="3:11" x14ac:dyDescent="0.45">
      <c r="C760" s="120"/>
      <c r="D760" s="131"/>
      <c r="E760" s="129"/>
      <c r="F760" s="120"/>
      <c r="G760" s="122"/>
      <c r="H760" s="120"/>
      <c r="I760" s="120"/>
      <c r="J760" s="120"/>
      <c r="K760" s="113"/>
    </row>
    <row r="761" spans="3:11" x14ac:dyDescent="0.45">
      <c r="C761" s="120"/>
      <c r="D761" s="131"/>
      <c r="E761" s="129"/>
      <c r="F761" s="120"/>
      <c r="G761" s="122"/>
      <c r="H761" s="120"/>
      <c r="I761" s="120"/>
      <c r="J761" s="120"/>
      <c r="K761" s="113"/>
    </row>
    <row r="762" spans="3:11" x14ac:dyDescent="0.45">
      <c r="C762" s="120"/>
      <c r="D762" s="131"/>
      <c r="E762" s="129"/>
      <c r="F762" s="120"/>
      <c r="G762" s="122"/>
      <c r="H762" s="120"/>
      <c r="I762" s="120"/>
      <c r="J762" s="120"/>
      <c r="K762" s="113"/>
    </row>
    <row r="763" spans="3:11" x14ac:dyDescent="0.45">
      <c r="C763" s="120"/>
      <c r="D763" s="131"/>
      <c r="E763" s="129"/>
      <c r="F763" s="120"/>
      <c r="G763" s="122"/>
      <c r="H763" s="120"/>
      <c r="I763" s="120"/>
      <c r="J763" s="120"/>
      <c r="K763" s="113"/>
    </row>
    <row r="764" spans="3:11" x14ac:dyDescent="0.45">
      <c r="C764" s="120"/>
      <c r="D764" s="131"/>
      <c r="E764" s="129"/>
      <c r="F764" s="120"/>
      <c r="G764" s="122"/>
      <c r="H764" s="120"/>
      <c r="I764" s="120"/>
      <c r="J764" s="120"/>
      <c r="K764" s="113"/>
    </row>
    <row r="765" spans="3:11" x14ac:dyDescent="0.45">
      <c r="C765" s="120"/>
      <c r="D765" s="131"/>
      <c r="E765" s="129"/>
      <c r="F765" s="120"/>
      <c r="G765" s="122"/>
      <c r="H765" s="120"/>
      <c r="I765" s="120"/>
      <c r="J765" s="120"/>
      <c r="K765" s="113"/>
    </row>
    <row r="766" spans="3:11" x14ac:dyDescent="0.45">
      <c r="C766" s="120"/>
      <c r="D766" s="131"/>
      <c r="E766" s="129"/>
      <c r="F766" s="120"/>
      <c r="G766" s="122"/>
      <c r="H766" s="120"/>
      <c r="I766" s="120"/>
      <c r="J766" s="120"/>
      <c r="K766" s="113"/>
    </row>
    <row r="767" spans="3:11" x14ac:dyDescent="0.45">
      <c r="C767" s="120"/>
      <c r="D767" s="131"/>
      <c r="E767" s="129"/>
      <c r="F767" s="120"/>
      <c r="G767" s="122"/>
      <c r="H767" s="120"/>
      <c r="I767" s="120"/>
      <c r="J767" s="120"/>
      <c r="K767" s="113"/>
    </row>
    <row r="768" spans="3:11" x14ac:dyDescent="0.45">
      <c r="C768" s="120"/>
      <c r="D768" s="131"/>
      <c r="E768" s="129"/>
      <c r="F768" s="120"/>
      <c r="G768" s="122"/>
      <c r="H768" s="120"/>
      <c r="I768" s="120"/>
      <c r="J768" s="120"/>
      <c r="K768" s="113"/>
    </row>
    <row r="769" spans="3:11" x14ac:dyDescent="0.45">
      <c r="C769" s="120"/>
      <c r="D769" s="131"/>
      <c r="E769" s="129"/>
      <c r="F769" s="120"/>
      <c r="G769" s="122"/>
      <c r="H769" s="120"/>
      <c r="I769" s="120"/>
      <c r="J769" s="120"/>
      <c r="K769" s="113"/>
    </row>
    <row r="770" spans="3:11" x14ac:dyDescent="0.45">
      <c r="C770" s="120"/>
      <c r="D770" s="131"/>
      <c r="E770" s="129"/>
      <c r="F770" s="120"/>
      <c r="G770" s="122"/>
      <c r="H770" s="120"/>
      <c r="I770" s="120"/>
      <c r="J770" s="120"/>
      <c r="K770" s="113"/>
    </row>
    <row r="771" spans="3:11" x14ac:dyDescent="0.45">
      <c r="C771" s="120"/>
      <c r="D771" s="131"/>
      <c r="E771" s="129"/>
      <c r="F771" s="120"/>
      <c r="G771" s="122"/>
      <c r="H771" s="120"/>
      <c r="I771" s="120"/>
      <c r="J771" s="120"/>
      <c r="K771" s="113"/>
    </row>
    <row r="772" spans="3:11" x14ac:dyDescent="0.45">
      <c r="C772" s="120"/>
      <c r="D772" s="131"/>
      <c r="E772" s="129"/>
      <c r="F772" s="120"/>
      <c r="G772" s="122"/>
      <c r="H772" s="120"/>
      <c r="I772" s="120"/>
      <c r="J772" s="120"/>
      <c r="K772" s="113"/>
    </row>
    <row r="773" spans="3:11" x14ac:dyDescent="0.45">
      <c r="C773" s="120"/>
      <c r="D773" s="131"/>
      <c r="E773" s="129"/>
      <c r="F773" s="120"/>
      <c r="G773" s="122"/>
      <c r="H773" s="120"/>
      <c r="I773" s="120"/>
      <c r="J773" s="120"/>
      <c r="K773" s="113"/>
    </row>
    <row r="774" spans="3:11" x14ac:dyDescent="0.45">
      <c r="C774" s="120"/>
      <c r="D774" s="131"/>
      <c r="E774" s="129"/>
      <c r="F774" s="120"/>
      <c r="G774" s="122"/>
      <c r="H774" s="120"/>
      <c r="I774" s="120"/>
      <c r="J774" s="120"/>
      <c r="K774" s="113"/>
    </row>
    <row r="775" spans="3:11" x14ac:dyDescent="0.45">
      <c r="C775" s="120"/>
      <c r="D775" s="131"/>
      <c r="E775" s="129"/>
      <c r="F775" s="120"/>
      <c r="G775" s="122"/>
      <c r="H775" s="120"/>
      <c r="I775" s="120"/>
      <c r="J775" s="120"/>
      <c r="K775" s="113"/>
    </row>
    <row r="776" spans="3:11" x14ac:dyDescent="0.45">
      <c r="C776" s="120"/>
      <c r="D776" s="131"/>
      <c r="E776" s="129"/>
      <c r="F776" s="120"/>
      <c r="G776" s="122"/>
      <c r="H776" s="120"/>
      <c r="I776" s="120"/>
      <c r="J776" s="120"/>
      <c r="K776" s="113"/>
    </row>
    <row r="777" spans="3:11" x14ac:dyDescent="0.45">
      <c r="C777" s="120"/>
      <c r="D777" s="131"/>
      <c r="E777" s="129"/>
      <c r="F777" s="120"/>
      <c r="G777" s="122"/>
      <c r="H777" s="120"/>
      <c r="I777" s="120"/>
      <c r="J777" s="120"/>
      <c r="K777" s="113"/>
    </row>
    <row r="778" spans="3:11" x14ac:dyDescent="0.45">
      <c r="C778" s="120"/>
      <c r="D778" s="131"/>
      <c r="E778" s="129"/>
      <c r="F778" s="120"/>
      <c r="G778" s="122"/>
      <c r="H778" s="120"/>
      <c r="I778" s="120"/>
      <c r="J778" s="120"/>
      <c r="K778" s="113"/>
    </row>
    <row r="779" spans="3:11" x14ac:dyDescent="0.45">
      <c r="C779" s="120"/>
      <c r="D779" s="131"/>
      <c r="E779" s="129"/>
      <c r="F779" s="120"/>
      <c r="G779" s="122"/>
      <c r="H779" s="120"/>
      <c r="I779" s="120"/>
      <c r="J779" s="120"/>
      <c r="K779" s="113"/>
    </row>
    <row r="780" spans="3:11" x14ac:dyDescent="0.45">
      <c r="C780" s="120"/>
      <c r="D780" s="131"/>
      <c r="E780" s="129"/>
      <c r="F780" s="120"/>
      <c r="G780" s="122"/>
      <c r="H780" s="120"/>
      <c r="I780" s="120"/>
      <c r="J780" s="120"/>
      <c r="K780" s="113"/>
    </row>
    <row r="781" spans="3:11" x14ac:dyDescent="0.45">
      <c r="C781" s="120"/>
      <c r="D781" s="131"/>
      <c r="E781" s="129"/>
      <c r="F781" s="120"/>
      <c r="G781" s="122"/>
      <c r="H781" s="120"/>
      <c r="I781" s="120"/>
      <c r="J781" s="120"/>
      <c r="K781" s="113"/>
    </row>
    <row r="782" spans="3:11" x14ac:dyDescent="0.45">
      <c r="C782" s="120"/>
      <c r="D782" s="131"/>
      <c r="E782" s="129"/>
      <c r="F782" s="120"/>
      <c r="G782" s="122"/>
      <c r="H782" s="120"/>
      <c r="I782" s="120"/>
      <c r="J782" s="120"/>
      <c r="K782" s="113"/>
    </row>
    <row r="783" spans="3:11" x14ac:dyDescent="0.45">
      <c r="C783" s="120"/>
      <c r="D783" s="131"/>
      <c r="E783" s="129"/>
      <c r="F783" s="120"/>
      <c r="G783" s="122"/>
      <c r="H783" s="120"/>
      <c r="I783" s="120"/>
      <c r="J783" s="120"/>
      <c r="K783" s="113"/>
    </row>
    <row r="784" spans="3:11" x14ac:dyDescent="0.45">
      <c r="C784" s="120"/>
      <c r="D784" s="131"/>
      <c r="E784" s="129"/>
      <c r="F784" s="120"/>
      <c r="G784" s="122"/>
      <c r="H784" s="120"/>
      <c r="I784" s="120"/>
      <c r="J784" s="120"/>
      <c r="K784" s="113"/>
    </row>
    <row r="785" spans="3:11" x14ac:dyDescent="0.45">
      <c r="C785" s="120"/>
      <c r="D785" s="131"/>
      <c r="E785" s="129"/>
      <c r="F785" s="120"/>
      <c r="G785" s="122"/>
      <c r="H785" s="120"/>
      <c r="I785" s="120"/>
      <c r="J785" s="120"/>
      <c r="K785" s="113"/>
    </row>
    <row r="786" spans="3:11" x14ac:dyDescent="0.45">
      <c r="C786" s="120"/>
      <c r="D786" s="131"/>
      <c r="E786" s="129"/>
      <c r="F786" s="120"/>
      <c r="G786" s="122"/>
      <c r="H786" s="120"/>
      <c r="I786" s="120"/>
      <c r="J786" s="120"/>
      <c r="K786" s="113"/>
    </row>
    <row r="787" spans="3:11" x14ac:dyDescent="0.45">
      <c r="C787" s="120"/>
      <c r="D787" s="131"/>
      <c r="E787" s="129"/>
      <c r="F787" s="120"/>
      <c r="G787" s="122"/>
      <c r="H787" s="120"/>
      <c r="I787" s="120"/>
      <c r="J787" s="120"/>
      <c r="K787" s="113"/>
    </row>
    <row r="788" spans="3:11" x14ac:dyDescent="0.45">
      <c r="C788" s="120"/>
      <c r="D788" s="131"/>
      <c r="E788" s="129"/>
      <c r="F788" s="120"/>
      <c r="G788" s="122"/>
      <c r="H788" s="120"/>
      <c r="I788" s="120"/>
      <c r="J788" s="120"/>
      <c r="K788" s="113"/>
    </row>
    <row r="789" spans="3:11" x14ac:dyDescent="0.45">
      <c r="C789" s="120"/>
      <c r="D789" s="131"/>
      <c r="E789" s="129"/>
      <c r="F789" s="120"/>
      <c r="G789" s="122"/>
      <c r="H789" s="120"/>
      <c r="I789" s="120"/>
      <c r="J789" s="120"/>
      <c r="K789" s="113"/>
    </row>
    <row r="790" spans="3:11" x14ac:dyDescent="0.45">
      <c r="C790" s="120"/>
      <c r="D790" s="131"/>
      <c r="E790" s="129"/>
      <c r="F790" s="120"/>
      <c r="G790" s="122"/>
      <c r="H790" s="120"/>
      <c r="I790" s="120"/>
      <c r="J790" s="120"/>
      <c r="K790" s="113"/>
    </row>
    <row r="791" spans="3:11" x14ac:dyDescent="0.45">
      <c r="C791" s="120"/>
      <c r="D791" s="131"/>
      <c r="E791" s="129"/>
      <c r="F791" s="120"/>
      <c r="G791" s="122"/>
      <c r="H791" s="120"/>
      <c r="I791" s="120"/>
      <c r="J791" s="120"/>
      <c r="K791" s="113"/>
    </row>
    <row r="792" spans="3:11" x14ac:dyDescent="0.45">
      <c r="C792" s="120"/>
      <c r="D792" s="131"/>
      <c r="E792" s="129"/>
      <c r="F792" s="120"/>
      <c r="G792" s="122"/>
      <c r="H792" s="120"/>
      <c r="I792" s="120"/>
      <c r="J792" s="120"/>
      <c r="K792" s="113"/>
    </row>
    <row r="793" spans="3:11" x14ac:dyDescent="0.45">
      <c r="C793" s="120"/>
      <c r="D793" s="131"/>
      <c r="E793" s="129"/>
      <c r="F793" s="120"/>
      <c r="G793" s="122"/>
      <c r="H793" s="120"/>
      <c r="I793" s="120"/>
      <c r="J793" s="120"/>
      <c r="K793" s="113"/>
    </row>
    <row r="794" spans="3:11" x14ac:dyDescent="0.45">
      <c r="C794" s="120"/>
      <c r="D794" s="131"/>
      <c r="E794" s="129"/>
      <c r="F794" s="120"/>
      <c r="G794" s="122"/>
      <c r="H794" s="120"/>
      <c r="I794" s="120"/>
      <c r="J794" s="120"/>
      <c r="K794" s="113"/>
    </row>
    <row r="795" spans="3:11" x14ac:dyDescent="0.45">
      <c r="C795" s="120"/>
      <c r="D795" s="131"/>
      <c r="E795" s="129"/>
      <c r="F795" s="120"/>
      <c r="G795" s="122"/>
      <c r="H795" s="120"/>
      <c r="I795" s="120"/>
      <c r="J795" s="120"/>
      <c r="K795" s="113"/>
    </row>
    <row r="796" spans="3:11" x14ac:dyDescent="0.45">
      <c r="C796" s="120"/>
      <c r="D796" s="131"/>
      <c r="E796" s="129"/>
      <c r="F796" s="120"/>
      <c r="G796" s="122"/>
      <c r="H796" s="120"/>
      <c r="I796" s="120"/>
      <c r="J796" s="120"/>
      <c r="K796" s="113"/>
    </row>
    <row r="797" spans="3:11" x14ac:dyDescent="0.45">
      <c r="C797" s="120"/>
      <c r="D797" s="131"/>
      <c r="E797" s="129"/>
      <c r="F797" s="120"/>
      <c r="G797" s="122"/>
      <c r="H797" s="120"/>
      <c r="I797" s="120"/>
      <c r="J797" s="120"/>
      <c r="K797" s="113"/>
    </row>
    <row r="798" spans="3:11" x14ac:dyDescent="0.45">
      <c r="C798" s="120"/>
      <c r="D798" s="131"/>
      <c r="E798" s="129"/>
      <c r="F798" s="120"/>
      <c r="G798" s="122"/>
      <c r="H798" s="120"/>
      <c r="I798" s="120"/>
      <c r="J798" s="120"/>
      <c r="K798" s="113"/>
    </row>
    <row r="799" spans="3:11" x14ac:dyDescent="0.45">
      <c r="C799" s="120"/>
      <c r="D799" s="131"/>
      <c r="E799" s="129"/>
      <c r="F799" s="120"/>
      <c r="G799" s="122"/>
      <c r="H799" s="120"/>
      <c r="I799" s="120"/>
      <c r="J799" s="120"/>
      <c r="K799" s="113"/>
    </row>
    <row r="800" spans="3:11" x14ac:dyDescent="0.45">
      <c r="C800" s="120"/>
      <c r="D800" s="131"/>
      <c r="E800" s="129"/>
      <c r="F800" s="120"/>
      <c r="G800" s="122"/>
      <c r="H800" s="120"/>
      <c r="I800" s="120"/>
      <c r="J800" s="120"/>
      <c r="K800" s="113"/>
    </row>
    <row r="801" spans="3:11" x14ac:dyDescent="0.45">
      <c r="C801" s="120"/>
      <c r="D801" s="131"/>
      <c r="E801" s="129"/>
      <c r="F801" s="120"/>
      <c r="G801" s="122"/>
      <c r="H801" s="120"/>
      <c r="I801" s="120"/>
      <c r="J801" s="120"/>
      <c r="K801" s="113"/>
    </row>
    <row r="802" spans="3:11" x14ac:dyDescent="0.45">
      <c r="C802" s="120"/>
      <c r="D802" s="131"/>
      <c r="E802" s="129"/>
      <c r="F802" s="120"/>
      <c r="G802" s="122"/>
      <c r="H802" s="120"/>
      <c r="I802" s="120"/>
      <c r="J802" s="120"/>
      <c r="K802" s="113"/>
    </row>
    <row r="803" spans="3:11" x14ac:dyDescent="0.45">
      <c r="C803" s="120"/>
      <c r="D803" s="131"/>
      <c r="E803" s="129"/>
      <c r="F803" s="120"/>
      <c r="G803" s="122"/>
      <c r="H803" s="120"/>
      <c r="I803" s="120"/>
      <c r="J803" s="120"/>
      <c r="K803" s="113"/>
    </row>
    <row r="804" spans="3:11" x14ac:dyDescent="0.45">
      <c r="C804" s="120"/>
      <c r="D804" s="131"/>
      <c r="E804" s="129"/>
      <c r="F804" s="120"/>
      <c r="G804" s="122"/>
      <c r="H804" s="120"/>
      <c r="I804" s="120"/>
      <c r="J804" s="120"/>
      <c r="K804" s="113"/>
    </row>
    <row r="805" spans="3:11" x14ac:dyDescent="0.45">
      <c r="C805" s="120"/>
      <c r="D805" s="131"/>
      <c r="E805" s="129"/>
      <c r="F805" s="120"/>
      <c r="G805" s="122"/>
      <c r="H805" s="120"/>
      <c r="I805" s="120"/>
      <c r="J805" s="120"/>
      <c r="K805" s="113"/>
    </row>
    <row r="806" spans="3:11" x14ac:dyDescent="0.45">
      <c r="C806" s="120"/>
      <c r="D806" s="131"/>
      <c r="E806" s="129"/>
      <c r="F806" s="120"/>
      <c r="G806" s="122"/>
      <c r="H806" s="120"/>
      <c r="I806" s="120"/>
      <c r="J806" s="120"/>
      <c r="K806" s="113"/>
    </row>
    <row r="807" spans="3:11" x14ac:dyDescent="0.45">
      <c r="C807" s="120"/>
      <c r="D807" s="131"/>
      <c r="E807" s="129"/>
      <c r="F807" s="120"/>
      <c r="G807" s="122"/>
      <c r="H807" s="120"/>
      <c r="I807" s="120"/>
      <c r="J807" s="120"/>
      <c r="K807" s="113"/>
    </row>
    <row r="808" spans="3:11" x14ac:dyDescent="0.45">
      <c r="C808" s="120"/>
      <c r="D808" s="131"/>
      <c r="E808" s="129"/>
      <c r="F808" s="120"/>
      <c r="G808" s="122"/>
      <c r="H808" s="120"/>
      <c r="I808" s="120"/>
      <c r="J808" s="120"/>
      <c r="K808" s="113"/>
    </row>
    <row r="809" spans="3:11" x14ac:dyDescent="0.45">
      <c r="C809" s="120"/>
      <c r="D809" s="131"/>
      <c r="E809" s="129"/>
      <c r="F809" s="120"/>
      <c r="G809" s="122"/>
      <c r="H809" s="120"/>
      <c r="I809" s="120"/>
      <c r="J809" s="120"/>
      <c r="K809" s="113"/>
    </row>
    <row r="810" spans="3:11" x14ac:dyDescent="0.45">
      <c r="C810" s="120"/>
      <c r="D810" s="131"/>
      <c r="E810" s="129"/>
      <c r="F810" s="120"/>
      <c r="G810" s="122"/>
      <c r="H810" s="120"/>
      <c r="I810" s="120"/>
      <c r="J810" s="120"/>
      <c r="K810" s="113"/>
    </row>
    <row r="811" spans="3:11" x14ac:dyDescent="0.45">
      <c r="C811" s="120"/>
      <c r="D811" s="131"/>
      <c r="E811" s="129"/>
      <c r="F811" s="120"/>
      <c r="G811" s="122"/>
      <c r="H811" s="120"/>
      <c r="I811" s="120"/>
      <c r="J811" s="120"/>
      <c r="K811" s="113"/>
    </row>
    <row r="812" spans="3:11" x14ac:dyDescent="0.45">
      <c r="C812" s="120"/>
      <c r="D812" s="131"/>
      <c r="E812" s="129"/>
      <c r="F812" s="120"/>
      <c r="G812" s="122"/>
      <c r="H812" s="120"/>
      <c r="I812" s="120"/>
      <c r="J812" s="120"/>
      <c r="K812" s="113"/>
    </row>
    <row r="813" spans="3:11" x14ac:dyDescent="0.45">
      <c r="C813" s="120"/>
      <c r="D813" s="131"/>
      <c r="E813" s="129"/>
      <c r="F813" s="120"/>
      <c r="G813" s="122"/>
      <c r="H813" s="120"/>
      <c r="I813" s="120"/>
      <c r="J813" s="120"/>
      <c r="K813" s="113"/>
    </row>
    <row r="814" spans="3:11" x14ac:dyDescent="0.45">
      <c r="C814" s="120"/>
      <c r="D814" s="131"/>
      <c r="E814" s="129"/>
      <c r="F814" s="120"/>
      <c r="G814" s="122"/>
      <c r="H814" s="120"/>
      <c r="I814" s="120"/>
      <c r="J814" s="120"/>
      <c r="K814" s="113"/>
    </row>
    <row r="815" spans="3:11" x14ac:dyDescent="0.45">
      <c r="C815" s="120"/>
      <c r="D815" s="131"/>
      <c r="E815" s="129"/>
      <c r="F815" s="120"/>
      <c r="G815" s="122"/>
      <c r="H815" s="120"/>
      <c r="I815" s="120"/>
      <c r="J815" s="120"/>
      <c r="K815" s="113"/>
    </row>
    <row r="816" spans="3:11" x14ac:dyDescent="0.45">
      <c r="C816" s="120"/>
      <c r="D816" s="131"/>
      <c r="E816" s="129"/>
      <c r="F816" s="120"/>
      <c r="G816" s="122"/>
      <c r="H816" s="120"/>
      <c r="I816" s="120"/>
      <c r="J816" s="120"/>
      <c r="K816" s="113"/>
    </row>
    <row r="817" spans="3:11" x14ac:dyDescent="0.45">
      <c r="C817" s="120"/>
      <c r="D817" s="131"/>
      <c r="E817" s="129"/>
      <c r="F817" s="120"/>
      <c r="G817" s="122"/>
      <c r="H817" s="120"/>
      <c r="I817" s="120"/>
      <c r="J817" s="120"/>
      <c r="K817" s="113"/>
    </row>
    <row r="818" spans="3:11" x14ac:dyDescent="0.45">
      <c r="C818" s="120"/>
      <c r="D818" s="131"/>
      <c r="E818" s="129"/>
      <c r="F818" s="120"/>
      <c r="G818" s="122"/>
      <c r="H818" s="120"/>
      <c r="I818" s="120"/>
      <c r="J818" s="120"/>
      <c r="K818" s="113"/>
    </row>
    <row r="819" spans="3:11" x14ac:dyDescent="0.45">
      <c r="C819" s="120"/>
      <c r="D819" s="131"/>
      <c r="E819" s="129"/>
      <c r="F819" s="120"/>
      <c r="G819" s="122"/>
      <c r="H819" s="120"/>
      <c r="I819" s="120"/>
      <c r="J819" s="120"/>
      <c r="K819" s="113"/>
    </row>
    <row r="820" spans="3:11" x14ac:dyDescent="0.45">
      <c r="C820" s="120"/>
      <c r="D820" s="131"/>
      <c r="E820" s="129"/>
      <c r="F820" s="120"/>
      <c r="G820" s="122"/>
      <c r="H820" s="120"/>
      <c r="I820" s="120"/>
      <c r="J820" s="120"/>
      <c r="K820" s="113"/>
    </row>
    <row r="821" spans="3:11" x14ac:dyDescent="0.45">
      <c r="C821" s="120"/>
      <c r="D821" s="131"/>
      <c r="E821" s="129"/>
      <c r="F821" s="120"/>
      <c r="G821" s="122"/>
      <c r="H821" s="120"/>
      <c r="I821" s="120"/>
      <c r="J821" s="120"/>
      <c r="K821" s="113"/>
    </row>
    <row r="822" spans="3:11" x14ac:dyDescent="0.45">
      <c r="C822" s="120"/>
      <c r="D822" s="131"/>
      <c r="E822" s="129"/>
      <c r="F822" s="120"/>
      <c r="G822" s="122"/>
      <c r="H822" s="120"/>
      <c r="I822" s="120"/>
      <c r="J822" s="120"/>
      <c r="K822" s="113"/>
    </row>
    <row r="823" spans="3:11" x14ac:dyDescent="0.45">
      <c r="C823" s="120"/>
      <c r="D823" s="131"/>
      <c r="E823" s="129"/>
      <c r="F823" s="120"/>
      <c r="G823" s="122"/>
      <c r="H823" s="120"/>
      <c r="I823" s="120"/>
      <c r="J823" s="120"/>
      <c r="K823" s="113"/>
    </row>
    <row r="824" spans="3:11" x14ac:dyDescent="0.45">
      <c r="C824" s="120"/>
      <c r="D824" s="131"/>
      <c r="E824" s="129"/>
      <c r="F824" s="120"/>
      <c r="G824" s="122"/>
      <c r="H824" s="120"/>
      <c r="I824" s="120"/>
      <c r="J824" s="120"/>
      <c r="K824" s="113"/>
    </row>
    <row r="825" spans="3:11" x14ac:dyDescent="0.45">
      <c r="C825" s="120"/>
      <c r="D825" s="131"/>
      <c r="E825" s="129"/>
      <c r="F825" s="120"/>
      <c r="G825" s="122"/>
      <c r="H825" s="120"/>
      <c r="I825" s="120"/>
      <c r="J825" s="120"/>
      <c r="K825" s="113"/>
    </row>
    <row r="826" spans="3:11" x14ac:dyDescent="0.45">
      <c r="C826" s="120"/>
      <c r="D826" s="131"/>
      <c r="E826" s="129"/>
      <c r="F826" s="120"/>
      <c r="G826" s="122"/>
      <c r="H826" s="120"/>
      <c r="I826" s="120"/>
      <c r="J826" s="120"/>
      <c r="K826" s="113"/>
    </row>
    <row r="827" spans="3:11" x14ac:dyDescent="0.45">
      <c r="C827" s="120"/>
      <c r="D827" s="131"/>
      <c r="E827" s="129"/>
      <c r="F827" s="120"/>
      <c r="G827" s="122"/>
      <c r="H827" s="120"/>
      <c r="I827" s="120"/>
      <c r="J827" s="120"/>
      <c r="K827" s="113"/>
    </row>
    <row r="828" spans="3:11" x14ac:dyDescent="0.45">
      <c r="C828" s="120"/>
      <c r="D828" s="131"/>
      <c r="E828" s="129"/>
      <c r="F828" s="120"/>
      <c r="G828" s="122"/>
      <c r="H828" s="120"/>
      <c r="I828" s="120"/>
      <c r="J828" s="120"/>
      <c r="K828" s="113"/>
    </row>
    <row r="829" spans="3:11" x14ac:dyDescent="0.45">
      <c r="C829" s="120"/>
      <c r="D829" s="131"/>
      <c r="E829" s="129"/>
      <c r="F829" s="120"/>
      <c r="G829" s="122"/>
      <c r="H829" s="120"/>
      <c r="I829" s="120"/>
      <c r="J829" s="120"/>
      <c r="K829" s="113"/>
    </row>
    <row r="830" spans="3:11" x14ac:dyDescent="0.45">
      <c r="C830" s="120"/>
      <c r="D830" s="131"/>
      <c r="E830" s="129"/>
      <c r="F830" s="120"/>
      <c r="G830" s="122"/>
      <c r="H830" s="120"/>
      <c r="I830" s="120"/>
      <c r="J830" s="120"/>
      <c r="K830" s="113"/>
    </row>
    <row r="831" spans="3:11" x14ac:dyDescent="0.45">
      <c r="C831" s="120"/>
      <c r="D831" s="131"/>
      <c r="E831" s="129"/>
      <c r="F831" s="120"/>
      <c r="G831" s="122"/>
      <c r="H831" s="120"/>
      <c r="I831" s="120"/>
      <c r="J831" s="120"/>
      <c r="K831" s="113"/>
    </row>
    <row r="832" spans="3:11" x14ac:dyDescent="0.45">
      <c r="C832" s="120"/>
      <c r="D832" s="131"/>
      <c r="E832" s="129"/>
      <c r="F832" s="120"/>
      <c r="G832" s="122"/>
      <c r="H832" s="120"/>
      <c r="I832" s="120"/>
      <c r="J832" s="120"/>
      <c r="K832" s="113"/>
    </row>
    <row r="833" spans="3:11" x14ac:dyDescent="0.45">
      <c r="C833" s="120"/>
      <c r="D833" s="131"/>
      <c r="E833" s="129"/>
      <c r="F833" s="120"/>
      <c r="G833" s="122"/>
      <c r="H833" s="120"/>
      <c r="I833" s="120"/>
      <c r="J833" s="120"/>
      <c r="K833" s="113"/>
    </row>
    <row r="834" spans="3:11" x14ac:dyDescent="0.45">
      <c r="C834" s="120"/>
      <c r="D834" s="131"/>
      <c r="E834" s="129"/>
      <c r="F834" s="120"/>
      <c r="G834" s="122"/>
      <c r="H834" s="120"/>
      <c r="I834" s="120"/>
      <c r="J834" s="120"/>
      <c r="K834" s="113"/>
    </row>
    <row r="835" spans="3:11" x14ac:dyDescent="0.45">
      <c r="C835" s="120"/>
      <c r="D835" s="131"/>
      <c r="E835" s="129"/>
      <c r="F835" s="120"/>
      <c r="G835" s="122"/>
      <c r="H835" s="120"/>
      <c r="I835" s="120"/>
      <c r="J835" s="120"/>
      <c r="K835" s="113"/>
    </row>
    <row r="836" spans="3:11" x14ac:dyDescent="0.45">
      <c r="C836" s="120"/>
      <c r="D836" s="131"/>
      <c r="E836" s="129"/>
      <c r="F836" s="120"/>
      <c r="G836" s="122"/>
      <c r="H836" s="120"/>
      <c r="I836" s="120"/>
      <c r="J836" s="120"/>
      <c r="K836" s="113"/>
    </row>
    <row r="837" spans="3:11" x14ac:dyDescent="0.45">
      <c r="C837" s="120"/>
      <c r="D837" s="131"/>
      <c r="E837" s="129"/>
      <c r="F837" s="120"/>
      <c r="G837" s="122"/>
      <c r="H837" s="120"/>
      <c r="I837" s="120"/>
      <c r="J837" s="120"/>
      <c r="K837" s="113"/>
    </row>
    <row r="838" spans="3:11" x14ac:dyDescent="0.45">
      <c r="C838" s="120"/>
      <c r="D838" s="131"/>
      <c r="E838" s="129"/>
      <c r="F838" s="120"/>
      <c r="G838" s="122"/>
      <c r="H838" s="120"/>
      <c r="I838" s="120"/>
      <c r="J838" s="120"/>
      <c r="K838" s="113"/>
    </row>
    <row r="839" spans="3:11" x14ac:dyDescent="0.45">
      <c r="C839" s="120"/>
      <c r="D839" s="131"/>
      <c r="E839" s="129"/>
      <c r="F839" s="120"/>
      <c r="G839" s="122"/>
      <c r="H839" s="120"/>
      <c r="I839" s="120"/>
      <c r="J839" s="120"/>
      <c r="K839" s="113"/>
    </row>
    <row r="840" spans="3:11" x14ac:dyDescent="0.45">
      <c r="C840" s="120"/>
      <c r="D840" s="131"/>
      <c r="E840" s="129"/>
      <c r="F840" s="120"/>
      <c r="G840" s="122"/>
      <c r="H840" s="120"/>
      <c r="I840" s="120"/>
      <c r="J840" s="120"/>
      <c r="K840" s="113"/>
    </row>
    <row r="841" spans="3:11" x14ac:dyDescent="0.45">
      <c r="C841" s="120"/>
      <c r="D841" s="131"/>
      <c r="E841" s="129"/>
      <c r="F841" s="120"/>
      <c r="G841" s="122"/>
      <c r="H841" s="120"/>
      <c r="I841" s="120"/>
      <c r="J841" s="120"/>
      <c r="K841" s="113"/>
    </row>
    <row r="842" spans="3:11" x14ac:dyDescent="0.45">
      <c r="C842" s="120"/>
      <c r="D842" s="131"/>
      <c r="E842" s="129"/>
      <c r="F842" s="120"/>
      <c r="G842" s="122"/>
      <c r="H842" s="120"/>
      <c r="I842" s="120"/>
      <c r="J842" s="120"/>
      <c r="K842" s="113"/>
    </row>
    <row r="843" spans="3:11" x14ac:dyDescent="0.45">
      <c r="C843" s="120"/>
      <c r="D843" s="131"/>
      <c r="E843" s="129"/>
      <c r="F843" s="120"/>
      <c r="G843" s="122"/>
      <c r="H843" s="120"/>
      <c r="I843" s="120"/>
      <c r="J843" s="120"/>
      <c r="K843" s="113"/>
    </row>
    <row r="844" spans="3:11" x14ac:dyDescent="0.45">
      <c r="C844" s="120"/>
      <c r="D844" s="131"/>
      <c r="E844" s="129"/>
      <c r="F844" s="120"/>
      <c r="G844" s="122"/>
      <c r="H844" s="120"/>
      <c r="I844" s="120"/>
      <c r="J844" s="120"/>
      <c r="K844" s="113"/>
    </row>
    <row r="845" spans="3:11" x14ac:dyDescent="0.45">
      <c r="C845" s="120"/>
      <c r="D845" s="131"/>
      <c r="E845" s="129"/>
      <c r="F845" s="120"/>
      <c r="G845" s="122"/>
      <c r="H845" s="120"/>
      <c r="I845" s="120"/>
      <c r="J845" s="120"/>
      <c r="K845" s="113"/>
    </row>
    <row r="846" spans="3:11" x14ac:dyDescent="0.45">
      <c r="C846" s="120"/>
      <c r="D846" s="131"/>
      <c r="E846" s="129"/>
      <c r="F846" s="120"/>
      <c r="G846" s="122"/>
      <c r="H846" s="120"/>
      <c r="I846" s="120"/>
      <c r="J846" s="120"/>
      <c r="K846" s="113"/>
    </row>
    <row r="847" spans="3:11" x14ac:dyDescent="0.45">
      <c r="C847" s="120"/>
      <c r="D847" s="131"/>
      <c r="E847" s="129"/>
      <c r="F847" s="120"/>
      <c r="G847" s="122"/>
      <c r="H847" s="120"/>
      <c r="I847" s="120"/>
      <c r="J847" s="120"/>
      <c r="K847" s="113"/>
    </row>
    <row r="848" spans="3:11" x14ac:dyDescent="0.45">
      <c r="C848" s="120"/>
      <c r="D848" s="131"/>
      <c r="E848" s="129"/>
      <c r="F848" s="120"/>
      <c r="G848" s="122"/>
      <c r="H848" s="120"/>
      <c r="I848" s="120"/>
      <c r="J848" s="120"/>
      <c r="K848" s="113"/>
    </row>
    <row r="849" spans="3:11" x14ac:dyDescent="0.45">
      <c r="C849" s="120"/>
      <c r="D849" s="131"/>
      <c r="E849" s="129"/>
      <c r="F849" s="120"/>
      <c r="G849" s="122"/>
      <c r="H849" s="120"/>
      <c r="I849" s="120"/>
      <c r="J849" s="120"/>
      <c r="K849" s="113"/>
    </row>
    <row r="850" spans="3:11" x14ac:dyDescent="0.45">
      <c r="C850" s="120"/>
      <c r="D850" s="131"/>
      <c r="E850" s="129"/>
      <c r="F850" s="120"/>
      <c r="G850" s="122"/>
      <c r="H850" s="120"/>
      <c r="I850" s="120"/>
      <c r="J850" s="120"/>
      <c r="K850" s="113"/>
    </row>
    <row r="851" spans="3:11" x14ac:dyDescent="0.45">
      <c r="C851" s="120"/>
      <c r="D851" s="131"/>
      <c r="E851" s="129"/>
      <c r="F851" s="120"/>
      <c r="G851" s="122"/>
      <c r="H851" s="120"/>
      <c r="I851" s="120"/>
      <c r="J851" s="120"/>
      <c r="K851" s="113"/>
    </row>
    <row r="852" spans="3:11" x14ac:dyDescent="0.45">
      <c r="C852" s="120"/>
      <c r="D852" s="131"/>
      <c r="E852" s="129"/>
      <c r="F852" s="120"/>
      <c r="G852" s="122"/>
      <c r="H852" s="120"/>
      <c r="I852" s="120"/>
      <c r="J852" s="120"/>
      <c r="K852" s="113"/>
    </row>
    <row r="853" spans="3:11" x14ac:dyDescent="0.45">
      <c r="C853" s="120"/>
      <c r="D853" s="131"/>
      <c r="E853" s="129"/>
      <c r="F853" s="120"/>
      <c r="G853" s="122"/>
      <c r="H853" s="120"/>
      <c r="I853" s="120"/>
      <c r="J853" s="120"/>
      <c r="K853" s="113"/>
    </row>
    <row r="854" spans="3:11" x14ac:dyDescent="0.45">
      <c r="C854" s="120"/>
      <c r="D854" s="131"/>
      <c r="E854" s="129"/>
      <c r="F854" s="120"/>
      <c r="G854" s="122"/>
      <c r="H854" s="120"/>
      <c r="I854" s="120"/>
      <c r="J854" s="120"/>
      <c r="K854" s="113"/>
    </row>
    <row r="855" spans="3:11" x14ac:dyDescent="0.45">
      <c r="C855" s="120"/>
      <c r="D855" s="131"/>
      <c r="E855" s="129"/>
      <c r="F855" s="120"/>
      <c r="G855" s="122"/>
      <c r="H855" s="120"/>
      <c r="I855" s="120"/>
      <c r="J855" s="120"/>
      <c r="K855" s="113"/>
    </row>
    <row r="856" spans="3:11" x14ac:dyDescent="0.45">
      <c r="C856" s="120"/>
      <c r="D856" s="131"/>
      <c r="E856" s="129"/>
      <c r="F856" s="120"/>
      <c r="G856" s="122"/>
      <c r="H856" s="120"/>
      <c r="I856" s="120"/>
      <c r="J856" s="120"/>
      <c r="K856" s="113"/>
    </row>
    <row r="857" spans="3:11" x14ac:dyDescent="0.45">
      <c r="C857" s="120"/>
      <c r="D857" s="131"/>
      <c r="E857" s="129"/>
      <c r="F857" s="120"/>
      <c r="G857" s="122"/>
      <c r="H857" s="120"/>
      <c r="I857" s="120"/>
      <c r="J857" s="120"/>
      <c r="K857" s="113"/>
    </row>
    <row r="858" spans="3:11" x14ac:dyDescent="0.45">
      <c r="C858" s="120"/>
      <c r="D858" s="131"/>
      <c r="E858" s="129"/>
      <c r="F858" s="120"/>
      <c r="G858" s="122"/>
      <c r="H858" s="120"/>
      <c r="I858" s="120"/>
      <c r="J858" s="120"/>
      <c r="K858" s="113"/>
    </row>
    <row r="859" spans="3:11" x14ac:dyDescent="0.45">
      <c r="C859" s="120"/>
      <c r="D859" s="131"/>
      <c r="E859" s="129"/>
      <c r="F859" s="120"/>
      <c r="G859" s="122"/>
      <c r="H859" s="120"/>
      <c r="I859" s="120"/>
      <c r="J859" s="120"/>
      <c r="K859" s="113"/>
    </row>
    <row r="860" spans="3:11" x14ac:dyDescent="0.45">
      <c r="C860" s="120"/>
      <c r="D860" s="131"/>
      <c r="E860" s="129"/>
      <c r="F860" s="120"/>
      <c r="G860" s="122"/>
      <c r="H860" s="120"/>
      <c r="I860" s="120"/>
      <c r="J860" s="120"/>
      <c r="K860" s="113"/>
    </row>
    <row r="861" spans="3:11" x14ac:dyDescent="0.45">
      <c r="C861" s="120"/>
      <c r="D861" s="131"/>
      <c r="E861" s="129"/>
      <c r="F861" s="120"/>
      <c r="G861" s="122"/>
      <c r="H861" s="120"/>
      <c r="I861" s="120"/>
      <c r="J861" s="120"/>
      <c r="K861" s="113"/>
    </row>
    <row r="862" spans="3:11" x14ac:dyDescent="0.45">
      <c r="C862" s="120"/>
      <c r="D862" s="131"/>
      <c r="E862" s="129"/>
      <c r="F862" s="120"/>
      <c r="G862" s="122"/>
      <c r="H862" s="120"/>
      <c r="I862" s="120"/>
      <c r="J862" s="120"/>
      <c r="K862" s="113"/>
    </row>
    <row r="863" spans="3:11" x14ac:dyDescent="0.45">
      <c r="C863" s="120"/>
      <c r="D863" s="131"/>
      <c r="E863" s="129"/>
      <c r="F863" s="120"/>
      <c r="G863" s="122"/>
      <c r="H863" s="120"/>
      <c r="I863" s="120"/>
      <c r="J863" s="120"/>
      <c r="K863" s="113"/>
    </row>
    <row r="864" spans="3:11" x14ac:dyDescent="0.45">
      <c r="C864" s="120"/>
      <c r="D864" s="131"/>
      <c r="E864" s="129"/>
      <c r="F864" s="120"/>
      <c r="G864" s="122"/>
      <c r="H864" s="120"/>
      <c r="I864" s="120"/>
      <c r="J864" s="120"/>
      <c r="K864" s="113"/>
    </row>
    <row r="865" spans="3:11" x14ac:dyDescent="0.45">
      <c r="C865" s="120"/>
      <c r="D865" s="131"/>
      <c r="E865" s="129"/>
      <c r="F865" s="120"/>
      <c r="G865" s="122"/>
      <c r="H865" s="120"/>
      <c r="I865" s="120"/>
      <c r="J865" s="120"/>
      <c r="K865" s="113"/>
    </row>
    <row r="866" spans="3:11" x14ac:dyDescent="0.45">
      <c r="C866" s="120"/>
      <c r="D866" s="131"/>
      <c r="E866" s="129"/>
      <c r="F866" s="120"/>
      <c r="G866" s="122"/>
      <c r="H866" s="120"/>
      <c r="I866" s="120"/>
      <c r="J866" s="120"/>
      <c r="K866" s="113"/>
    </row>
    <row r="867" spans="3:11" x14ac:dyDescent="0.45">
      <c r="C867" s="120"/>
      <c r="D867" s="131"/>
      <c r="E867" s="129"/>
      <c r="F867" s="120"/>
      <c r="G867" s="122"/>
      <c r="H867" s="120"/>
      <c r="I867" s="120"/>
      <c r="J867" s="120"/>
      <c r="K867" s="113"/>
    </row>
    <row r="868" spans="3:11" x14ac:dyDescent="0.45">
      <c r="C868" s="120"/>
      <c r="D868" s="131"/>
      <c r="E868" s="129"/>
      <c r="F868" s="120"/>
      <c r="G868" s="122"/>
      <c r="H868" s="120"/>
      <c r="I868" s="120"/>
      <c r="J868" s="120"/>
      <c r="K868" s="113"/>
    </row>
    <row r="869" spans="3:11" x14ac:dyDescent="0.45">
      <c r="C869" s="120"/>
      <c r="D869" s="131"/>
      <c r="E869" s="129"/>
      <c r="F869" s="120"/>
      <c r="G869" s="122"/>
      <c r="H869" s="120"/>
      <c r="I869" s="120"/>
      <c r="J869" s="120"/>
      <c r="K869" s="113"/>
    </row>
    <row r="870" spans="3:11" x14ac:dyDescent="0.45">
      <c r="C870" s="120"/>
      <c r="D870" s="131"/>
      <c r="E870" s="129"/>
      <c r="F870" s="120"/>
      <c r="G870" s="122"/>
      <c r="H870" s="120"/>
      <c r="I870" s="120"/>
      <c r="J870" s="120"/>
      <c r="K870" s="113"/>
    </row>
    <row r="871" spans="3:11" x14ac:dyDescent="0.45">
      <c r="C871" s="120"/>
      <c r="D871" s="131"/>
      <c r="E871" s="129"/>
      <c r="F871" s="120"/>
      <c r="G871" s="122"/>
      <c r="H871" s="120"/>
      <c r="I871" s="120"/>
      <c r="J871" s="120"/>
      <c r="K871" s="113"/>
    </row>
    <row r="872" spans="3:11" x14ac:dyDescent="0.45">
      <c r="C872" s="120"/>
      <c r="D872" s="131"/>
      <c r="E872" s="129"/>
      <c r="F872" s="120"/>
      <c r="G872" s="122"/>
      <c r="H872" s="120"/>
      <c r="I872" s="120"/>
      <c r="J872" s="120"/>
      <c r="K872" s="113"/>
    </row>
    <row r="873" spans="3:11" x14ac:dyDescent="0.45">
      <c r="C873" s="120"/>
      <c r="D873" s="131"/>
      <c r="E873" s="129"/>
      <c r="F873" s="120"/>
      <c r="G873" s="122"/>
      <c r="H873" s="120"/>
      <c r="I873" s="120"/>
      <c r="J873" s="120"/>
      <c r="K873" s="113"/>
    </row>
    <row r="874" spans="3:11" x14ac:dyDescent="0.45">
      <c r="C874" s="120"/>
      <c r="D874" s="131"/>
      <c r="E874" s="129"/>
      <c r="F874" s="120"/>
      <c r="G874" s="122"/>
      <c r="H874" s="120"/>
      <c r="I874" s="120"/>
      <c r="J874" s="120"/>
      <c r="K874" s="113"/>
    </row>
    <row r="875" spans="3:11" x14ac:dyDescent="0.45">
      <c r="C875" s="120"/>
      <c r="D875" s="131"/>
      <c r="E875" s="129"/>
      <c r="F875" s="120"/>
      <c r="G875" s="122"/>
      <c r="H875" s="120"/>
      <c r="I875" s="120"/>
      <c r="J875" s="120"/>
      <c r="K875" s="113"/>
    </row>
    <row r="876" spans="3:11" x14ac:dyDescent="0.45">
      <c r="C876" s="120"/>
      <c r="D876" s="131"/>
      <c r="E876" s="129"/>
      <c r="F876" s="120"/>
      <c r="G876" s="122"/>
      <c r="H876" s="120"/>
      <c r="I876" s="120"/>
      <c r="J876" s="120"/>
      <c r="K876" s="113"/>
    </row>
    <row r="877" spans="3:11" x14ac:dyDescent="0.45">
      <c r="C877" s="120"/>
      <c r="D877" s="131"/>
      <c r="E877" s="129"/>
      <c r="F877" s="120"/>
      <c r="G877" s="122"/>
      <c r="H877" s="120"/>
      <c r="I877" s="120"/>
      <c r="J877" s="120"/>
      <c r="K877" s="113"/>
    </row>
    <row r="878" spans="3:11" x14ac:dyDescent="0.45">
      <c r="C878" s="120"/>
      <c r="D878" s="131"/>
      <c r="E878" s="129"/>
      <c r="F878" s="120"/>
      <c r="G878" s="122"/>
      <c r="H878" s="120"/>
      <c r="I878" s="120"/>
      <c r="J878" s="120"/>
      <c r="K878" s="113"/>
    </row>
    <row r="879" spans="3:11" x14ac:dyDescent="0.45">
      <c r="C879" s="120"/>
      <c r="D879" s="131"/>
      <c r="E879" s="129"/>
      <c r="F879" s="120"/>
      <c r="G879" s="122"/>
      <c r="H879" s="120"/>
      <c r="I879" s="120"/>
      <c r="J879" s="120"/>
      <c r="K879" s="113"/>
    </row>
    <row r="880" spans="3:11" x14ac:dyDescent="0.45">
      <c r="C880" s="120"/>
      <c r="D880" s="131"/>
      <c r="E880" s="129"/>
      <c r="F880" s="120"/>
      <c r="G880" s="122"/>
      <c r="H880" s="120"/>
      <c r="I880" s="120"/>
      <c r="J880" s="120"/>
      <c r="K880" s="113"/>
    </row>
    <row r="881" spans="3:11" x14ac:dyDescent="0.45">
      <c r="C881" s="120"/>
      <c r="D881" s="131"/>
      <c r="E881" s="129"/>
      <c r="F881" s="120"/>
      <c r="G881" s="122"/>
      <c r="H881" s="120"/>
      <c r="I881" s="120"/>
      <c r="J881" s="120"/>
      <c r="K881" s="113"/>
    </row>
    <row r="882" spans="3:11" x14ac:dyDescent="0.45">
      <c r="C882" s="120"/>
      <c r="D882" s="131"/>
      <c r="E882" s="129"/>
      <c r="F882" s="120"/>
      <c r="G882" s="122"/>
      <c r="H882" s="120"/>
      <c r="I882" s="120"/>
      <c r="J882" s="120"/>
      <c r="K882" s="113"/>
    </row>
    <row r="883" spans="3:11" x14ac:dyDescent="0.45">
      <c r="C883" s="120"/>
      <c r="D883" s="131"/>
      <c r="E883" s="129"/>
      <c r="F883" s="120"/>
      <c r="G883" s="122"/>
      <c r="H883" s="120"/>
      <c r="I883" s="120"/>
      <c r="J883" s="120"/>
      <c r="K883" s="113"/>
    </row>
    <row r="884" spans="3:11" x14ac:dyDescent="0.45">
      <c r="C884" s="120"/>
      <c r="D884" s="131"/>
      <c r="E884" s="129"/>
      <c r="F884" s="120"/>
      <c r="G884" s="122"/>
      <c r="H884" s="120"/>
      <c r="I884" s="120"/>
      <c r="J884" s="120"/>
      <c r="K884" s="113"/>
    </row>
    <row r="885" spans="3:11" x14ac:dyDescent="0.45">
      <c r="C885" s="120"/>
      <c r="D885" s="131"/>
      <c r="E885" s="129"/>
      <c r="F885" s="120"/>
      <c r="G885" s="122"/>
      <c r="H885" s="120"/>
      <c r="I885" s="120"/>
      <c r="J885" s="120"/>
      <c r="K885" s="113"/>
    </row>
    <row r="886" spans="3:11" x14ac:dyDescent="0.45">
      <c r="C886" s="120"/>
      <c r="D886" s="131"/>
      <c r="E886" s="129"/>
      <c r="F886" s="120"/>
      <c r="G886" s="122"/>
      <c r="H886" s="120"/>
      <c r="I886" s="120"/>
      <c r="J886" s="120"/>
      <c r="K886" s="113"/>
    </row>
    <row r="887" spans="3:11" x14ac:dyDescent="0.45">
      <c r="C887" s="120"/>
      <c r="D887" s="131"/>
      <c r="E887" s="129"/>
      <c r="F887" s="120"/>
      <c r="G887" s="122"/>
      <c r="H887" s="120"/>
      <c r="I887" s="120"/>
      <c r="J887" s="120"/>
      <c r="K887" s="113"/>
    </row>
    <row r="888" spans="3:11" x14ac:dyDescent="0.45">
      <c r="C888" s="120"/>
      <c r="D888" s="131"/>
      <c r="E888" s="129"/>
      <c r="F888" s="120"/>
      <c r="G888" s="122"/>
      <c r="H888" s="120"/>
      <c r="I888" s="120"/>
      <c r="J888" s="120"/>
      <c r="K888" s="113"/>
    </row>
    <row r="889" spans="3:11" x14ac:dyDescent="0.45">
      <c r="C889" s="120"/>
      <c r="D889" s="131"/>
      <c r="E889" s="129"/>
      <c r="F889" s="120"/>
      <c r="G889" s="122"/>
      <c r="H889" s="120"/>
      <c r="I889" s="120"/>
      <c r="J889" s="120"/>
      <c r="K889" s="113"/>
    </row>
    <row r="890" spans="3:11" x14ac:dyDescent="0.45">
      <c r="C890" s="120"/>
      <c r="D890" s="131"/>
      <c r="E890" s="129"/>
      <c r="F890" s="120"/>
      <c r="G890" s="122"/>
      <c r="H890" s="120"/>
      <c r="I890" s="120"/>
      <c r="J890" s="120"/>
      <c r="K890" s="113"/>
    </row>
    <row r="891" spans="3:11" x14ac:dyDescent="0.45">
      <c r="C891" s="120"/>
      <c r="D891" s="131"/>
      <c r="E891" s="129"/>
      <c r="F891" s="120"/>
      <c r="G891" s="122"/>
      <c r="H891" s="120"/>
      <c r="I891" s="120"/>
      <c r="J891" s="120"/>
      <c r="K891" s="113"/>
    </row>
    <row r="892" spans="3:11" x14ac:dyDescent="0.45">
      <c r="C892" s="120"/>
      <c r="D892" s="131"/>
      <c r="E892" s="129"/>
      <c r="F892" s="120"/>
      <c r="G892" s="122"/>
      <c r="H892" s="120"/>
      <c r="I892" s="120"/>
      <c r="J892" s="120"/>
      <c r="K892" s="113"/>
    </row>
    <row r="893" spans="3:11" x14ac:dyDescent="0.45">
      <c r="C893" s="120"/>
      <c r="D893" s="131"/>
      <c r="E893" s="129"/>
      <c r="F893" s="120"/>
      <c r="G893" s="122"/>
      <c r="H893" s="120"/>
      <c r="I893" s="120"/>
      <c r="J893" s="120"/>
      <c r="K893" s="113"/>
    </row>
    <row r="894" spans="3:11" x14ac:dyDescent="0.45">
      <c r="C894" s="120"/>
      <c r="D894" s="131"/>
      <c r="E894" s="129"/>
      <c r="F894" s="120"/>
      <c r="G894" s="122"/>
      <c r="H894" s="120"/>
      <c r="I894" s="120"/>
      <c r="J894" s="120"/>
      <c r="K894" s="113"/>
    </row>
    <row r="895" spans="3:11" x14ac:dyDescent="0.45">
      <c r="C895" s="120"/>
      <c r="D895" s="131"/>
      <c r="E895" s="129"/>
      <c r="F895" s="120"/>
      <c r="G895" s="122"/>
      <c r="H895" s="120"/>
      <c r="I895" s="120"/>
      <c r="J895" s="120"/>
      <c r="K895" s="113"/>
    </row>
    <row r="896" spans="3:11" x14ac:dyDescent="0.45">
      <c r="C896" s="120"/>
      <c r="D896" s="131"/>
      <c r="E896" s="129"/>
      <c r="F896" s="120"/>
      <c r="G896" s="122"/>
      <c r="H896" s="120"/>
      <c r="I896" s="120"/>
      <c r="J896" s="120"/>
      <c r="K896" s="113"/>
    </row>
    <row r="897" spans="3:11" x14ac:dyDescent="0.45">
      <c r="C897" s="120"/>
      <c r="D897" s="131"/>
      <c r="E897" s="129"/>
      <c r="F897" s="120"/>
      <c r="G897" s="122"/>
      <c r="H897" s="120"/>
      <c r="I897" s="120"/>
      <c r="J897" s="120"/>
      <c r="K897" s="113"/>
    </row>
    <row r="898" spans="3:11" x14ac:dyDescent="0.45">
      <c r="C898" s="120"/>
      <c r="D898" s="131"/>
      <c r="E898" s="129"/>
      <c r="F898" s="120"/>
      <c r="G898" s="122"/>
      <c r="H898" s="120"/>
      <c r="I898" s="120"/>
      <c r="J898" s="120"/>
      <c r="K898" s="113"/>
    </row>
    <row r="899" spans="3:11" x14ac:dyDescent="0.45">
      <c r="C899" s="120"/>
      <c r="D899" s="131"/>
      <c r="E899" s="129"/>
      <c r="F899" s="120"/>
      <c r="G899" s="122"/>
      <c r="H899" s="120"/>
      <c r="I899" s="120"/>
      <c r="J899" s="120"/>
      <c r="K899" s="113"/>
    </row>
    <row r="900" spans="3:11" x14ac:dyDescent="0.45">
      <c r="C900" s="120"/>
      <c r="D900" s="131"/>
      <c r="E900" s="129"/>
      <c r="F900" s="120"/>
      <c r="G900" s="122"/>
      <c r="H900" s="120"/>
      <c r="I900" s="120"/>
      <c r="J900" s="120"/>
      <c r="K900" s="113"/>
    </row>
    <row r="901" spans="3:11" x14ac:dyDescent="0.45">
      <c r="C901" s="120"/>
      <c r="D901" s="131"/>
      <c r="E901" s="129"/>
      <c r="F901" s="120"/>
      <c r="G901" s="122"/>
      <c r="H901" s="120"/>
      <c r="I901" s="120"/>
      <c r="J901" s="120"/>
      <c r="K901" s="113"/>
    </row>
    <row r="902" spans="3:11" x14ac:dyDescent="0.45">
      <c r="C902" s="120"/>
      <c r="D902" s="131"/>
      <c r="E902" s="129"/>
      <c r="F902" s="120"/>
      <c r="G902" s="122"/>
      <c r="H902" s="120"/>
      <c r="I902" s="120"/>
      <c r="J902" s="120"/>
      <c r="K902" s="113"/>
    </row>
    <row r="903" spans="3:11" x14ac:dyDescent="0.45">
      <c r="C903" s="120"/>
      <c r="D903" s="131"/>
      <c r="E903" s="129"/>
      <c r="F903" s="120"/>
      <c r="G903" s="122"/>
      <c r="H903" s="120"/>
      <c r="I903" s="120"/>
      <c r="J903" s="120"/>
      <c r="K903" s="113"/>
    </row>
    <row r="904" spans="3:11" x14ac:dyDescent="0.45">
      <c r="C904" s="120"/>
      <c r="D904" s="131"/>
      <c r="E904" s="129"/>
      <c r="F904" s="120"/>
      <c r="G904" s="122"/>
      <c r="H904" s="120"/>
      <c r="I904" s="120"/>
      <c r="J904" s="120"/>
      <c r="K904" s="113"/>
    </row>
    <row r="905" spans="3:11" x14ac:dyDescent="0.45">
      <c r="C905" s="120"/>
      <c r="D905" s="131"/>
      <c r="E905" s="129"/>
      <c r="F905" s="120"/>
      <c r="G905" s="122"/>
      <c r="H905" s="120"/>
      <c r="I905" s="120"/>
      <c r="J905" s="120"/>
      <c r="K905" s="113"/>
    </row>
    <row r="906" spans="3:11" x14ac:dyDescent="0.45">
      <c r="C906" s="120"/>
      <c r="D906" s="131"/>
      <c r="E906" s="129"/>
      <c r="F906" s="120"/>
      <c r="G906" s="122"/>
      <c r="H906" s="120"/>
      <c r="I906" s="120"/>
      <c r="J906" s="120"/>
      <c r="K906" s="113"/>
    </row>
    <row r="907" spans="3:11" x14ac:dyDescent="0.45">
      <c r="C907" s="120"/>
      <c r="D907" s="131"/>
      <c r="E907" s="129"/>
      <c r="F907" s="120"/>
      <c r="G907" s="122"/>
      <c r="H907" s="120"/>
      <c r="I907" s="120"/>
      <c r="J907" s="120"/>
      <c r="K907" s="113"/>
    </row>
    <row r="908" spans="3:11" x14ac:dyDescent="0.45">
      <c r="C908" s="120"/>
      <c r="D908" s="131"/>
      <c r="E908" s="129"/>
      <c r="F908" s="120"/>
      <c r="G908" s="122"/>
      <c r="H908" s="120"/>
      <c r="I908" s="120"/>
      <c r="J908" s="120"/>
      <c r="K908" s="113"/>
    </row>
    <row r="909" spans="3:11" x14ac:dyDescent="0.45">
      <c r="C909" s="120"/>
      <c r="D909" s="131"/>
      <c r="E909" s="129"/>
      <c r="F909" s="120"/>
      <c r="G909" s="122"/>
      <c r="H909" s="120"/>
      <c r="I909" s="120"/>
      <c r="J909" s="120"/>
      <c r="K909" s="113"/>
    </row>
    <row r="910" spans="3:11" x14ac:dyDescent="0.45">
      <c r="C910" s="120"/>
      <c r="D910" s="131"/>
      <c r="E910" s="129"/>
      <c r="F910" s="120"/>
      <c r="G910" s="122"/>
      <c r="H910" s="120"/>
      <c r="I910" s="120"/>
      <c r="J910" s="120"/>
      <c r="K910" s="113"/>
    </row>
    <row r="911" spans="3:11" x14ac:dyDescent="0.45">
      <c r="C911" s="120"/>
      <c r="D911" s="131"/>
      <c r="E911" s="129"/>
      <c r="F911" s="120"/>
      <c r="G911" s="122"/>
      <c r="H911" s="120"/>
      <c r="I911" s="120"/>
      <c r="J911" s="120"/>
      <c r="K911" s="113"/>
    </row>
    <row r="912" spans="3:11" x14ac:dyDescent="0.45">
      <c r="C912" s="120"/>
      <c r="D912" s="131"/>
      <c r="E912" s="129"/>
      <c r="F912" s="120"/>
      <c r="G912" s="122"/>
      <c r="H912" s="120"/>
      <c r="I912" s="120"/>
      <c r="J912" s="120"/>
      <c r="K912" s="113"/>
    </row>
    <row r="913" spans="3:11" x14ac:dyDescent="0.45">
      <c r="C913" s="120"/>
      <c r="D913" s="131"/>
      <c r="E913" s="129"/>
      <c r="F913" s="120"/>
      <c r="G913" s="122"/>
      <c r="H913" s="120"/>
      <c r="I913" s="120"/>
      <c r="J913" s="120"/>
      <c r="K913" s="113"/>
    </row>
    <row r="914" spans="3:11" x14ac:dyDescent="0.45">
      <c r="C914" s="120"/>
      <c r="D914" s="131"/>
      <c r="E914" s="129"/>
      <c r="F914" s="120"/>
      <c r="G914" s="122"/>
      <c r="H914" s="120"/>
      <c r="I914" s="120"/>
      <c r="J914" s="120"/>
      <c r="K914" s="113"/>
    </row>
    <row r="915" spans="3:11" x14ac:dyDescent="0.45">
      <c r="C915" s="120"/>
      <c r="D915" s="131"/>
      <c r="E915" s="129"/>
      <c r="F915" s="120"/>
      <c r="G915" s="122"/>
      <c r="H915" s="120"/>
      <c r="I915" s="120"/>
      <c r="J915" s="120"/>
      <c r="K915" s="113"/>
    </row>
    <row r="916" spans="3:11" x14ac:dyDescent="0.45">
      <c r="C916" s="120"/>
      <c r="D916" s="131"/>
      <c r="E916" s="129"/>
      <c r="F916" s="120"/>
      <c r="G916" s="122"/>
      <c r="H916" s="120"/>
      <c r="I916" s="120"/>
      <c r="J916" s="120"/>
      <c r="K916" s="113"/>
    </row>
    <row r="917" spans="3:11" x14ac:dyDescent="0.45">
      <c r="C917" s="120"/>
      <c r="D917" s="131"/>
      <c r="E917" s="129"/>
      <c r="F917" s="120"/>
      <c r="G917" s="122"/>
      <c r="H917" s="120"/>
      <c r="I917" s="120"/>
      <c r="J917" s="120"/>
      <c r="K917" s="113"/>
    </row>
    <row r="918" spans="3:11" x14ac:dyDescent="0.45">
      <c r="C918" s="120"/>
      <c r="D918" s="131"/>
      <c r="E918" s="129"/>
      <c r="F918" s="120"/>
      <c r="G918" s="122"/>
      <c r="H918" s="120"/>
      <c r="I918" s="120"/>
      <c r="J918" s="120"/>
      <c r="K918" s="113"/>
    </row>
    <row r="919" spans="3:11" x14ac:dyDescent="0.45">
      <c r="C919" s="120"/>
      <c r="D919" s="131"/>
      <c r="E919" s="129"/>
      <c r="F919" s="120"/>
      <c r="G919" s="122"/>
      <c r="H919" s="120"/>
      <c r="I919" s="120"/>
      <c r="J919" s="120"/>
      <c r="K919" s="113"/>
    </row>
    <row r="920" spans="3:11" x14ac:dyDescent="0.45">
      <c r="C920" s="120"/>
      <c r="D920" s="131"/>
      <c r="E920" s="129"/>
      <c r="F920" s="120"/>
      <c r="G920" s="122"/>
      <c r="H920" s="120"/>
      <c r="I920" s="120"/>
      <c r="J920" s="120"/>
      <c r="K920" s="113"/>
    </row>
    <row r="921" spans="3:11" x14ac:dyDescent="0.45">
      <c r="C921" s="120"/>
      <c r="D921" s="131"/>
      <c r="E921" s="129"/>
      <c r="F921" s="120"/>
      <c r="G921" s="122"/>
      <c r="H921" s="120"/>
      <c r="I921" s="120"/>
      <c r="J921" s="120"/>
      <c r="K921" s="113"/>
    </row>
    <row r="922" spans="3:11" x14ac:dyDescent="0.45">
      <c r="C922" s="120"/>
      <c r="D922" s="131"/>
      <c r="E922" s="129"/>
      <c r="F922" s="120"/>
      <c r="G922" s="122"/>
      <c r="H922" s="120"/>
      <c r="I922" s="120"/>
      <c r="J922" s="120"/>
      <c r="K922" s="113"/>
    </row>
    <row r="923" spans="3:11" x14ac:dyDescent="0.45">
      <c r="C923" s="120"/>
      <c r="D923" s="131"/>
      <c r="E923" s="129"/>
      <c r="F923" s="120"/>
      <c r="G923" s="122"/>
      <c r="H923" s="120"/>
      <c r="I923" s="120"/>
      <c r="J923" s="120"/>
      <c r="K923" s="113"/>
    </row>
    <row r="924" spans="3:11" x14ac:dyDescent="0.45">
      <c r="C924" s="120"/>
      <c r="D924" s="131"/>
      <c r="E924" s="129"/>
      <c r="F924" s="120"/>
      <c r="G924" s="122"/>
      <c r="H924" s="120"/>
      <c r="I924" s="120"/>
      <c r="J924" s="120"/>
      <c r="K924" s="113"/>
    </row>
    <row r="925" spans="3:11" x14ac:dyDescent="0.45">
      <c r="C925" s="120"/>
      <c r="D925" s="131"/>
      <c r="E925" s="129"/>
      <c r="F925" s="120"/>
      <c r="G925" s="122"/>
      <c r="H925" s="120"/>
      <c r="I925" s="120"/>
      <c r="J925" s="120"/>
      <c r="K925" s="113"/>
    </row>
    <row r="926" spans="3:11" x14ac:dyDescent="0.45">
      <c r="C926" s="120"/>
      <c r="D926" s="131"/>
      <c r="E926" s="129"/>
      <c r="F926" s="120"/>
      <c r="G926" s="122"/>
      <c r="H926" s="120"/>
      <c r="I926" s="120"/>
      <c r="J926" s="120"/>
      <c r="K926" s="113"/>
    </row>
    <row r="927" spans="3:11" x14ac:dyDescent="0.45">
      <c r="C927" s="120"/>
      <c r="D927" s="131"/>
      <c r="E927" s="129"/>
      <c r="F927" s="120"/>
      <c r="G927" s="122"/>
      <c r="H927" s="120"/>
      <c r="I927" s="120"/>
      <c r="J927" s="120"/>
      <c r="K927" s="113"/>
    </row>
    <row r="928" spans="3:11" x14ac:dyDescent="0.45">
      <c r="C928" s="120"/>
      <c r="D928" s="131"/>
      <c r="E928" s="129"/>
      <c r="F928" s="120"/>
      <c r="G928" s="122"/>
      <c r="H928" s="120"/>
      <c r="I928" s="120"/>
      <c r="J928" s="120"/>
      <c r="K928" s="113"/>
    </row>
    <row r="929" spans="3:11" x14ac:dyDescent="0.45">
      <c r="C929" s="120"/>
      <c r="D929" s="131"/>
      <c r="E929" s="129"/>
      <c r="F929" s="120"/>
      <c r="G929" s="122"/>
      <c r="H929" s="120"/>
      <c r="I929" s="120"/>
      <c r="J929" s="120"/>
      <c r="K929" s="113"/>
    </row>
    <row r="930" spans="3:11" x14ac:dyDescent="0.45">
      <c r="C930" s="120"/>
      <c r="D930" s="131"/>
      <c r="E930" s="129"/>
      <c r="F930" s="120"/>
      <c r="G930" s="122"/>
      <c r="H930" s="120"/>
      <c r="I930" s="120"/>
      <c r="J930" s="120"/>
      <c r="K930" s="113"/>
    </row>
    <row r="931" spans="3:11" x14ac:dyDescent="0.45">
      <c r="C931" s="120"/>
      <c r="D931" s="131"/>
      <c r="E931" s="129"/>
      <c r="F931" s="120"/>
      <c r="G931" s="122"/>
      <c r="H931" s="120"/>
      <c r="I931" s="120"/>
      <c r="J931" s="120"/>
      <c r="K931" s="113"/>
    </row>
    <row r="932" spans="3:11" x14ac:dyDescent="0.45">
      <c r="C932" s="120"/>
      <c r="D932" s="131"/>
      <c r="E932" s="129"/>
      <c r="F932" s="120"/>
      <c r="G932" s="122"/>
      <c r="H932" s="120"/>
      <c r="I932" s="120"/>
      <c r="J932" s="120"/>
      <c r="K932" s="113"/>
    </row>
    <row r="933" spans="3:11" x14ac:dyDescent="0.45">
      <c r="C933" s="120"/>
      <c r="D933" s="131"/>
      <c r="E933" s="129"/>
      <c r="F933" s="120"/>
      <c r="G933" s="122"/>
      <c r="H933" s="120"/>
      <c r="I933" s="120"/>
      <c r="J933" s="120"/>
      <c r="K933" s="113"/>
    </row>
    <row r="934" spans="3:11" x14ac:dyDescent="0.45">
      <c r="C934" s="120"/>
      <c r="D934" s="131"/>
      <c r="E934" s="129"/>
      <c r="F934" s="120"/>
      <c r="G934" s="122"/>
      <c r="H934" s="120"/>
      <c r="I934" s="120"/>
      <c r="J934" s="120"/>
      <c r="K934" s="113"/>
    </row>
    <row r="935" spans="3:11" x14ac:dyDescent="0.45">
      <c r="C935" s="120"/>
      <c r="D935" s="131"/>
      <c r="E935" s="129"/>
      <c r="F935" s="120"/>
      <c r="G935" s="122"/>
      <c r="H935" s="120"/>
      <c r="I935" s="120"/>
      <c r="J935" s="120"/>
      <c r="K935" s="113"/>
    </row>
    <row r="936" spans="3:11" x14ac:dyDescent="0.45">
      <c r="C936" s="120"/>
      <c r="D936" s="131"/>
      <c r="E936" s="129"/>
      <c r="F936" s="120"/>
      <c r="G936" s="122"/>
      <c r="H936" s="120"/>
      <c r="I936" s="120"/>
      <c r="J936" s="120"/>
      <c r="K936" s="113"/>
    </row>
    <row r="937" spans="3:11" x14ac:dyDescent="0.45">
      <c r="C937" s="120"/>
      <c r="D937" s="131"/>
      <c r="E937" s="129"/>
      <c r="F937" s="120"/>
      <c r="G937" s="122"/>
      <c r="H937" s="120"/>
      <c r="I937" s="120"/>
      <c r="J937" s="120"/>
      <c r="K937" s="113"/>
    </row>
    <row r="938" spans="3:11" x14ac:dyDescent="0.45">
      <c r="C938" s="120"/>
      <c r="D938" s="131"/>
      <c r="E938" s="129"/>
      <c r="F938" s="120"/>
      <c r="G938" s="122"/>
      <c r="H938" s="120"/>
      <c r="I938" s="120"/>
      <c r="J938" s="120"/>
      <c r="K938" s="113"/>
    </row>
    <row r="939" spans="3:11" x14ac:dyDescent="0.45">
      <c r="C939" s="120"/>
      <c r="D939" s="131"/>
      <c r="E939" s="129"/>
      <c r="F939" s="120"/>
      <c r="G939" s="122"/>
      <c r="H939" s="120"/>
      <c r="I939" s="120"/>
      <c r="J939" s="120"/>
      <c r="K939" s="113"/>
    </row>
    <row r="940" spans="3:11" x14ac:dyDescent="0.45">
      <c r="C940" s="120"/>
      <c r="D940" s="131"/>
      <c r="E940" s="129"/>
      <c r="F940" s="120"/>
      <c r="G940" s="122"/>
      <c r="H940" s="120"/>
      <c r="I940" s="120"/>
      <c r="J940" s="120"/>
      <c r="K940" s="113"/>
    </row>
    <row r="941" spans="3:11" x14ac:dyDescent="0.45">
      <c r="C941" s="120"/>
      <c r="D941" s="131"/>
      <c r="E941" s="129"/>
      <c r="F941" s="120"/>
      <c r="G941" s="122"/>
      <c r="H941" s="120"/>
      <c r="I941" s="120"/>
      <c r="J941" s="120"/>
      <c r="K941" s="113"/>
    </row>
    <row r="942" spans="3:11" x14ac:dyDescent="0.45">
      <c r="C942" s="120"/>
      <c r="D942" s="131"/>
      <c r="E942" s="129"/>
      <c r="F942" s="120"/>
      <c r="G942" s="122"/>
      <c r="H942" s="120"/>
      <c r="I942" s="120"/>
      <c r="J942" s="120"/>
      <c r="K942" s="113"/>
    </row>
    <row r="943" spans="3:11" x14ac:dyDescent="0.45">
      <c r="C943" s="120"/>
      <c r="D943" s="131"/>
      <c r="E943" s="129"/>
      <c r="F943" s="120"/>
      <c r="G943" s="122"/>
      <c r="H943" s="120"/>
      <c r="I943" s="120"/>
      <c r="J943" s="120"/>
      <c r="K943" s="113"/>
    </row>
    <row r="944" spans="3:11" x14ac:dyDescent="0.45">
      <c r="C944" s="120"/>
      <c r="D944" s="131"/>
      <c r="E944" s="129"/>
      <c r="F944" s="120"/>
      <c r="G944" s="122"/>
      <c r="H944" s="120"/>
      <c r="I944" s="120"/>
      <c r="J944" s="120"/>
      <c r="K944" s="113"/>
    </row>
    <row r="945" spans="3:11" x14ac:dyDescent="0.45">
      <c r="C945" s="120"/>
      <c r="D945" s="131"/>
      <c r="E945" s="129"/>
      <c r="F945" s="120"/>
      <c r="G945" s="122"/>
      <c r="H945" s="120"/>
      <c r="I945" s="120"/>
      <c r="J945" s="120"/>
      <c r="K945" s="113"/>
    </row>
    <row r="946" spans="3:11" x14ac:dyDescent="0.45">
      <c r="C946" s="120"/>
      <c r="D946" s="131"/>
      <c r="E946" s="129"/>
      <c r="F946" s="120"/>
      <c r="G946" s="122"/>
      <c r="H946" s="120"/>
      <c r="I946" s="120"/>
      <c r="J946" s="120"/>
      <c r="K946" s="113"/>
    </row>
    <row r="947" spans="3:11" x14ac:dyDescent="0.45">
      <c r="C947" s="120"/>
      <c r="D947" s="131"/>
      <c r="E947" s="129"/>
      <c r="F947" s="120"/>
      <c r="G947" s="122"/>
      <c r="H947" s="120"/>
      <c r="I947" s="120"/>
      <c r="J947" s="120"/>
      <c r="K947" s="113"/>
    </row>
    <row r="948" spans="3:11" x14ac:dyDescent="0.45">
      <c r="C948" s="120"/>
      <c r="D948" s="131"/>
      <c r="E948" s="129"/>
      <c r="F948" s="120"/>
      <c r="G948" s="122"/>
      <c r="H948" s="120"/>
      <c r="I948" s="120"/>
      <c r="J948" s="120"/>
      <c r="K948" s="113"/>
    </row>
    <row r="949" spans="3:11" x14ac:dyDescent="0.45">
      <c r="C949" s="120"/>
      <c r="D949" s="131"/>
      <c r="E949" s="129"/>
      <c r="F949" s="120"/>
      <c r="G949" s="122"/>
      <c r="H949" s="120"/>
      <c r="I949" s="120"/>
      <c r="J949" s="120"/>
      <c r="K949" s="113"/>
    </row>
    <row r="950" spans="3:11" x14ac:dyDescent="0.45">
      <c r="C950" s="120"/>
      <c r="D950" s="131"/>
      <c r="E950" s="129"/>
      <c r="F950" s="120"/>
      <c r="G950" s="122"/>
      <c r="H950" s="120"/>
      <c r="I950" s="120"/>
      <c r="J950" s="120"/>
      <c r="K950" s="113"/>
    </row>
    <row r="951" spans="3:11" x14ac:dyDescent="0.45">
      <c r="C951" s="120"/>
      <c r="D951" s="131"/>
      <c r="E951" s="129"/>
      <c r="F951" s="120"/>
      <c r="G951" s="122"/>
      <c r="H951" s="120"/>
      <c r="I951" s="120"/>
      <c r="J951" s="120"/>
      <c r="K951" s="113"/>
    </row>
    <row r="952" spans="3:11" x14ac:dyDescent="0.45">
      <c r="C952" s="120"/>
      <c r="D952" s="131"/>
      <c r="E952" s="129"/>
      <c r="F952" s="120"/>
      <c r="G952" s="122"/>
      <c r="H952" s="120"/>
      <c r="I952" s="120"/>
      <c r="J952" s="120"/>
      <c r="K952" s="113"/>
    </row>
    <row r="953" spans="3:11" x14ac:dyDescent="0.45">
      <c r="C953" s="120"/>
      <c r="D953" s="131"/>
      <c r="E953" s="129"/>
      <c r="F953" s="120"/>
      <c r="G953" s="122"/>
      <c r="H953" s="120"/>
      <c r="I953" s="120"/>
      <c r="J953" s="120"/>
      <c r="K953" s="113"/>
    </row>
    <row r="954" spans="3:11" x14ac:dyDescent="0.45">
      <c r="C954" s="120"/>
      <c r="D954" s="131"/>
      <c r="E954" s="129"/>
      <c r="F954" s="120"/>
      <c r="G954" s="122"/>
      <c r="H954" s="120"/>
      <c r="I954" s="120"/>
      <c r="J954" s="120"/>
      <c r="K954" s="113"/>
    </row>
    <row r="955" spans="3:11" x14ac:dyDescent="0.45">
      <c r="C955" s="120"/>
      <c r="D955" s="131"/>
      <c r="E955" s="129"/>
      <c r="F955" s="120"/>
      <c r="G955" s="122"/>
      <c r="H955" s="120"/>
      <c r="I955" s="120"/>
      <c r="J955" s="120"/>
      <c r="K955" s="113"/>
    </row>
    <row r="956" spans="3:11" x14ac:dyDescent="0.45">
      <c r="C956" s="120"/>
      <c r="D956" s="131"/>
      <c r="E956" s="129"/>
      <c r="F956" s="120"/>
      <c r="G956" s="122"/>
      <c r="H956" s="120"/>
      <c r="I956" s="120"/>
      <c r="J956" s="120"/>
      <c r="K956" s="113"/>
    </row>
    <row r="957" spans="3:11" x14ac:dyDescent="0.45">
      <c r="C957" s="120"/>
      <c r="D957" s="131"/>
      <c r="E957" s="129"/>
      <c r="F957" s="120"/>
      <c r="G957" s="122"/>
      <c r="H957" s="120"/>
      <c r="I957" s="120"/>
      <c r="J957" s="120"/>
      <c r="K957" s="113"/>
    </row>
    <row r="958" spans="3:11" x14ac:dyDescent="0.45">
      <c r="C958" s="120"/>
      <c r="D958" s="131"/>
      <c r="E958" s="129"/>
      <c r="F958" s="120"/>
      <c r="G958" s="122"/>
      <c r="H958" s="120"/>
      <c r="I958" s="120"/>
      <c r="J958" s="120"/>
      <c r="K958" s="113"/>
    </row>
    <row r="959" spans="3:11" x14ac:dyDescent="0.45">
      <c r="C959" s="120"/>
      <c r="D959" s="131"/>
      <c r="E959" s="129"/>
      <c r="F959" s="120"/>
      <c r="G959" s="122"/>
      <c r="H959" s="120"/>
      <c r="I959" s="120"/>
      <c r="J959" s="120"/>
      <c r="K959" s="113"/>
    </row>
    <row r="960" spans="3:11" x14ac:dyDescent="0.45">
      <c r="C960" s="120"/>
      <c r="D960" s="131"/>
      <c r="E960" s="129"/>
      <c r="F960" s="120"/>
      <c r="G960" s="122"/>
      <c r="H960" s="120"/>
      <c r="I960" s="120"/>
      <c r="J960" s="120"/>
      <c r="K960" s="113"/>
    </row>
    <row r="961" spans="3:11" x14ac:dyDescent="0.45">
      <c r="C961" s="120"/>
      <c r="D961" s="131"/>
      <c r="E961" s="129"/>
      <c r="F961" s="120"/>
      <c r="G961" s="122"/>
      <c r="H961" s="120"/>
      <c r="I961" s="120"/>
      <c r="J961" s="120"/>
      <c r="K961" s="113"/>
    </row>
    <row r="962" spans="3:11" x14ac:dyDescent="0.45">
      <c r="C962" s="120"/>
      <c r="D962" s="131"/>
      <c r="E962" s="129"/>
      <c r="F962" s="120"/>
      <c r="G962" s="122"/>
      <c r="H962" s="120"/>
      <c r="I962" s="120"/>
      <c r="J962" s="120"/>
      <c r="K962" s="113"/>
    </row>
    <row r="963" spans="3:11" x14ac:dyDescent="0.45">
      <c r="C963" s="120"/>
      <c r="D963" s="131"/>
      <c r="E963" s="129"/>
      <c r="F963" s="120"/>
      <c r="G963" s="122"/>
      <c r="H963" s="120"/>
      <c r="I963" s="120"/>
      <c r="J963" s="120"/>
      <c r="K963" s="113"/>
    </row>
    <row r="964" spans="3:11" x14ac:dyDescent="0.45">
      <c r="C964" s="120"/>
      <c r="D964" s="131"/>
      <c r="E964" s="129"/>
      <c r="F964" s="120"/>
      <c r="G964" s="122"/>
      <c r="H964" s="120"/>
      <c r="I964" s="120"/>
      <c r="J964" s="120"/>
      <c r="K964" s="113"/>
    </row>
    <row r="965" spans="3:11" x14ac:dyDescent="0.45">
      <c r="C965" s="120"/>
      <c r="D965" s="131"/>
      <c r="E965" s="129"/>
      <c r="F965" s="120"/>
      <c r="G965" s="122"/>
      <c r="H965" s="120"/>
      <c r="I965" s="120"/>
      <c r="J965" s="120"/>
      <c r="K965" s="113"/>
    </row>
    <row r="966" spans="3:11" x14ac:dyDescent="0.45">
      <c r="C966" s="120"/>
      <c r="D966" s="131"/>
      <c r="E966" s="129"/>
      <c r="F966" s="120"/>
      <c r="G966" s="122"/>
      <c r="H966" s="120"/>
      <c r="I966" s="120"/>
      <c r="J966" s="120"/>
      <c r="K966" s="113"/>
    </row>
    <row r="967" spans="3:11" x14ac:dyDescent="0.45">
      <c r="C967" s="120"/>
      <c r="D967" s="131"/>
      <c r="E967" s="129"/>
      <c r="F967" s="120"/>
      <c r="G967" s="122"/>
      <c r="H967" s="120"/>
      <c r="I967" s="120"/>
      <c r="J967" s="120"/>
      <c r="K967" s="113"/>
    </row>
    <row r="968" spans="3:11" x14ac:dyDescent="0.45">
      <c r="C968" s="120"/>
      <c r="D968" s="131"/>
      <c r="E968" s="129"/>
      <c r="F968" s="120"/>
      <c r="G968" s="122"/>
      <c r="H968" s="120"/>
      <c r="I968" s="120"/>
      <c r="J968" s="120"/>
      <c r="K968" s="113"/>
    </row>
    <row r="969" spans="3:11" x14ac:dyDescent="0.45">
      <c r="C969" s="120"/>
      <c r="D969" s="131"/>
      <c r="E969" s="129"/>
      <c r="F969" s="120"/>
      <c r="G969" s="122"/>
      <c r="H969" s="120"/>
      <c r="I969" s="120"/>
      <c r="J969" s="120"/>
      <c r="K969" s="113"/>
    </row>
    <row r="970" spans="3:11" x14ac:dyDescent="0.45">
      <c r="C970" s="120"/>
      <c r="D970" s="131"/>
      <c r="E970" s="129"/>
      <c r="F970" s="120"/>
      <c r="G970" s="122"/>
      <c r="H970" s="120"/>
      <c r="I970" s="120"/>
      <c r="J970" s="120"/>
      <c r="K970" s="113"/>
    </row>
    <row r="971" spans="3:11" x14ac:dyDescent="0.45">
      <c r="C971" s="120"/>
      <c r="D971" s="131"/>
      <c r="E971" s="129"/>
      <c r="F971" s="120"/>
      <c r="G971" s="122"/>
      <c r="H971" s="120"/>
      <c r="I971" s="120"/>
      <c r="J971" s="120"/>
      <c r="K971" s="113"/>
    </row>
    <row r="972" spans="3:11" x14ac:dyDescent="0.45">
      <c r="C972" s="120"/>
      <c r="D972" s="131"/>
      <c r="E972" s="129"/>
      <c r="F972" s="120"/>
      <c r="G972" s="122"/>
      <c r="H972" s="120"/>
      <c r="I972" s="120"/>
      <c r="J972" s="120"/>
      <c r="K972" s="113"/>
    </row>
    <row r="973" spans="3:11" x14ac:dyDescent="0.45">
      <c r="C973" s="120"/>
      <c r="D973" s="131"/>
      <c r="E973" s="129"/>
      <c r="F973" s="120"/>
      <c r="G973" s="122"/>
      <c r="H973" s="120"/>
      <c r="I973" s="120"/>
      <c r="J973" s="120"/>
      <c r="K973" s="113"/>
    </row>
    <row r="974" spans="3:11" x14ac:dyDescent="0.45">
      <c r="C974" s="120"/>
      <c r="D974" s="131"/>
      <c r="E974" s="129"/>
      <c r="F974" s="120"/>
      <c r="G974" s="122"/>
      <c r="H974" s="120"/>
      <c r="I974" s="120"/>
      <c r="J974" s="120"/>
      <c r="K974" s="113"/>
    </row>
    <row r="975" spans="3:11" x14ac:dyDescent="0.45">
      <c r="C975" s="120"/>
      <c r="D975" s="131"/>
      <c r="E975" s="129"/>
      <c r="F975" s="120"/>
      <c r="G975" s="122"/>
      <c r="H975" s="120"/>
      <c r="I975" s="120"/>
      <c r="J975" s="120"/>
      <c r="K975" s="113"/>
    </row>
    <row r="976" spans="3:11" x14ac:dyDescent="0.45">
      <c r="C976" s="120"/>
      <c r="D976" s="131"/>
      <c r="E976" s="129"/>
      <c r="F976" s="120"/>
      <c r="G976" s="122"/>
      <c r="H976" s="120"/>
      <c r="I976" s="120"/>
      <c r="J976" s="120"/>
      <c r="K976" s="113"/>
    </row>
    <row r="977" spans="3:11" x14ac:dyDescent="0.45">
      <c r="C977" s="120"/>
      <c r="D977" s="131"/>
      <c r="E977" s="129"/>
      <c r="F977" s="120"/>
      <c r="G977" s="122"/>
      <c r="H977" s="120"/>
      <c r="I977" s="120"/>
      <c r="J977" s="120"/>
      <c r="K977" s="113"/>
    </row>
    <row r="978" spans="3:11" x14ac:dyDescent="0.45">
      <c r="C978" s="120"/>
      <c r="D978" s="131"/>
      <c r="E978" s="129"/>
      <c r="F978" s="120"/>
      <c r="G978" s="122"/>
      <c r="H978" s="120"/>
      <c r="I978" s="120"/>
      <c r="J978" s="120"/>
      <c r="K978" s="113"/>
    </row>
    <row r="979" spans="3:11" x14ac:dyDescent="0.45">
      <c r="C979" s="120"/>
      <c r="D979" s="131"/>
      <c r="E979" s="129"/>
      <c r="F979" s="120"/>
      <c r="G979" s="122"/>
      <c r="H979" s="120"/>
      <c r="I979" s="120"/>
      <c r="J979" s="120"/>
      <c r="K979" s="113"/>
    </row>
    <row r="980" spans="3:11" x14ac:dyDescent="0.45">
      <c r="C980" s="120"/>
      <c r="D980" s="131"/>
      <c r="E980" s="129"/>
      <c r="F980" s="120"/>
      <c r="G980" s="122"/>
      <c r="H980" s="120"/>
      <c r="I980" s="120"/>
      <c r="J980" s="120"/>
      <c r="K980" s="113"/>
    </row>
    <row r="981" spans="3:11" x14ac:dyDescent="0.45">
      <c r="C981" s="120"/>
      <c r="D981" s="131"/>
      <c r="E981" s="129"/>
      <c r="F981" s="120"/>
      <c r="G981" s="122"/>
      <c r="H981" s="120"/>
      <c r="I981" s="120"/>
      <c r="J981" s="120"/>
      <c r="K981" s="113"/>
    </row>
    <row r="982" spans="3:11" x14ac:dyDescent="0.45">
      <c r="C982" s="120"/>
      <c r="D982" s="131"/>
      <c r="E982" s="129"/>
      <c r="F982" s="120"/>
      <c r="G982" s="122"/>
      <c r="H982" s="120"/>
      <c r="I982" s="120"/>
      <c r="J982" s="120"/>
      <c r="K982" s="113"/>
    </row>
    <row r="983" spans="3:11" x14ac:dyDescent="0.45">
      <c r="C983" s="120"/>
      <c r="D983" s="131"/>
      <c r="E983" s="129"/>
      <c r="F983" s="120"/>
      <c r="G983" s="122"/>
      <c r="H983" s="120"/>
      <c r="I983" s="120"/>
      <c r="J983" s="120"/>
      <c r="K983" s="113"/>
    </row>
    <row r="984" spans="3:11" x14ac:dyDescent="0.45">
      <c r="C984" s="120"/>
      <c r="D984" s="131"/>
      <c r="E984" s="129"/>
      <c r="F984" s="120"/>
      <c r="G984" s="122"/>
      <c r="H984" s="120"/>
      <c r="I984" s="120"/>
      <c r="J984" s="120"/>
      <c r="K984" s="113"/>
    </row>
    <row r="985" spans="3:11" x14ac:dyDescent="0.45">
      <c r="C985" s="120"/>
      <c r="D985" s="131"/>
      <c r="E985" s="129"/>
      <c r="F985" s="120"/>
      <c r="G985" s="122"/>
      <c r="H985" s="120"/>
      <c r="I985" s="120"/>
      <c r="J985" s="120"/>
      <c r="K985" s="113"/>
    </row>
    <row r="986" spans="3:11" x14ac:dyDescent="0.45">
      <c r="C986" s="120"/>
      <c r="D986" s="131"/>
      <c r="E986" s="129"/>
      <c r="F986" s="120"/>
      <c r="G986" s="122"/>
      <c r="H986" s="120"/>
      <c r="I986" s="120"/>
      <c r="J986" s="120"/>
      <c r="K986" s="113"/>
    </row>
    <row r="987" spans="3:11" x14ac:dyDescent="0.45">
      <c r="C987" s="120"/>
      <c r="D987" s="131"/>
      <c r="E987" s="129"/>
      <c r="F987" s="120"/>
      <c r="G987" s="122"/>
      <c r="H987" s="120"/>
      <c r="I987" s="120"/>
      <c r="J987" s="120"/>
      <c r="K987" s="113"/>
    </row>
    <row r="988" spans="3:11" x14ac:dyDescent="0.45">
      <c r="C988" s="120"/>
      <c r="D988" s="131"/>
      <c r="E988" s="129"/>
      <c r="F988" s="120"/>
      <c r="G988" s="122"/>
      <c r="H988" s="120"/>
      <c r="I988" s="120"/>
      <c r="J988" s="120"/>
      <c r="K988" s="113"/>
    </row>
    <row r="989" spans="3:11" x14ac:dyDescent="0.45">
      <c r="C989" s="120"/>
      <c r="D989" s="131"/>
      <c r="E989" s="129"/>
      <c r="F989" s="120"/>
      <c r="G989" s="122"/>
      <c r="H989" s="120"/>
      <c r="I989" s="120"/>
      <c r="J989" s="120"/>
      <c r="K989" s="113"/>
    </row>
    <row r="990" spans="3:11" x14ac:dyDescent="0.45">
      <c r="C990" s="120"/>
      <c r="D990" s="131"/>
      <c r="E990" s="129"/>
      <c r="F990" s="120"/>
      <c r="G990" s="122"/>
      <c r="H990" s="120"/>
      <c r="I990" s="120"/>
      <c r="J990" s="120"/>
      <c r="K990" s="113"/>
    </row>
    <row r="991" spans="3:11" x14ac:dyDescent="0.45">
      <c r="C991" s="120"/>
      <c r="D991" s="131"/>
      <c r="E991" s="129"/>
      <c r="F991" s="120"/>
      <c r="G991" s="122"/>
      <c r="H991" s="120"/>
      <c r="I991" s="120"/>
      <c r="J991" s="120"/>
      <c r="K991" s="113"/>
    </row>
    <row r="992" spans="3:11" x14ac:dyDescent="0.45">
      <c r="C992" s="120"/>
      <c r="D992" s="131"/>
      <c r="E992" s="129"/>
      <c r="F992" s="120"/>
      <c r="G992" s="122"/>
      <c r="H992" s="120"/>
      <c r="I992" s="120"/>
      <c r="J992" s="120"/>
      <c r="K992" s="113"/>
    </row>
    <row r="993" spans="3:11" x14ac:dyDescent="0.45">
      <c r="C993" s="120"/>
      <c r="D993" s="131"/>
      <c r="E993" s="129"/>
      <c r="F993" s="120"/>
      <c r="G993" s="122"/>
      <c r="H993" s="120"/>
      <c r="I993" s="120"/>
      <c r="J993" s="120"/>
      <c r="K993" s="113"/>
    </row>
    <row r="994" spans="3:11" x14ac:dyDescent="0.45">
      <c r="C994" s="120"/>
      <c r="D994" s="131"/>
      <c r="E994" s="129"/>
      <c r="F994" s="120"/>
      <c r="G994" s="122"/>
      <c r="H994" s="120"/>
      <c r="I994" s="120"/>
      <c r="J994" s="120"/>
      <c r="K994" s="113"/>
    </row>
    <row r="995" spans="3:11" x14ac:dyDescent="0.45">
      <c r="C995" s="120"/>
      <c r="D995" s="131"/>
      <c r="E995" s="129"/>
      <c r="F995" s="120"/>
      <c r="G995" s="122"/>
      <c r="H995" s="120"/>
      <c r="I995" s="120"/>
      <c r="J995" s="120"/>
      <c r="K995" s="113"/>
    </row>
    <row r="996" spans="3:11" x14ac:dyDescent="0.45">
      <c r="C996" s="120"/>
      <c r="D996" s="131"/>
      <c r="E996" s="129"/>
      <c r="F996" s="120"/>
      <c r="G996" s="122"/>
      <c r="H996" s="120"/>
      <c r="I996" s="120"/>
      <c r="J996" s="120"/>
      <c r="K996" s="113"/>
    </row>
    <row r="997" spans="3:11" x14ac:dyDescent="0.45">
      <c r="C997" s="120"/>
      <c r="D997" s="131"/>
      <c r="E997" s="129"/>
      <c r="F997" s="120"/>
      <c r="G997" s="122"/>
      <c r="H997" s="120"/>
      <c r="I997" s="120"/>
      <c r="J997" s="120"/>
      <c r="K997" s="113"/>
    </row>
    <row r="998" spans="3:11" x14ac:dyDescent="0.45">
      <c r="C998" s="120"/>
      <c r="D998" s="131"/>
      <c r="E998" s="129"/>
      <c r="F998" s="120"/>
      <c r="G998" s="122"/>
      <c r="H998" s="120"/>
      <c r="I998" s="120"/>
      <c r="J998" s="120"/>
      <c r="K998" s="113"/>
    </row>
    <row r="999" spans="3:11" x14ac:dyDescent="0.45">
      <c r="C999" s="120"/>
      <c r="D999" s="131"/>
      <c r="E999" s="129"/>
      <c r="F999" s="120"/>
      <c r="G999" s="122"/>
      <c r="H999" s="120"/>
      <c r="I999" s="120"/>
      <c r="J999" s="120"/>
      <c r="K999" s="113"/>
    </row>
    <row r="1000" spans="3:11" x14ac:dyDescent="0.45">
      <c r="C1000" s="120"/>
      <c r="D1000" s="131"/>
      <c r="E1000" s="129"/>
      <c r="F1000" s="120"/>
      <c r="G1000" s="122"/>
      <c r="H1000" s="120"/>
      <c r="I1000" s="120"/>
      <c r="J1000" s="120"/>
      <c r="K1000" s="113"/>
    </row>
  </sheetData>
  <sheetProtection algorithmName="SHA-512" hashValue="+OV4BLV3zSUuqqxCDfb2H+lZlKauIxsArWH9j6rE2NhJokpzWegUoocGgp2/LLSIS15uRj7ohARn531KaLlJ7Q==" saltValue="fo/O4K2GWIoTVpfV3FG2Tw==" spinCount="100000" sheet="1" objects="1" scenarios="1"/>
  <dataValidations count="4">
    <dataValidation type="date" allowBlank="1" showInputMessage="1" showErrorMessage="1" sqref="D5:D1000" xr:uid="{5ED15FC2-1B74-47B5-AEC0-6E4128F544ED}">
      <formula1>1</formula1>
      <formula2>73051</formula2>
    </dataValidation>
    <dataValidation type="whole" allowBlank="1" showInputMessage="1" showErrorMessage="1" sqref="G5:G1000" xr:uid="{E1FC4633-FBBA-404E-AF19-B28219DA2FE5}">
      <formula1>0</formula1>
      <formula2>50000</formula2>
    </dataValidation>
    <dataValidation type="decimal" allowBlank="1" showInputMessage="1" showErrorMessage="1" sqref="I5:J1000" xr:uid="{781262A1-F91D-4581-8259-D0543D55DFBE}">
      <formula1>0</formula1>
      <formula2>50000</formula2>
    </dataValidation>
    <dataValidation type="textLength" operator="lessThanOrEqual" allowBlank="1" showInputMessage="1" sqref="K5:K1000" xr:uid="{091B1980-D4EB-4A68-A93F-4F36CDEB35E7}">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DC4A9275-827B-4211-8E18-AC8D4CBE2D99}">
          <x14:formula1>
            <xm:f>'Dropdown tables - Production'!$A$2:$A$77</xm:f>
          </x14:formula1>
          <xm:sqref>C5:C1000</xm:sqref>
        </x14:dataValidation>
        <x14:dataValidation type="list" allowBlank="1" showInputMessage="1" showErrorMessage="1" xr:uid="{AA8A82CF-EFE1-4360-85F9-EAD38AC46387}">
          <x14:formula1>
            <xm:f>'Dropdown tables - Production'!$AC$2:$AC$4</xm:f>
          </x14:formula1>
          <xm:sqref>F5:F1000</xm:sqref>
        </x14:dataValidation>
        <x14:dataValidation type="list" allowBlank="1" showInputMessage="1" showErrorMessage="1" xr:uid="{B7773BCD-213C-4168-95CE-B81739E194BA}">
          <x14:formula1>
            <xm:f>'Dropdown tables - Production'!$AA$2:$AA$5</xm:f>
          </x14:formula1>
          <xm:sqref>H5:H1000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3027-C4FC-49FF-82DF-5150EBF4491B}">
  <sheetPr codeName="Sheet4">
    <tabColor theme="9" tint="0.59999389629810485"/>
  </sheetPr>
  <dimension ref="A1:F100"/>
  <sheetViews>
    <sheetView zoomScale="75" zoomScaleNormal="75" workbookViewId="0"/>
  </sheetViews>
  <sheetFormatPr defaultColWidth="9" defaultRowHeight="16.5" x14ac:dyDescent="0.45"/>
  <cols>
    <col min="1" max="1" width="9" style="13"/>
    <col min="2" max="2" width="9" style="13" customWidth="1"/>
    <col min="3" max="3" width="16" style="13" customWidth="1"/>
    <col min="4" max="4" width="30.81640625" style="13" customWidth="1"/>
    <col min="5" max="5" width="19.7265625" style="13" customWidth="1"/>
    <col min="6" max="16384" width="9" style="13"/>
  </cols>
  <sheetData>
    <row r="1" spans="1:6" x14ac:dyDescent="0.45">
      <c r="F1" s="22"/>
    </row>
    <row r="2" spans="1:6" x14ac:dyDescent="0.45">
      <c r="C2" s="19" t="s">
        <v>251</v>
      </c>
      <c r="F2" s="22"/>
    </row>
    <row r="3" spans="1:6" s="14" customFormat="1" hidden="1" x14ac:dyDescent="0.45">
      <c r="C3" s="14">
        <v>13.1</v>
      </c>
      <c r="D3" s="14">
        <v>13.2</v>
      </c>
      <c r="E3" s="14">
        <v>13.3</v>
      </c>
      <c r="F3" s="92">
        <v>13.4</v>
      </c>
    </row>
    <row r="4" spans="1:6" s="98" customFormat="1" ht="33" x14ac:dyDescent="0.35">
      <c r="A4" s="69"/>
      <c r="B4" s="69"/>
      <c r="C4" s="94" t="s">
        <v>197</v>
      </c>
      <c r="D4" s="66" t="s">
        <v>174</v>
      </c>
      <c r="E4" s="94" t="s">
        <v>417</v>
      </c>
      <c r="F4" s="95" t="s">
        <v>169</v>
      </c>
    </row>
    <row r="5" spans="1:6" x14ac:dyDescent="0.45">
      <c r="C5" s="120"/>
      <c r="D5" s="142"/>
      <c r="E5" s="120"/>
      <c r="F5" s="113"/>
    </row>
    <row r="6" spans="1:6" x14ac:dyDescent="0.45">
      <c r="C6" s="120"/>
      <c r="D6" s="142"/>
      <c r="E6" s="120"/>
      <c r="F6" s="113"/>
    </row>
    <row r="7" spans="1:6" x14ac:dyDescent="0.45">
      <c r="C7" s="120"/>
      <c r="D7" s="142"/>
      <c r="E7" s="120"/>
      <c r="F7" s="113"/>
    </row>
    <row r="8" spans="1:6" x14ac:dyDescent="0.45">
      <c r="C8" s="120"/>
      <c r="D8" s="142"/>
      <c r="E8" s="120"/>
      <c r="F8" s="113"/>
    </row>
    <row r="9" spans="1:6" x14ac:dyDescent="0.45">
      <c r="C9" s="120"/>
      <c r="D9" s="142"/>
      <c r="E9" s="120"/>
      <c r="F9" s="113"/>
    </row>
    <row r="10" spans="1:6" x14ac:dyDescent="0.45">
      <c r="C10" s="120"/>
      <c r="D10" s="142"/>
      <c r="E10" s="120"/>
      <c r="F10" s="113"/>
    </row>
    <row r="11" spans="1:6" x14ac:dyDescent="0.45">
      <c r="C11" s="120"/>
      <c r="D11" s="142"/>
      <c r="E11" s="120"/>
      <c r="F11" s="113"/>
    </row>
    <row r="12" spans="1:6" x14ac:dyDescent="0.45">
      <c r="C12" s="120"/>
      <c r="D12" s="142"/>
      <c r="E12" s="120"/>
      <c r="F12" s="113"/>
    </row>
    <row r="13" spans="1:6" x14ac:dyDescent="0.45">
      <c r="C13" s="120"/>
      <c r="D13" s="142"/>
      <c r="E13" s="120"/>
      <c r="F13" s="113"/>
    </row>
    <row r="14" spans="1:6" x14ac:dyDescent="0.45">
      <c r="C14" s="120"/>
      <c r="D14" s="142"/>
      <c r="E14" s="120"/>
      <c r="F14" s="113"/>
    </row>
    <row r="15" spans="1:6" x14ac:dyDescent="0.45">
      <c r="C15" s="120"/>
      <c r="D15" s="142"/>
      <c r="E15" s="120"/>
      <c r="F15" s="113"/>
    </row>
    <row r="16" spans="1:6" x14ac:dyDescent="0.45">
      <c r="C16" s="120"/>
      <c r="D16" s="142"/>
      <c r="E16" s="120"/>
      <c r="F16" s="113"/>
    </row>
    <row r="17" spans="3:6" x14ac:dyDescent="0.45">
      <c r="C17" s="120"/>
      <c r="D17" s="142"/>
      <c r="E17" s="120"/>
      <c r="F17" s="113"/>
    </row>
    <row r="18" spans="3:6" x14ac:dyDescent="0.45">
      <c r="C18" s="120"/>
      <c r="D18" s="142"/>
      <c r="E18" s="120"/>
      <c r="F18" s="113"/>
    </row>
    <row r="19" spans="3:6" x14ac:dyDescent="0.45">
      <c r="C19" s="120"/>
      <c r="D19" s="142"/>
      <c r="E19" s="120"/>
      <c r="F19" s="113"/>
    </row>
    <row r="20" spans="3:6" x14ac:dyDescent="0.45">
      <c r="C20" s="120"/>
      <c r="D20" s="142"/>
      <c r="E20" s="120"/>
      <c r="F20" s="113"/>
    </row>
    <row r="21" spans="3:6" x14ac:dyDescent="0.45">
      <c r="C21" s="120"/>
      <c r="D21" s="142"/>
      <c r="E21" s="120"/>
      <c r="F21" s="113"/>
    </row>
    <row r="22" spans="3:6" x14ac:dyDescent="0.45">
      <c r="C22" s="120"/>
      <c r="D22" s="142"/>
      <c r="E22" s="120"/>
      <c r="F22" s="113"/>
    </row>
    <row r="23" spans="3:6" x14ac:dyDescent="0.45">
      <c r="C23" s="120"/>
      <c r="D23" s="142"/>
      <c r="E23" s="120"/>
      <c r="F23" s="113"/>
    </row>
    <row r="24" spans="3:6" x14ac:dyDescent="0.45">
      <c r="C24" s="120"/>
      <c r="D24" s="142"/>
      <c r="E24" s="120"/>
      <c r="F24" s="113"/>
    </row>
    <row r="25" spans="3:6" x14ac:dyDescent="0.45">
      <c r="C25" s="120"/>
      <c r="D25" s="142"/>
      <c r="E25" s="120"/>
      <c r="F25" s="113"/>
    </row>
    <row r="26" spans="3:6" x14ac:dyDescent="0.45">
      <c r="C26" s="120"/>
      <c r="D26" s="142"/>
      <c r="E26" s="120"/>
      <c r="F26" s="113"/>
    </row>
    <row r="27" spans="3:6" x14ac:dyDescent="0.45">
      <c r="C27" s="120"/>
      <c r="D27" s="142"/>
      <c r="E27" s="120"/>
      <c r="F27" s="113"/>
    </row>
    <row r="28" spans="3:6" x14ac:dyDescent="0.45">
      <c r="C28" s="120"/>
      <c r="D28" s="142"/>
      <c r="E28" s="120"/>
      <c r="F28" s="113"/>
    </row>
    <row r="29" spans="3:6" x14ac:dyDescent="0.45">
      <c r="C29" s="120"/>
      <c r="D29" s="142"/>
      <c r="E29" s="120"/>
      <c r="F29" s="113"/>
    </row>
    <row r="30" spans="3:6" x14ac:dyDescent="0.45">
      <c r="C30" s="120"/>
      <c r="D30" s="142"/>
      <c r="E30" s="120"/>
      <c r="F30" s="113"/>
    </row>
    <row r="31" spans="3:6" x14ac:dyDescent="0.45">
      <c r="C31" s="120"/>
      <c r="D31" s="142"/>
      <c r="E31" s="120"/>
      <c r="F31" s="113"/>
    </row>
    <row r="32" spans="3:6" x14ac:dyDescent="0.45">
      <c r="C32" s="120"/>
      <c r="D32" s="142"/>
      <c r="E32" s="120"/>
      <c r="F32" s="113"/>
    </row>
    <row r="33" spans="3:6" x14ac:dyDescent="0.45">
      <c r="C33" s="120"/>
      <c r="D33" s="142"/>
      <c r="E33" s="120"/>
      <c r="F33" s="113"/>
    </row>
    <row r="34" spans="3:6" x14ac:dyDescent="0.45">
      <c r="C34" s="120"/>
      <c r="D34" s="142"/>
      <c r="E34" s="120"/>
      <c r="F34" s="113"/>
    </row>
    <row r="35" spans="3:6" x14ac:dyDescent="0.45">
      <c r="C35" s="120"/>
      <c r="D35" s="142"/>
      <c r="E35" s="120"/>
      <c r="F35" s="113"/>
    </row>
    <row r="36" spans="3:6" x14ac:dyDescent="0.45">
      <c r="C36" s="120"/>
      <c r="D36" s="142"/>
      <c r="E36" s="120"/>
      <c r="F36" s="113"/>
    </row>
    <row r="37" spans="3:6" x14ac:dyDescent="0.45">
      <c r="C37" s="120"/>
      <c r="D37" s="142"/>
      <c r="E37" s="120"/>
      <c r="F37" s="113"/>
    </row>
    <row r="38" spans="3:6" x14ac:dyDescent="0.45">
      <c r="C38" s="120"/>
      <c r="D38" s="142"/>
      <c r="E38" s="120"/>
      <c r="F38" s="113"/>
    </row>
    <row r="39" spans="3:6" x14ac:dyDescent="0.45">
      <c r="C39" s="120"/>
      <c r="D39" s="142"/>
      <c r="E39" s="120"/>
      <c r="F39" s="113"/>
    </row>
    <row r="40" spans="3:6" x14ac:dyDescent="0.45">
      <c r="C40" s="120"/>
      <c r="D40" s="142"/>
      <c r="E40" s="120"/>
      <c r="F40" s="113"/>
    </row>
    <row r="41" spans="3:6" x14ac:dyDescent="0.45">
      <c r="C41" s="120"/>
      <c r="D41" s="142"/>
      <c r="E41" s="120"/>
      <c r="F41" s="113"/>
    </row>
    <row r="42" spans="3:6" x14ac:dyDescent="0.45">
      <c r="C42" s="120"/>
      <c r="D42" s="142"/>
      <c r="E42" s="120"/>
      <c r="F42" s="113"/>
    </row>
    <row r="43" spans="3:6" x14ac:dyDescent="0.45">
      <c r="C43" s="120"/>
      <c r="D43" s="142"/>
      <c r="E43" s="120"/>
      <c r="F43" s="113"/>
    </row>
    <row r="44" spans="3:6" x14ac:dyDescent="0.45">
      <c r="C44" s="120"/>
      <c r="D44" s="142"/>
      <c r="E44" s="120"/>
      <c r="F44" s="113"/>
    </row>
    <row r="45" spans="3:6" x14ac:dyDescent="0.45">
      <c r="C45" s="120"/>
      <c r="D45" s="142"/>
      <c r="E45" s="120"/>
      <c r="F45" s="113"/>
    </row>
    <row r="46" spans="3:6" x14ac:dyDescent="0.45">
      <c r="C46" s="120"/>
      <c r="D46" s="142"/>
      <c r="E46" s="120"/>
      <c r="F46" s="113"/>
    </row>
    <row r="47" spans="3:6" x14ac:dyDescent="0.45">
      <c r="C47" s="120"/>
      <c r="D47" s="142"/>
      <c r="E47" s="120"/>
      <c r="F47" s="113"/>
    </row>
    <row r="48" spans="3:6" x14ac:dyDescent="0.45">
      <c r="C48" s="120"/>
      <c r="D48" s="142"/>
      <c r="E48" s="120"/>
      <c r="F48" s="113"/>
    </row>
    <row r="49" spans="3:6" x14ac:dyDescent="0.45">
      <c r="C49" s="120"/>
      <c r="D49" s="142"/>
      <c r="E49" s="120"/>
      <c r="F49" s="113"/>
    </row>
    <row r="50" spans="3:6" x14ac:dyDescent="0.45">
      <c r="C50" s="120"/>
      <c r="D50" s="142"/>
      <c r="E50" s="120"/>
      <c r="F50" s="113"/>
    </row>
    <row r="51" spans="3:6" x14ac:dyDescent="0.45">
      <c r="C51" s="120"/>
      <c r="D51" s="142"/>
      <c r="E51" s="120"/>
      <c r="F51" s="113"/>
    </row>
    <row r="52" spans="3:6" x14ac:dyDescent="0.45">
      <c r="C52" s="120"/>
      <c r="D52" s="142"/>
      <c r="E52" s="120"/>
      <c r="F52" s="113"/>
    </row>
    <row r="53" spans="3:6" x14ac:dyDescent="0.45">
      <c r="C53" s="120"/>
      <c r="D53" s="142"/>
      <c r="E53" s="120"/>
      <c r="F53" s="113"/>
    </row>
    <row r="54" spans="3:6" x14ac:dyDescent="0.45">
      <c r="C54" s="120"/>
      <c r="D54" s="142"/>
      <c r="E54" s="120"/>
      <c r="F54" s="113"/>
    </row>
    <row r="55" spans="3:6" x14ac:dyDescent="0.45">
      <c r="C55" s="120"/>
      <c r="D55" s="142"/>
      <c r="E55" s="120"/>
      <c r="F55" s="113"/>
    </row>
    <row r="56" spans="3:6" x14ac:dyDescent="0.45">
      <c r="C56" s="120"/>
      <c r="D56" s="142"/>
      <c r="E56" s="120"/>
      <c r="F56" s="113"/>
    </row>
    <row r="57" spans="3:6" x14ac:dyDescent="0.45">
      <c r="C57" s="120"/>
      <c r="D57" s="142"/>
      <c r="E57" s="120"/>
      <c r="F57" s="113"/>
    </row>
    <row r="58" spans="3:6" x14ac:dyDescent="0.45">
      <c r="C58" s="120"/>
      <c r="D58" s="142"/>
      <c r="E58" s="120"/>
      <c r="F58" s="113"/>
    </row>
    <row r="59" spans="3:6" x14ac:dyDescent="0.45">
      <c r="C59" s="120"/>
      <c r="D59" s="142"/>
      <c r="E59" s="120"/>
      <c r="F59" s="113"/>
    </row>
    <row r="60" spans="3:6" x14ac:dyDescent="0.45">
      <c r="C60" s="120"/>
      <c r="D60" s="142"/>
      <c r="E60" s="120"/>
      <c r="F60" s="113"/>
    </row>
    <row r="61" spans="3:6" x14ac:dyDescent="0.45">
      <c r="C61" s="120"/>
      <c r="D61" s="142"/>
      <c r="E61" s="120"/>
      <c r="F61" s="113"/>
    </row>
    <row r="62" spans="3:6" x14ac:dyDescent="0.45">
      <c r="C62" s="120"/>
      <c r="D62" s="142"/>
      <c r="E62" s="120"/>
      <c r="F62" s="113"/>
    </row>
    <row r="63" spans="3:6" x14ac:dyDescent="0.45">
      <c r="C63" s="120"/>
      <c r="D63" s="142"/>
      <c r="E63" s="120"/>
      <c r="F63" s="113"/>
    </row>
    <row r="64" spans="3:6" x14ac:dyDescent="0.45">
      <c r="C64" s="120"/>
      <c r="D64" s="142"/>
      <c r="E64" s="120"/>
      <c r="F64" s="113"/>
    </row>
    <row r="65" spans="3:6" x14ac:dyDescent="0.45">
      <c r="C65" s="120"/>
      <c r="D65" s="142"/>
      <c r="E65" s="120"/>
      <c r="F65" s="113"/>
    </row>
    <row r="66" spans="3:6" x14ac:dyDescent="0.45">
      <c r="C66" s="120"/>
      <c r="D66" s="142"/>
      <c r="E66" s="120"/>
      <c r="F66" s="113"/>
    </row>
    <row r="67" spans="3:6" x14ac:dyDescent="0.45">
      <c r="C67" s="120"/>
      <c r="D67" s="142"/>
      <c r="E67" s="120"/>
      <c r="F67" s="113"/>
    </row>
    <row r="68" spans="3:6" x14ac:dyDescent="0.45">
      <c r="C68" s="120"/>
      <c r="D68" s="142"/>
      <c r="E68" s="120"/>
      <c r="F68" s="113"/>
    </row>
    <row r="69" spans="3:6" x14ac:dyDescent="0.45">
      <c r="C69" s="120"/>
      <c r="D69" s="142"/>
      <c r="E69" s="120"/>
      <c r="F69" s="113"/>
    </row>
    <row r="70" spans="3:6" x14ac:dyDescent="0.45">
      <c r="C70" s="120"/>
      <c r="D70" s="142"/>
      <c r="E70" s="120"/>
      <c r="F70" s="113"/>
    </row>
    <row r="71" spans="3:6" x14ac:dyDescent="0.45">
      <c r="C71" s="120"/>
      <c r="D71" s="142"/>
      <c r="E71" s="120"/>
      <c r="F71" s="113"/>
    </row>
    <row r="72" spans="3:6" x14ac:dyDescent="0.45">
      <c r="C72" s="120"/>
      <c r="D72" s="142"/>
      <c r="E72" s="120"/>
      <c r="F72" s="113"/>
    </row>
    <row r="73" spans="3:6" x14ac:dyDescent="0.45">
      <c r="C73" s="120"/>
      <c r="D73" s="142"/>
      <c r="E73" s="120"/>
      <c r="F73" s="113"/>
    </row>
    <row r="74" spans="3:6" x14ac:dyDescent="0.45">
      <c r="C74" s="120"/>
      <c r="D74" s="142"/>
      <c r="E74" s="120"/>
      <c r="F74" s="113"/>
    </row>
    <row r="75" spans="3:6" x14ac:dyDescent="0.45">
      <c r="C75" s="120"/>
      <c r="D75" s="142"/>
      <c r="E75" s="120"/>
      <c r="F75" s="113"/>
    </row>
    <row r="76" spans="3:6" x14ac:dyDescent="0.45">
      <c r="C76" s="120"/>
      <c r="D76" s="142"/>
      <c r="E76" s="120"/>
      <c r="F76" s="113"/>
    </row>
    <row r="77" spans="3:6" x14ac:dyDescent="0.45">
      <c r="C77" s="120"/>
      <c r="D77" s="142"/>
      <c r="E77" s="120"/>
      <c r="F77" s="113"/>
    </row>
    <row r="78" spans="3:6" x14ac:dyDescent="0.45">
      <c r="C78" s="120"/>
      <c r="D78" s="142"/>
      <c r="E78" s="120"/>
      <c r="F78" s="113"/>
    </row>
    <row r="79" spans="3:6" x14ac:dyDescent="0.45">
      <c r="C79" s="120"/>
      <c r="D79" s="142"/>
      <c r="E79" s="120"/>
      <c r="F79" s="113"/>
    </row>
    <row r="80" spans="3:6" x14ac:dyDescent="0.45">
      <c r="C80" s="120"/>
      <c r="D80" s="142"/>
      <c r="E80" s="120"/>
      <c r="F80" s="113"/>
    </row>
    <row r="81" spans="3:6" x14ac:dyDescent="0.45">
      <c r="C81" s="120"/>
      <c r="D81" s="142"/>
      <c r="E81" s="120"/>
      <c r="F81" s="113"/>
    </row>
    <row r="82" spans="3:6" x14ac:dyDescent="0.45">
      <c r="C82" s="120"/>
      <c r="D82" s="142"/>
      <c r="E82" s="120"/>
      <c r="F82" s="113"/>
    </row>
    <row r="83" spans="3:6" x14ac:dyDescent="0.45">
      <c r="C83" s="120"/>
      <c r="D83" s="142"/>
      <c r="E83" s="120"/>
      <c r="F83" s="113"/>
    </row>
    <row r="84" spans="3:6" x14ac:dyDescent="0.45">
      <c r="C84" s="120"/>
      <c r="D84" s="142"/>
      <c r="E84" s="120"/>
      <c r="F84" s="113"/>
    </row>
    <row r="85" spans="3:6" x14ac:dyDescent="0.45">
      <c r="C85" s="120"/>
      <c r="D85" s="142"/>
      <c r="E85" s="120"/>
      <c r="F85" s="113"/>
    </row>
    <row r="86" spans="3:6" x14ac:dyDescent="0.45">
      <c r="C86" s="120"/>
      <c r="D86" s="142"/>
      <c r="E86" s="120"/>
      <c r="F86" s="113"/>
    </row>
    <row r="87" spans="3:6" x14ac:dyDescent="0.45">
      <c r="C87" s="120"/>
      <c r="D87" s="142"/>
      <c r="E87" s="120"/>
      <c r="F87" s="113"/>
    </row>
    <row r="88" spans="3:6" x14ac:dyDescent="0.45">
      <c r="C88" s="120"/>
      <c r="D88" s="142"/>
      <c r="E88" s="120"/>
      <c r="F88" s="113"/>
    </row>
    <row r="89" spans="3:6" x14ac:dyDescent="0.45">
      <c r="C89" s="120"/>
      <c r="D89" s="142"/>
      <c r="E89" s="120"/>
      <c r="F89" s="113"/>
    </row>
    <row r="90" spans="3:6" x14ac:dyDescent="0.45">
      <c r="C90" s="120"/>
      <c r="D90" s="142"/>
      <c r="E90" s="120"/>
      <c r="F90" s="113"/>
    </row>
    <row r="91" spans="3:6" x14ac:dyDescent="0.45">
      <c r="C91" s="120"/>
      <c r="D91" s="142"/>
      <c r="E91" s="120"/>
      <c r="F91" s="113"/>
    </row>
    <row r="92" spans="3:6" x14ac:dyDescent="0.45">
      <c r="C92" s="120"/>
      <c r="D92" s="142"/>
      <c r="E92" s="120"/>
      <c r="F92" s="113"/>
    </row>
    <row r="93" spans="3:6" x14ac:dyDescent="0.45">
      <c r="C93" s="120"/>
      <c r="D93" s="142"/>
      <c r="E93" s="120"/>
      <c r="F93" s="113"/>
    </row>
    <row r="94" spans="3:6" x14ac:dyDescent="0.45">
      <c r="C94" s="120"/>
      <c r="D94" s="142"/>
      <c r="E94" s="120"/>
      <c r="F94" s="113"/>
    </row>
    <row r="95" spans="3:6" x14ac:dyDescent="0.45">
      <c r="C95" s="120"/>
      <c r="D95" s="142"/>
      <c r="E95" s="120"/>
      <c r="F95" s="113"/>
    </row>
    <row r="96" spans="3:6" x14ac:dyDescent="0.45">
      <c r="C96" s="120"/>
      <c r="D96" s="142"/>
      <c r="E96" s="120"/>
      <c r="F96" s="113"/>
    </row>
    <row r="97" spans="3:6" x14ac:dyDescent="0.45">
      <c r="C97" s="120"/>
      <c r="D97" s="142"/>
      <c r="E97" s="120"/>
      <c r="F97" s="113"/>
    </row>
    <row r="98" spans="3:6" x14ac:dyDescent="0.45">
      <c r="C98" s="120"/>
      <c r="D98" s="142"/>
      <c r="E98" s="120"/>
      <c r="F98" s="113"/>
    </row>
    <row r="99" spans="3:6" x14ac:dyDescent="0.45">
      <c r="C99" s="120"/>
      <c r="D99" s="142"/>
      <c r="E99" s="120"/>
      <c r="F99" s="113"/>
    </row>
    <row r="100" spans="3:6" x14ac:dyDescent="0.45">
      <c r="C100" s="120"/>
      <c r="D100" s="142"/>
      <c r="E100" s="120"/>
      <c r="F100" s="113"/>
    </row>
  </sheetData>
  <sheetProtection algorithmName="SHA-512" hashValue="OvI5mrfOsRZXqNwVQk32MomQhuTpTLEp4BLsixQE7EBwqSatBw1V4xxRxVrAK+aWrJnuBBv68aS9piur+KitjA==" saltValue="yTB/k3Zkp6wppf/3J+YZNg==" spinCount="100000" sheet="1" objects="1" scenarios="1"/>
  <dataValidations count="2">
    <dataValidation type="decimal" operator="greaterThanOrEqual" allowBlank="1" showInputMessage="1" showErrorMessage="1" sqref="E5:E100" xr:uid="{C505089C-C322-4010-A2DF-F56D1E765E9B}">
      <formula1>0</formula1>
    </dataValidation>
    <dataValidation type="textLength" operator="lessThanOrEqual" allowBlank="1" showInputMessage="1" sqref="F5:F100" xr:uid="{8CE294FD-8C04-4275-9CF0-150C5975370D}">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6CB0EB-80C8-4A7C-9A55-CA48E7E8DB94}">
          <x14:formula1>
            <xm:f>'Dropdown tables - Production'!$A$2:$A$77</xm:f>
          </x14:formula1>
          <xm:sqref>C5:C100</xm:sqref>
        </x14:dataValidation>
        <x14:dataValidation type="list" allowBlank="1" showInputMessage="1" showErrorMessage="1" xr:uid="{E62F4765-A4B1-4A44-843A-F25470348191}">
          <x14:formula1>
            <xm:f>'Dropdown tables - Production'!$C$2:$C$77</xm:f>
          </x14:formula1>
          <xm:sqref>D5:D100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B2:L100"/>
  <sheetViews>
    <sheetView showZeros="0" zoomScale="75" zoomScaleNormal="75" workbookViewId="0"/>
  </sheetViews>
  <sheetFormatPr defaultColWidth="9" defaultRowHeight="16.5" x14ac:dyDescent="0.45"/>
  <cols>
    <col min="1" max="1" width="9" style="13" customWidth="1"/>
    <col min="2" max="2" width="9" style="71" customWidth="1"/>
    <col min="3" max="3" width="13" style="13" bestFit="1" customWidth="1"/>
    <col min="4" max="4" width="30.26953125" style="13" customWidth="1"/>
    <col min="5" max="5" width="16" style="13" bestFit="1" customWidth="1"/>
    <col min="6" max="6" width="32.26953125" style="13" bestFit="1" customWidth="1"/>
    <col min="7" max="7" width="14.453125" style="13" customWidth="1"/>
    <col min="8" max="8" width="10.1796875" style="13" customWidth="1"/>
    <col min="9" max="9" width="7.7265625" style="13" bestFit="1" customWidth="1"/>
    <col min="10" max="10" width="20" style="13" bestFit="1" customWidth="1"/>
    <col min="11" max="11" width="37.453125" style="13" bestFit="1" customWidth="1"/>
    <col min="12" max="12" width="9" style="13" customWidth="1"/>
    <col min="13" max="16384" width="9" style="13"/>
  </cols>
  <sheetData>
    <row r="2" spans="2:12" x14ac:dyDescent="0.45">
      <c r="C2" s="19" t="s">
        <v>252</v>
      </c>
      <c r="E2" s="19"/>
    </row>
    <row r="3" spans="2:12" hidden="1" x14ac:dyDescent="0.45">
      <c r="B3" s="13"/>
      <c r="C3" s="13">
        <v>14.1</v>
      </c>
      <c r="D3" s="13">
        <v>14.2</v>
      </c>
      <c r="E3" s="13">
        <v>14.3</v>
      </c>
      <c r="F3" s="13">
        <v>14.4</v>
      </c>
      <c r="G3" s="13">
        <v>14.5</v>
      </c>
      <c r="H3" s="13">
        <v>14.6</v>
      </c>
      <c r="I3" s="13">
        <v>14.7</v>
      </c>
      <c r="J3" s="13">
        <v>14.8</v>
      </c>
      <c r="K3" s="13">
        <v>14.9</v>
      </c>
      <c r="L3" s="13">
        <v>14.11</v>
      </c>
    </row>
    <row r="4" spans="2:12" s="69" customFormat="1" ht="49.5" x14ac:dyDescent="0.35">
      <c r="C4" s="66" t="s">
        <v>172</v>
      </c>
      <c r="D4" s="110" t="s">
        <v>174</v>
      </c>
      <c r="E4" s="111" t="s">
        <v>253</v>
      </c>
      <c r="F4" s="111" t="s">
        <v>254</v>
      </c>
      <c r="G4" s="111" t="s">
        <v>255</v>
      </c>
      <c r="H4" s="110" t="s">
        <v>256</v>
      </c>
      <c r="I4" s="110" t="s">
        <v>257</v>
      </c>
      <c r="J4" s="110" t="s">
        <v>258</v>
      </c>
      <c r="K4" s="110" t="s">
        <v>259</v>
      </c>
      <c r="L4" s="111" t="s">
        <v>169</v>
      </c>
    </row>
    <row r="5" spans="2:12" x14ac:dyDescent="0.45">
      <c r="B5" s="13"/>
      <c r="C5" s="119"/>
      <c r="D5" s="142"/>
      <c r="E5" s="140"/>
      <c r="F5" s="140" t="str">
        <f>IF(Table11[[#This Row],[Site name
(select)]]= 0, "", (SUMIFS(Table126[ASC certified net production volume 
(tonnes)],Table126[Site name],Feed!C5,Table126[Species in production (Latin name)
(select)],Feed!D5)))</f>
        <v/>
      </c>
      <c r="G5" s="140" t="str">
        <f>IFERROR(Table11[[#This Row],[Total feed use (tonnes)]]/Table11[[#This Row],[ASC certified net production volume (tonnes)]], "")</f>
        <v/>
      </c>
      <c r="H5" s="120"/>
      <c r="I5" s="120"/>
      <c r="J5" s="120"/>
      <c r="K5" s="120"/>
      <c r="L5" s="113"/>
    </row>
    <row r="6" spans="2:12" x14ac:dyDescent="0.45">
      <c r="B6" s="13"/>
      <c r="C6" s="119"/>
      <c r="D6" s="142"/>
      <c r="E6" s="140"/>
      <c r="F6" s="140" t="str">
        <f>IF(Table11[[#This Row],[Site name
(select)]]= 0, "", (SUMIFS(Table126[ASC certified net production volume 
(tonnes)],Table126[Site name],Feed!C6,Table126[Species in production (Latin name)
(select)],Feed!D6)))</f>
        <v/>
      </c>
      <c r="G6" s="140" t="str">
        <f>IFERROR(Table11[[#This Row],[Total feed use (tonnes)]]/Table11[[#This Row],[ASC certified net production volume (tonnes)]], "")</f>
        <v/>
      </c>
      <c r="H6" s="120"/>
      <c r="I6" s="120"/>
      <c r="J6" s="120"/>
      <c r="K6" s="120"/>
      <c r="L6" s="113"/>
    </row>
    <row r="7" spans="2:12" x14ac:dyDescent="0.45">
      <c r="B7" s="13"/>
      <c r="C7" s="119"/>
      <c r="D7" s="142"/>
      <c r="E7" s="140"/>
      <c r="F7" s="140" t="str">
        <f>IF(Table11[[#This Row],[Site name
(select)]]= 0, "", (SUMIFS(Table126[ASC certified net production volume 
(tonnes)],Table126[Site name],Feed!C7,Table126[Species in production (Latin name)
(select)],Feed!D7)))</f>
        <v/>
      </c>
      <c r="G7" s="140" t="str">
        <f>IFERROR(Table11[[#This Row],[Total feed use (tonnes)]]/Table11[[#This Row],[ASC certified net production volume (tonnes)]], "")</f>
        <v/>
      </c>
      <c r="H7" s="120"/>
      <c r="I7" s="120"/>
      <c r="J7" s="120"/>
      <c r="K7" s="120"/>
      <c r="L7" s="113"/>
    </row>
    <row r="8" spans="2:12" x14ac:dyDescent="0.45">
      <c r="B8" s="13"/>
      <c r="C8" s="119"/>
      <c r="D8" s="142"/>
      <c r="E8" s="140"/>
      <c r="F8" s="140" t="str">
        <f>IF(Table11[[#This Row],[Site name
(select)]]= 0, "", (SUMIFS(Table126[ASC certified net production volume 
(tonnes)],Table126[Site name],Feed!C8,Table126[Species in production (Latin name)
(select)],Feed!D8)))</f>
        <v/>
      </c>
      <c r="G8" s="140" t="str">
        <f>IFERROR(Table11[[#This Row],[Total feed use (tonnes)]]/Table11[[#This Row],[ASC certified net production volume (tonnes)]], "")</f>
        <v/>
      </c>
      <c r="H8" s="120"/>
      <c r="I8" s="120"/>
      <c r="J8" s="120"/>
      <c r="K8" s="120"/>
      <c r="L8" s="113"/>
    </row>
    <row r="9" spans="2:12" x14ac:dyDescent="0.45">
      <c r="B9" s="13"/>
      <c r="C9" s="119"/>
      <c r="D9" s="142"/>
      <c r="E9" s="140"/>
      <c r="F9" s="140" t="str">
        <f>IF(Table11[[#This Row],[Site name
(select)]]= 0, "", (SUMIFS(Table126[ASC certified net production volume 
(tonnes)],Table126[Site name],Feed!C9,Table126[Species in production (Latin name)
(select)],Feed!D9)))</f>
        <v/>
      </c>
      <c r="G9" s="140" t="str">
        <f>IFERROR(Table11[[#This Row],[Total feed use (tonnes)]]/Table11[[#This Row],[ASC certified net production volume (tonnes)]], "")</f>
        <v/>
      </c>
      <c r="H9" s="120"/>
      <c r="I9" s="120"/>
      <c r="J9" s="120"/>
      <c r="K9" s="120"/>
      <c r="L9" s="113"/>
    </row>
    <row r="10" spans="2:12" x14ac:dyDescent="0.45">
      <c r="B10" s="13"/>
      <c r="C10" s="119"/>
      <c r="D10" s="142"/>
      <c r="E10" s="140"/>
      <c r="F10" s="140" t="str">
        <f>IF(Table11[[#This Row],[Site name
(select)]]= 0, "", (SUMIFS(Table126[ASC certified net production volume 
(tonnes)],Table126[Site name],Feed!C10,Table126[Species in production (Latin name)
(select)],Feed!D10)))</f>
        <v/>
      </c>
      <c r="G10" s="140" t="str">
        <f>IFERROR(Table11[[#This Row],[Total feed use (tonnes)]]/Table11[[#This Row],[ASC certified net production volume (tonnes)]], "")</f>
        <v/>
      </c>
      <c r="H10" s="120"/>
      <c r="I10" s="120"/>
      <c r="J10" s="120"/>
      <c r="K10" s="120"/>
      <c r="L10" s="113"/>
    </row>
    <row r="11" spans="2:12" x14ac:dyDescent="0.45">
      <c r="B11" s="13"/>
      <c r="C11" s="119"/>
      <c r="D11" s="142"/>
      <c r="E11" s="140"/>
      <c r="F11" s="140" t="str">
        <f>IF(Table11[[#This Row],[Site name
(select)]]= 0, "", (SUMIFS(Table126[ASC certified net production volume 
(tonnes)],Table126[Site name],Feed!C11,Table126[Species in production (Latin name)
(select)],Feed!D11)))</f>
        <v/>
      </c>
      <c r="G11" s="140" t="str">
        <f>IFERROR(Table11[[#This Row],[Total feed use (tonnes)]]/Table11[[#This Row],[ASC certified net production volume (tonnes)]], "")</f>
        <v/>
      </c>
      <c r="H11" s="120"/>
      <c r="I11" s="120"/>
      <c r="J11" s="120"/>
      <c r="K11" s="120"/>
      <c r="L11" s="113"/>
    </row>
    <row r="12" spans="2:12" x14ac:dyDescent="0.45">
      <c r="B12" s="13"/>
      <c r="C12" s="119"/>
      <c r="D12" s="142"/>
      <c r="E12" s="140"/>
      <c r="F12" s="140" t="str">
        <f>IF(Table11[[#This Row],[Site name
(select)]]= 0, "", (SUMIFS(Table126[ASC certified net production volume 
(tonnes)],Table126[Site name],Feed!C12,Table126[Species in production (Latin name)
(select)],Feed!D12)))</f>
        <v/>
      </c>
      <c r="G12" s="140" t="str">
        <f>IFERROR(Table11[[#This Row],[Total feed use (tonnes)]]/Table11[[#This Row],[ASC certified net production volume (tonnes)]], "")</f>
        <v/>
      </c>
      <c r="H12" s="120"/>
      <c r="I12" s="120"/>
      <c r="J12" s="120"/>
      <c r="K12" s="120"/>
      <c r="L12" s="113"/>
    </row>
    <row r="13" spans="2:12" x14ac:dyDescent="0.45">
      <c r="B13" s="13"/>
      <c r="C13" s="119"/>
      <c r="D13" s="142"/>
      <c r="E13" s="140"/>
      <c r="F13" s="140" t="str">
        <f>IF(Table11[[#This Row],[Site name
(select)]]= 0, "", (SUMIFS(Table126[ASC certified net production volume 
(tonnes)],Table126[Site name],Feed!C13,Table126[Species in production (Latin name)
(select)],Feed!D13)))</f>
        <v/>
      </c>
      <c r="G13" s="140" t="str">
        <f>IFERROR(Table11[[#This Row],[Total feed use (tonnes)]]/Table11[[#This Row],[ASC certified net production volume (tonnes)]], "")</f>
        <v/>
      </c>
      <c r="H13" s="120"/>
      <c r="I13" s="120"/>
      <c r="J13" s="120"/>
      <c r="K13" s="120"/>
      <c r="L13" s="113"/>
    </row>
    <row r="14" spans="2:12" x14ac:dyDescent="0.45">
      <c r="B14" s="13"/>
      <c r="C14" s="119"/>
      <c r="D14" s="142"/>
      <c r="E14" s="140"/>
      <c r="F14" s="140" t="str">
        <f>IF(Table11[[#This Row],[Site name
(select)]]= 0, "", (SUMIFS(Table126[ASC certified net production volume 
(tonnes)],Table126[Site name],Feed!C14,Table126[Species in production (Latin name)
(select)],Feed!D14)))</f>
        <v/>
      </c>
      <c r="G14" s="140" t="str">
        <f>IFERROR(Table11[[#This Row],[Total feed use (tonnes)]]/Table11[[#This Row],[ASC certified net production volume (tonnes)]], "")</f>
        <v/>
      </c>
      <c r="H14" s="120"/>
      <c r="I14" s="120"/>
      <c r="J14" s="120"/>
      <c r="K14" s="120"/>
      <c r="L14" s="113"/>
    </row>
    <row r="15" spans="2:12" x14ac:dyDescent="0.45">
      <c r="B15" s="13"/>
      <c r="C15" s="119"/>
      <c r="D15" s="142"/>
      <c r="E15" s="140"/>
      <c r="F15" s="140" t="str">
        <f>IF(Table11[[#This Row],[Site name
(select)]]= 0, "", (SUMIFS(Table126[ASC certified net production volume 
(tonnes)],Table126[Site name],Feed!C15,Table126[Species in production (Latin name)
(select)],Feed!D15)))</f>
        <v/>
      </c>
      <c r="G15" s="140" t="str">
        <f>IFERROR(Table11[[#This Row],[Total feed use (tonnes)]]/Table11[[#This Row],[ASC certified net production volume (tonnes)]], "")</f>
        <v/>
      </c>
      <c r="H15" s="120"/>
      <c r="I15" s="120"/>
      <c r="J15" s="120"/>
      <c r="K15" s="120"/>
      <c r="L15" s="113"/>
    </row>
    <row r="16" spans="2:12" x14ac:dyDescent="0.45">
      <c r="B16" s="13"/>
      <c r="C16" s="119"/>
      <c r="D16" s="142"/>
      <c r="E16" s="140"/>
      <c r="F16" s="140" t="str">
        <f>IF(Table11[[#This Row],[Site name
(select)]]= 0, "", (SUMIFS(Table126[ASC certified net production volume 
(tonnes)],Table126[Site name],Feed!C16,Table126[Species in production (Latin name)
(select)],Feed!D16)))</f>
        <v/>
      </c>
      <c r="G16" s="140" t="str">
        <f>IFERROR(Table11[[#This Row],[Total feed use (tonnes)]]/Table11[[#This Row],[ASC certified net production volume (tonnes)]], "")</f>
        <v/>
      </c>
      <c r="H16" s="120"/>
      <c r="I16" s="120"/>
      <c r="J16" s="120"/>
      <c r="K16" s="120"/>
      <c r="L16" s="113"/>
    </row>
    <row r="17" spans="2:12" x14ac:dyDescent="0.45">
      <c r="B17" s="13"/>
      <c r="C17" s="119"/>
      <c r="D17" s="142"/>
      <c r="E17" s="140"/>
      <c r="F17" s="140" t="str">
        <f>IF(Table11[[#This Row],[Site name
(select)]]= 0, "", (SUMIFS(Table126[ASC certified net production volume 
(tonnes)],Table126[Site name],Feed!C17,Table126[Species in production (Latin name)
(select)],Feed!D17)))</f>
        <v/>
      </c>
      <c r="G17" s="140" t="str">
        <f>IFERROR(Table11[[#This Row],[Total feed use (tonnes)]]/Table11[[#This Row],[ASC certified net production volume (tonnes)]], "")</f>
        <v/>
      </c>
      <c r="H17" s="120"/>
      <c r="I17" s="120"/>
      <c r="J17" s="120"/>
      <c r="K17" s="120"/>
      <c r="L17" s="113"/>
    </row>
    <row r="18" spans="2:12" x14ac:dyDescent="0.45">
      <c r="B18" s="13"/>
      <c r="C18" s="119"/>
      <c r="D18" s="142"/>
      <c r="E18" s="140"/>
      <c r="F18" s="140" t="str">
        <f>IF(Table11[[#This Row],[Site name
(select)]]= 0, "", (SUMIFS(Table126[ASC certified net production volume 
(tonnes)],Table126[Site name],Feed!C18,Table126[Species in production (Latin name)
(select)],Feed!D18)))</f>
        <v/>
      </c>
      <c r="G18" s="140" t="str">
        <f>IFERROR(Table11[[#This Row],[Total feed use (tonnes)]]/Table11[[#This Row],[ASC certified net production volume (tonnes)]], "")</f>
        <v/>
      </c>
      <c r="H18" s="120"/>
      <c r="I18" s="120"/>
      <c r="J18" s="120"/>
      <c r="K18" s="120"/>
      <c r="L18" s="113"/>
    </row>
    <row r="19" spans="2:12" x14ac:dyDescent="0.45">
      <c r="B19" s="13"/>
      <c r="C19" s="119"/>
      <c r="D19" s="142"/>
      <c r="E19" s="140"/>
      <c r="F19" s="140" t="str">
        <f>IF(Table11[[#This Row],[Site name
(select)]]= 0, "", (SUMIFS(Table126[ASC certified net production volume 
(tonnes)],Table126[Site name],Feed!C19,Table126[Species in production (Latin name)
(select)],Feed!D19)))</f>
        <v/>
      </c>
      <c r="G19" s="140" t="str">
        <f>IFERROR(Table11[[#This Row],[Total feed use (tonnes)]]/Table11[[#This Row],[ASC certified net production volume (tonnes)]], "")</f>
        <v/>
      </c>
      <c r="H19" s="120"/>
      <c r="I19" s="120"/>
      <c r="J19" s="120"/>
      <c r="K19" s="120"/>
      <c r="L19" s="113"/>
    </row>
    <row r="20" spans="2:12" x14ac:dyDescent="0.45">
      <c r="B20" s="13"/>
      <c r="C20" s="119"/>
      <c r="D20" s="142"/>
      <c r="E20" s="140"/>
      <c r="F20" s="140" t="str">
        <f>IF(Table11[[#This Row],[Site name
(select)]]= 0, "", (SUMIFS(Table126[ASC certified net production volume 
(tonnes)],Table126[Site name],Feed!C20,Table126[Species in production (Latin name)
(select)],Feed!D20)))</f>
        <v/>
      </c>
      <c r="G20" s="140" t="str">
        <f>IFERROR(Table11[[#This Row],[Total feed use (tonnes)]]/Table11[[#This Row],[ASC certified net production volume (tonnes)]], "")</f>
        <v/>
      </c>
      <c r="H20" s="120"/>
      <c r="I20" s="120"/>
      <c r="J20" s="120"/>
      <c r="K20" s="120"/>
      <c r="L20" s="113"/>
    </row>
    <row r="21" spans="2:12" x14ac:dyDescent="0.45">
      <c r="B21" s="13"/>
      <c r="C21" s="119"/>
      <c r="D21" s="142"/>
      <c r="E21" s="140"/>
      <c r="F21" s="140" t="str">
        <f>IF(Table11[[#This Row],[Site name
(select)]]= 0, "", (SUMIFS(Table126[ASC certified net production volume 
(tonnes)],Table126[Site name],Feed!C21,Table126[Species in production (Latin name)
(select)],Feed!D21)))</f>
        <v/>
      </c>
      <c r="G21" s="140" t="str">
        <f>IFERROR(Table11[[#This Row],[Total feed use (tonnes)]]/Table11[[#This Row],[ASC certified net production volume (tonnes)]], "")</f>
        <v/>
      </c>
      <c r="H21" s="120"/>
      <c r="I21" s="120"/>
      <c r="J21" s="120"/>
      <c r="K21" s="120"/>
      <c r="L21" s="113"/>
    </row>
    <row r="22" spans="2:12" x14ac:dyDescent="0.45">
      <c r="B22" s="13"/>
      <c r="C22" s="119"/>
      <c r="D22" s="142"/>
      <c r="E22" s="140"/>
      <c r="F22" s="140" t="str">
        <f>IF(Table11[[#This Row],[Site name
(select)]]= 0, "", (SUMIFS(Table126[ASC certified net production volume 
(tonnes)],Table126[Site name],Feed!C22,Table126[Species in production (Latin name)
(select)],Feed!D22)))</f>
        <v/>
      </c>
      <c r="G22" s="140" t="str">
        <f>IFERROR(Table11[[#This Row],[Total feed use (tonnes)]]/Table11[[#This Row],[ASC certified net production volume (tonnes)]], "")</f>
        <v/>
      </c>
      <c r="H22" s="120"/>
      <c r="I22" s="120"/>
      <c r="J22" s="120"/>
      <c r="K22" s="120"/>
      <c r="L22" s="113"/>
    </row>
    <row r="23" spans="2:12" x14ac:dyDescent="0.45">
      <c r="B23" s="13"/>
      <c r="C23" s="119"/>
      <c r="D23" s="142"/>
      <c r="E23" s="140"/>
      <c r="F23" s="140" t="str">
        <f>IF(Table11[[#This Row],[Site name
(select)]]= 0, "", (SUMIFS(Table126[ASC certified net production volume 
(tonnes)],Table126[Site name],Feed!C23,Table126[Species in production (Latin name)
(select)],Feed!D23)))</f>
        <v/>
      </c>
      <c r="G23" s="140" t="str">
        <f>IFERROR(Table11[[#This Row],[Total feed use (tonnes)]]/Table11[[#This Row],[ASC certified net production volume (tonnes)]], "")</f>
        <v/>
      </c>
      <c r="H23" s="120"/>
      <c r="I23" s="120"/>
      <c r="J23" s="120"/>
      <c r="K23" s="120"/>
      <c r="L23" s="113"/>
    </row>
    <row r="24" spans="2:12" x14ac:dyDescent="0.45">
      <c r="B24" s="13"/>
      <c r="C24" s="119"/>
      <c r="D24" s="142"/>
      <c r="E24" s="140"/>
      <c r="F24" s="140" t="str">
        <f>IF(Table11[[#This Row],[Site name
(select)]]= 0, "", (SUMIFS(Table126[ASC certified net production volume 
(tonnes)],Table126[Site name],Feed!C24,Table126[Species in production (Latin name)
(select)],Feed!D24)))</f>
        <v/>
      </c>
      <c r="G24" s="140" t="str">
        <f>IFERROR(Table11[[#This Row],[Total feed use (tonnes)]]/Table11[[#This Row],[ASC certified net production volume (tonnes)]], "")</f>
        <v/>
      </c>
      <c r="H24" s="120"/>
      <c r="I24" s="120"/>
      <c r="J24" s="120"/>
      <c r="K24" s="120"/>
      <c r="L24" s="113"/>
    </row>
    <row r="25" spans="2:12" x14ac:dyDescent="0.45">
      <c r="B25" s="13"/>
      <c r="C25" s="119"/>
      <c r="D25" s="142"/>
      <c r="E25" s="140"/>
      <c r="F25" s="140" t="str">
        <f>IF(Table11[[#This Row],[Site name
(select)]]= 0, "", (SUMIFS(Table126[ASC certified net production volume 
(tonnes)],Table126[Site name],Feed!C25,Table126[Species in production (Latin name)
(select)],Feed!D25)))</f>
        <v/>
      </c>
      <c r="G25" s="140" t="str">
        <f>IFERROR(Table11[[#This Row],[Total feed use (tonnes)]]/Table11[[#This Row],[ASC certified net production volume (tonnes)]], "")</f>
        <v/>
      </c>
      <c r="H25" s="120"/>
      <c r="I25" s="120"/>
      <c r="J25" s="120"/>
      <c r="K25" s="120"/>
      <c r="L25" s="113"/>
    </row>
    <row r="26" spans="2:12" x14ac:dyDescent="0.45">
      <c r="B26" s="13"/>
      <c r="C26" s="119"/>
      <c r="D26" s="142"/>
      <c r="E26" s="140"/>
      <c r="F26" s="140" t="str">
        <f>IF(Table11[[#This Row],[Site name
(select)]]= 0, "", (SUMIFS(Table126[ASC certified net production volume 
(tonnes)],Table126[Site name],Feed!C26,Table126[Species in production (Latin name)
(select)],Feed!D26)))</f>
        <v/>
      </c>
      <c r="G26" s="140" t="str">
        <f>IFERROR(Table11[[#This Row],[Total feed use (tonnes)]]/Table11[[#This Row],[ASC certified net production volume (tonnes)]], "")</f>
        <v/>
      </c>
      <c r="H26" s="120"/>
      <c r="I26" s="120"/>
      <c r="J26" s="120"/>
      <c r="K26" s="120"/>
      <c r="L26" s="113"/>
    </row>
    <row r="27" spans="2:12" x14ac:dyDescent="0.45">
      <c r="B27" s="13"/>
      <c r="C27" s="119"/>
      <c r="D27" s="142"/>
      <c r="E27" s="140"/>
      <c r="F27" s="140" t="str">
        <f>IF(Table11[[#This Row],[Site name
(select)]]= 0, "", (SUMIFS(Table126[ASC certified net production volume 
(tonnes)],Table126[Site name],Feed!C27,Table126[Species in production (Latin name)
(select)],Feed!D27)))</f>
        <v/>
      </c>
      <c r="G27" s="140" t="str">
        <f>IFERROR(Table11[[#This Row],[Total feed use (tonnes)]]/Table11[[#This Row],[ASC certified net production volume (tonnes)]], "")</f>
        <v/>
      </c>
      <c r="H27" s="120"/>
      <c r="I27" s="120"/>
      <c r="J27" s="120"/>
      <c r="K27" s="120"/>
      <c r="L27" s="113"/>
    </row>
    <row r="28" spans="2:12" x14ac:dyDescent="0.45">
      <c r="B28" s="13"/>
      <c r="C28" s="119"/>
      <c r="D28" s="142"/>
      <c r="E28" s="140"/>
      <c r="F28" s="140" t="str">
        <f>IF(Table11[[#This Row],[Site name
(select)]]= 0, "", (SUMIFS(Table126[ASC certified net production volume 
(tonnes)],Table126[Site name],Feed!C28,Table126[Species in production (Latin name)
(select)],Feed!D28)))</f>
        <v/>
      </c>
      <c r="G28" s="140" t="str">
        <f>IFERROR(Table11[[#This Row],[Total feed use (tonnes)]]/Table11[[#This Row],[ASC certified net production volume (tonnes)]], "")</f>
        <v/>
      </c>
      <c r="H28" s="120"/>
      <c r="I28" s="120"/>
      <c r="J28" s="120"/>
      <c r="K28" s="120"/>
      <c r="L28" s="113"/>
    </row>
    <row r="29" spans="2:12" x14ac:dyDescent="0.45">
      <c r="B29" s="13"/>
      <c r="C29" s="119"/>
      <c r="D29" s="142"/>
      <c r="E29" s="140"/>
      <c r="F29" s="140" t="str">
        <f>IF(Table11[[#This Row],[Site name
(select)]]= 0, "", (SUMIFS(Table126[ASC certified net production volume 
(tonnes)],Table126[Site name],Feed!C29,Table126[Species in production (Latin name)
(select)],Feed!D29)))</f>
        <v/>
      </c>
      <c r="G29" s="140" t="str">
        <f>IFERROR(Table11[[#This Row],[Total feed use (tonnes)]]/Table11[[#This Row],[ASC certified net production volume (tonnes)]], "")</f>
        <v/>
      </c>
      <c r="H29" s="120"/>
      <c r="I29" s="120"/>
      <c r="J29" s="120"/>
      <c r="K29" s="120"/>
      <c r="L29" s="113"/>
    </row>
    <row r="30" spans="2:12" x14ac:dyDescent="0.45">
      <c r="C30" s="119"/>
      <c r="D30" s="142"/>
      <c r="E30" s="140"/>
      <c r="F30" s="140" t="str">
        <f>IF(Table11[[#This Row],[Site name
(select)]]= 0, "", (SUMIFS(Table126[ASC certified net production volume 
(tonnes)],Table126[Site name],Feed!C30,Table126[Species in production (Latin name)
(select)],Feed!D30)))</f>
        <v/>
      </c>
      <c r="G30" s="140" t="str">
        <f>IFERROR(Table11[[#This Row],[Total feed use (tonnes)]]/Table11[[#This Row],[ASC certified net production volume (tonnes)]], "")</f>
        <v/>
      </c>
      <c r="H30" s="120"/>
      <c r="I30" s="120"/>
      <c r="J30" s="120"/>
      <c r="K30" s="120"/>
      <c r="L30" s="113"/>
    </row>
    <row r="31" spans="2:12" x14ac:dyDescent="0.45">
      <c r="C31" s="119"/>
      <c r="D31" s="142"/>
      <c r="E31" s="140"/>
      <c r="F31" s="140" t="str">
        <f>IF(Table11[[#This Row],[Site name
(select)]]= 0, "", (SUMIFS(Table126[ASC certified net production volume 
(tonnes)],Table126[Site name],Feed!C31,Table126[Species in production (Latin name)
(select)],Feed!D31)))</f>
        <v/>
      </c>
      <c r="G31" s="140" t="str">
        <f>IFERROR(Table11[[#This Row],[Total feed use (tonnes)]]/Table11[[#This Row],[ASC certified net production volume (tonnes)]], "")</f>
        <v/>
      </c>
      <c r="H31" s="120"/>
      <c r="I31" s="120"/>
      <c r="J31" s="120"/>
      <c r="K31" s="120"/>
      <c r="L31" s="113"/>
    </row>
    <row r="32" spans="2:12" x14ac:dyDescent="0.45">
      <c r="C32" s="119"/>
      <c r="D32" s="142"/>
      <c r="E32" s="140"/>
      <c r="F32" s="140" t="str">
        <f>IF(Table11[[#This Row],[Site name
(select)]]= 0, "", (SUMIFS(Table126[ASC certified net production volume 
(tonnes)],Table126[Site name],Feed!C32,Table126[Species in production (Latin name)
(select)],Feed!D32)))</f>
        <v/>
      </c>
      <c r="G32" s="140" t="str">
        <f>IFERROR(Table11[[#This Row],[Total feed use (tonnes)]]/Table11[[#This Row],[ASC certified net production volume (tonnes)]], "")</f>
        <v/>
      </c>
      <c r="H32" s="120"/>
      <c r="I32" s="120"/>
      <c r="J32" s="120"/>
      <c r="K32" s="120"/>
      <c r="L32" s="113"/>
    </row>
    <row r="33" spans="3:12" x14ac:dyDescent="0.45">
      <c r="C33" s="119"/>
      <c r="D33" s="142"/>
      <c r="E33" s="140"/>
      <c r="F33" s="140" t="str">
        <f>IF(Table11[[#This Row],[Site name
(select)]]= 0, "", (SUMIFS(Table126[ASC certified net production volume 
(tonnes)],Table126[Site name],Feed!C33,Table126[Species in production (Latin name)
(select)],Feed!D33)))</f>
        <v/>
      </c>
      <c r="G33" s="140" t="str">
        <f>IFERROR(Table11[[#This Row],[Total feed use (tonnes)]]/Table11[[#This Row],[ASC certified net production volume (tonnes)]], "")</f>
        <v/>
      </c>
      <c r="H33" s="120"/>
      <c r="I33" s="120"/>
      <c r="J33" s="120"/>
      <c r="K33" s="120"/>
      <c r="L33" s="113"/>
    </row>
    <row r="34" spans="3:12" x14ac:dyDescent="0.45">
      <c r="C34" s="119"/>
      <c r="D34" s="142"/>
      <c r="E34" s="140"/>
      <c r="F34" s="140" t="str">
        <f>IF(Table11[[#This Row],[Site name
(select)]]= 0, "", (SUMIFS(Table126[ASC certified net production volume 
(tonnes)],Table126[Site name],Feed!C34,Table126[Species in production (Latin name)
(select)],Feed!D34)))</f>
        <v/>
      </c>
      <c r="G34" s="140" t="str">
        <f>IFERROR(Table11[[#This Row],[Total feed use (tonnes)]]/Table11[[#This Row],[ASC certified net production volume (tonnes)]], "")</f>
        <v/>
      </c>
      <c r="H34" s="120"/>
      <c r="I34" s="120"/>
      <c r="J34" s="120"/>
      <c r="K34" s="120"/>
      <c r="L34" s="113"/>
    </row>
    <row r="35" spans="3:12" x14ac:dyDescent="0.45">
      <c r="C35" s="119"/>
      <c r="D35" s="142"/>
      <c r="E35" s="140"/>
      <c r="F35" s="140" t="str">
        <f>IF(Table11[[#This Row],[Site name
(select)]]= 0, "", (SUMIFS(Table126[ASC certified net production volume 
(tonnes)],Table126[Site name],Feed!C35,Table126[Species in production (Latin name)
(select)],Feed!D35)))</f>
        <v/>
      </c>
      <c r="G35" s="140" t="str">
        <f>IFERROR(Table11[[#This Row],[Total feed use (tonnes)]]/Table11[[#This Row],[ASC certified net production volume (tonnes)]], "")</f>
        <v/>
      </c>
      <c r="H35" s="120"/>
      <c r="I35" s="120"/>
      <c r="J35" s="120"/>
      <c r="K35" s="120"/>
      <c r="L35" s="113"/>
    </row>
    <row r="36" spans="3:12" x14ac:dyDescent="0.45">
      <c r="C36" s="119"/>
      <c r="D36" s="142"/>
      <c r="E36" s="140"/>
      <c r="F36" s="140" t="str">
        <f>IF(Table11[[#This Row],[Site name
(select)]]= 0, "", (SUMIFS(Table126[ASC certified net production volume 
(tonnes)],Table126[Site name],Feed!C36,Table126[Species in production (Latin name)
(select)],Feed!D36)))</f>
        <v/>
      </c>
      <c r="G36" s="140" t="str">
        <f>IFERROR(Table11[[#This Row],[Total feed use (tonnes)]]/Table11[[#This Row],[ASC certified net production volume (tonnes)]], "")</f>
        <v/>
      </c>
      <c r="H36" s="120"/>
      <c r="I36" s="120"/>
      <c r="J36" s="120"/>
      <c r="K36" s="120"/>
      <c r="L36" s="113"/>
    </row>
    <row r="37" spans="3:12" x14ac:dyDescent="0.45">
      <c r="C37" s="119"/>
      <c r="D37" s="142"/>
      <c r="E37" s="140"/>
      <c r="F37" s="140" t="str">
        <f>IF(Table11[[#This Row],[Site name
(select)]]= 0, "", (SUMIFS(Table126[ASC certified net production volume 
(tonnes)],Table126[Site name],Feed!C37,Table126[Species in production (Latin name)
(select)],Feed!D37)))</f>
        <v/>
      </c>
      <c r="G37" s="140" t="str">
        <f>IFERROR(Table11[[#This Row],[Total feed use (tonnes)]]/Table11[[#This Row],[ASC certified net production volume (tonnes)]], "")</f>
        <v/>
      </c>
      <c r="H37" s="120"/>
      <c r="I37" s="120"/>
      <c r="J37" s="120"/>
      <c r="K37" s="120"/>
      <c r="L37" s="113"/>
    </row>
    <row r="38" spans="3:12" x14ac:dyDescent="0.45">
      <c r="C38" s="119"/>
      <c r="D38" s="142"/>
      <c r="E38" s="140"/>
      <c r="F38" s="140" t="str">
        <f>IF(Table11[[#This Row],[Site name
(select)]]= 0, "", (SUMIFS(Table126[ASC certified net production volume 
(tonnes)],Table126[Site name],Feed!C38,Table126[Species in production (Latin name)
(select)],Feed!D38)))</f>
        <v/>
      </c>
      <c r="G38" s="140" t="str">
        <f>IFERROR(Table11[[#This Row],[Total feed use (tonnes)]]/Table11[[#This Row],[ASC certified net production volume (tonnes)]], "")</f>
        <v/>
      </c>
      <c r="H38" s="120"/>
      <c r="I38" s="120"/>
      <c r="J38" s="120"/>
      <c r="K38" s="120"/>
      <c r="L38" s="113"/>
    </row>
    <row r="39" spans="3:12" x14ac:dyDescent="0.45">
      <c r="C39" s="119"/>
      <c r="D39" s="142"/>
      <c r="E39" s="140"/>
      <c r="F39" s="140" t="str">
        <f>IF(Table11[[#This Row],[Site name
(select)]]= 0, "", (SUMIFS(Table126[ASC certified net production volume 
(tonnes)],Table126[Site name],Feed!C39,Table126[Species in production (Latin name)
(select)],Feed!D39)))</f>
        <v/>
      </c>
      <c r="G39" s="140" t="str">
        <f>IFERROR(Table11[[#This Row],[Total feed use (tonnes)]]/Table11[[#This Row],[ASC certified net production volume (tonnes)]], "")</f>
        <v/>
      </c>
      <c r="H39" s="120"/>
      <c r="I39" s="120"/>
      <c r="J39" s="120"/>
      <c r="K39" s="120"/>
      <c r="L39" s="113"/>
    </row>
    <row r="40" spans="3:12" x14ac:dyDescent="0.45">
      <c r="C40" s="119"/>
      <c r="D40" s="142"/>
      <c r="E40" s="140"/>
      <c r="F40" s="140" t="str">
        <f>IF(Table11[[#This Row],[Site name
(select)]]= 0, "", (SUMIFS(Table126[ASC certified net production volume 
(tonnes)],Table126[Site name],Feed!C40,Table126[Species in production (Latin name)
(select)],Feed!D40)))</f>
        <v/>
      </c>
      <c r="G40" s="140" t="str">
        <f>IFERROR(Table11[[#This Row],[Total feed use (tonnes)]]/Table11[[#This Row],[ASC certified net production volume (tonnes)]], "")</f>
        <v/>
      </c>
      <c r="H40" s="120"/>
      <c r="I40" s="120"/>
      <c r="J40" s="120"/>
      <c r="K40" s="120"/>
      <c r="L40" s="113"/>
    </row>
    <row r="41" spans="3:12" x14ac:dyDescent="0.45">
      <c r="C41" s="119"/>
      <c r="D41" s="142"/>
      <c r="E41" s="140"/>
      <c r="F41" s="140" t="str">
        <f>IF(Table11[[#This Row],[Site name
(select)]]= 0, "", (SUMIFS(Table126[ASC certified net production volume 
(tonnes)],Table126[Site name],Feed!C41,Table126[Species in production (Latin name)
(select)],Feed!D41)))</f>
        <v/>
      </c>
      <c r="G41" s="140" t="str">
        <f>IFERROR(Table11[[#This Row],[Total feed use (tonnes)]]/Table11[[#This Row],[ASC certified net production volume (tonnes)]], "")</f>
        <v/>
      </c>
      <c r="H41" s="120"/>
      <c r="I41" s="120"/>
      <c r="J41" s="120"/>
      <c r="K41" s="120"/>
      <c r="L41" s="113"/>
    </row>
    <row r="42" spans="3:12" x14ac:dyDescent="0.45">
      <c r="C42" s="119"/>
      <c r="D42" s="142"/>
      <c r="E42" s="140"/>
      <c r="F42" s="140" t="str">
        <f>IF(Table11[[#This Row],[Site name
(select)]]= 0, "", (SUMIFS(Table126[ASC certified net production volume 
(tonnes)],Table126[Site name],Feed!C42,Table126[Species in production (Latin name)
(select)],Feed!D42)))</f>
        <v/>
      </c>
      <c r="G42" s="140" t="str">
        <f>IFERROR(Table11[[#This Row],[Total feed use (tonnes)]]/Table11[[#This Row],[ASC certified net production volume (tonnes)]], "")</f>
        <v/>
      </c>
      <c r="H42" s="120"/>
      <c r="I42" s="120"/>
      <c r="J42" s="120"/>
      <c r="K42" s="120"/>
      <c r="L42" s="113"/>
    </row>
    <row r="43" spans="3:12" x14ac:dyDescent="0.45">
      <c r="C43" s="119"/>
      <c r="D43" s="142"/>
      <c r="E43" s="140"/>
      <c r="F43" s="140" t="str">
        <f>IF(Table11[[#This Row],[Site name
(select)]]= 0, "", (SUMIFS(Table126[ASC certified net production volume 
(tonnes)],Table126[Site name],Feed!C43,Table126[Species in production (Latin name)
(select)],Feed!D43)))</f>
        <v/>
      </c>
      <c r="G43" s="140" t="str">
        <f>IFERROR(Table11[[#This Row],[Total feed use (tonnes)]]/Table11[[#This Row],[ASC certified net production volume (tonnes)]], "")</f>
        <v/>
      </c>
      <c r="H43" s="120"/>
      <c r="I43" s="120"/>
      <c r="J43" s="120"/>
      <c r="K43" s="120"/>
      <c r="L43" s="113"/>
    </row>
    <row r="44" spans="3:12" x14ac:dyDescent="0.45">
      <c r="C44" s="119"/>
      <c r="D44" s="142"/>
      <c r="E44" s="140"/>
      <c r="F44" s="140" t="str">
        <f>IF(Table11[[#This Row],[Site name
(select)]]= 0, "", (SUMIFS(Table126[ASC certified net production volume 
(tonnes)],Table126[Site name],Feed!C44,Table126[Species in production (Latin name)
(select)],Feed!D44)))</f>
        <v/>
      </c>
      <c r="G44" s="140" t="str">
        <f>IFERROR(Table11[[#This Row],[Total feed use (tonnes)]]/Table11[[#This Row],[ASC certified net production volume (tonnes)]], "")</f>
        <v/>
      </c>
      <c r="H44" s="120"/>
      <c r="I44" s="120"/>
      <c r="J44" s="120"/>
      <c r="K44" s="120"/>
      <c r="L44" s="113"/>
    </row>
    <row r="45" spans="3:12" x14ac:dyDescent="0.45">
      <c r="C45" s="119"/>
      <c r="D45" s="142"/>
      <c r="E45" s="140"/>
      <c r="F45" s="140" t="str">
        <f>IF(Table11[[#This Row],[Site name
(select)]]= 0, "", (SUMIFS(Table126[ASC certified net production volume 
(tonnes)],Table126[Site name],Feed!C45,Table126[Species in production (Latin name)
(select)],Feed!D45)))</f>
        <v/>
      </c>
      <c r="G45" s="140" t="str">
        <f>IFERROR(Table11[[#This Row],[Total feed use (tonnes)]]/Table11[[#This Row],[ASC certified net production volume (tonnes)]], "")</f>
        <v/>
      </c>
      <c r="H45" s="120"/>
      <c r="I45" s="120"/>
      <c r="J45" s="120"/>
      <c r="K45" s="120"/>
      <c r="L45" s="113"/>
    </row>
    <row r="46" spans="3:12" x14ac:dyDescent="0.45">
      <c r="C46" s="119"/>
      <c r="D46" s="142"/>
      <c r="E46" s="140"/>
      <c r="F46" s="140" t="str">
        <f>IF(Table11[[#This Row],[Site name
(select)]]= 0, "", (SUMIFS(Table126[ASC certified net production volume 
(tonnes)],Table126[Site name],Feed!C46,Table126[Species in production (Latin name)
(select)],Feed!D46)))</f>
        <v/>
      </c>
      <c r="G46" s="140" t="str">
        <f>IFERROR(Table11[[#This Row],[Total feed use (tonnes)]]/Table11[[#This Row],[ASC certified net production volume (tonnes)]], "")</f>
        <v/>
      </c>
      <c r="H46" s="120"/>
      <c r="I46" s="120"/>
      <c r="J46" s="120"/>
      <c r="K46" s="120"/>
      <c r="L46" s="113"/>
    </row>
    <row r="47" spans="3:12" x14ac:dyDescent="0.45">
      <c r="C47" s="119"/>
      <c r="D47" s="142"/>
      <c r="E47" s="140"/>
      <c r="F47" s="140" t="str">
        <f>IF(Table11[[#This Row],[Site name
(select)]]= 0, "", (SUMIFS(Table126[ASC certified net production volume 
(tonnes)],Table126[Site name],Feed!C47,Table126[Species in production (Latin name)
(select)],Feed!D47)))</f>
        <v/>
      </c>
      <c r="G47" s="140" t="str">
        <f>IFERROR(Table11[[#This Row],[Total feed use (tonnes)]]/Table11[[#This Row],[ASC certified net production volume (tonnes)]], "")</f>
        <v/>
      </c>
      <c r="H47" s="120"/>
      <c r="I47" s="120"/>
      <c r="J47" s="120"/>
      <c r="K47" s="120"/>
      <c r="L47" s="113"/>
    </row>
    <row r="48" spans="3:12" x14ac:dyDescent="0.45">
      <c r="C48" s="119"/>
      <c r="D48" s="142"/>
      <c r="E48" s="140"/>
      <c r="F48" s="140" t="str">
        <f>IF(Table11[[#This Row],[Site name
(select)]]= 0, "", (SUMIFS(Table126[ASC certified net production volume 
(tonnes)],Table126[Site name],Feed!C48,Table126[Species in production (Latin name)
(select)],Feed!D48)))</f>
        <v/>
      </c>
      <c r="G48" s="140" t="str">
        <f>IFERROR(Table11[[#This Row],[Total feed use (tonnes)]]/Table11[[#This Row],[ASC certified net production volume (tonnes)]], "")</f>
        <v/>
      </c>
      <c r="H48" s="120"/>
      <c r="I48" s="120"/>
      <c r="J48" s="120"/>
      <c r="K48" s="120"/>
      <c r="L48" s="113"/>
    </row>
    <row r="49" spans="3:12" x14ac:dyDescent="0.45">
      <c r="C49" s="119"/>
      <c r="D49" s="142"/>
      <c r="E49" s="140"/>
      <c r="F49" s="140" t="str">
        <f>IF(Table11[[#This Row],[Site name
(select)]]= 0, "", (SUMIFS(Table126[ASC certified net production volume 
(tonnes)],Table126[Site name],Feed!C49,Table126[Species in production (Latin name)
(select)],Feed!D49)))</f>
        <v/>
      </c>
      <c r="G49" s="140" t="str">
        <f>IFERROR(Table11[[#This Row],[Total feed use (tonnes)]]/Table11[[#This Row],[ASC certified net production volume (tonnes)]], "")</f>
        <v/>
      </c>
      <c r="H49" s="120"/>
      <c r="I49" s="120"/>
      <c r="J49" s="120"/>
      <c r="K49" s="120"/>
      <c r="L49" s="113"/>
    </row>
    <row r="50" spans="3:12" x14ac:dyDescent="0.45">
      <c r="C50" s="119"/>
      <c r="D50" s="142"/>
      <c r="E50" s="140"/>
      <c r="F50" s="140" t="str">
        <f>IF(Table11[[#This Row],[Site name
(select)]]= 0, "", (SUMIFS(Table126[ASC certified net production volume 
(tonnes)],Table126[Site name],Feed!C50,Table126[Species in production (Latin name)
(select)],Feed!D50)))</f>
        <v/>
      </c>
      <c r="G50" s="140" t="str">
        <f>IFERROR(Table11[[#This Row],[Total feed use (tonnes)]]/Table11[[#This Row],[ASC certified net production volume (tonnes)]], "")</f>
        <v/>
      </c>
      <c r="H50" s="120"/>
      <c r="I50" s="120"/>
      <c r="J50" s="120"/>
      <c r="K50" s="120"/>
      <c r="L50" s="113"/>
    </row>
    <row r="51" spans="3:12" x14ac:dyDescent="0.45">
      <c r="C51" s="119"/>
      <c r="D51" s="142"/>
      <c r="E51" s="140"/>
      <c r="F51" s="140" t="str">
        <f>IF(Table11[[#This Row],[Site name
(select)]]= 0, "", (SUMIFS(Table126[ASC certified net production volume 
(tonnes)],Table126[Site name],Feed!C51,Table126[Species in production (Latin name)
(select)],Feed!D51)))</f>
        <v/>
      </c>
      <c r="G51" s="140" t="str">
        <f>IFERROR(Table11[[#This Row],[Total feed use (tonnes)]]/Table11[[#This Row],[ASC certified net production volume (tonnes)]], "")</f>
        <v/>
      </c>
      <c r="H51" s="120"/>
      <c r="I51" s="120"/>
      <c r="J51" s="120"/>
      <c r="K51" s="120"/>
      <c r="L51" s="113"/>
    </row>
    <row r="52" spans="3:12" x14ac:dyDescent="0.45">
      <c r="C52" s="119"/>
      <c r="D52" s="142"/>
      <c r="E52" s="140"/>
      <c r="F52" s="140" t="str">
        <f>IF(Table11[[#This Row],[Site name
(select)]]= 0, "", (SUMIFS(Table126[ASC certified net production volume 
(tonnes)],Table126[Site name],Feed!C52,Table126[Species in production (Latin name)
(select)],Feed!D52)))</f>
        <v/>
      </c>
      <c r="G52" s="140" t="str">
        <f>IFERROR(Table11[[#This Row],[Total feed use (tonnes)]]/Table11[[#This Row],[ASC certified net production volume (tonnes)]], "")</f>
        <v/>
      </c>
      <c r="H52" s="120"/>
      <c r="I52" s="120"/>
      <c r="J52" s="120"/>
      <c r="K52" s="120"/>
      <c r="L52" s="113"/>
    </row>
    <row r="53" spans="3:12" x14ac:dyDescent="0.45">
      <c r="C53" s="119"/>
      <c r="D53" s="142"/>
      <c r="E53" s="140"/>
      <c r="F53" s="140" t="str">
        <f>IF(Table11[[#This Row],[Site name
(select)]]= 0, "", (SUMIFS(Table126[ASC certified net production volume 
(tonnes)],Table126[Site name],Feed!C53,Table126[Species in production (Latin name)
(select)],Feed!D53)))</f>
        <v/>
      </c>
      <c r="G53" s="140" t="str">
        <f>IFERROR(Table11[[#This Row],[Total feed use (tonnes)]]/Table11[[#This Row],[ASC certified net production volume (tonnes)]], "")</f>
        <v/>
      </c>
      <c r="H53" s="120"/>
      <c r="I53" s="120"/>
      <c r="J53" s="120"/>
      <c r="K53" s="120"/>
      <c r="L53" s="113"/>
    </row>
    <row r="54" spans="3:12" x14ac:dyDescent="0.45">
      <c r="C54" s="119"/>
      <c r="D54" s="142"/>
      <c r="E54" s="140"/>
      <c r="F54" s="140" t="str">
        <f>IF(Table11[[#This Row],[Site name
(select)]]= 0, "", (SUMIFS(Table126[ASC certified net production volume 
(tonnes)],Table126[Site name],Feed!C54,Table126[Species in production (Latin name)
(select)],Feed!D54)))</f>
        <v/>
      </c>
      <c r="G54" s="140" t="str">
        <f>IFERROR(Table11[[#This Row],[Total feed use (tonnes)]]/Table11[[#This Row],[ASC certified net production volume (tonnes)]], "")</f>
        <v/>
      </c>
      <c r="H54" s="120"/>
      <c r="I54" s="120"/>
      <c r="J54" s="120"/>
      <c r="K54" s="120"/>
      <c r="L54" s="113"/>
    </row>
    <row r="55" spans="3:12" x14ac:dyDescent="0.45">
      <c r="C55" s="119"/>
      <c r="D55" s="142"/>
      <c r="E55" s="140"/>
      <c r="F55" s="140" t="str">
        <f>IF(Table11[[#This Row],[Site name
(select)]]= 0, "", (SUMIFS(Table126[ASC certified net production volume 
(tonnes)],Table126[Site name],Feed!C55,Table126[Species in production (Latin name)
(select)],Feed!D55)))</f>
        <v/>
      </c>
      <c r="G55" s="140" t="str">
        <f>IFERROR(Table11[[#This Row],[Total feed use (tonnes)]]/Table11[[#This Row],[ASC certified net production volume (tonnes)]], "")</f>
        <v/>
      </c>
      <c r="H55" s="120"/>
      <c r="I55" s="120"/>
      <c r="J55" s="120"/>
      <c r="K55" s="120"/>
      <c r="L55" s="113"/>
    </row>
    <row r="56" spans="3:12" x14ac:dyDescent="0.45">
      <c r="C56" s="119"/>
      <c r="D56" s="142"/>
      <c r="E56" s="140"/>
      <c r="F56" s="140" t="str">
        <f>IF(Table11[[#This Row],[Site name
(select)]]= 0, "", (SUMIFS(Table126[ASC certified net production volume 
(tonnes)],Table126[Site name],Feed!C56,Table126[Species in production (Latin name)
(select)],Feed!D56)))</f>
        <v/>
      </c>
      <c r="G56" s="140" t="str">
        <f>IFERROR(Table11[[#This Row],[Total feed use (tonnes)]]/Table11[[#This Row],[ASC certified net production volume (tonnes)]], "")</f>
        <v/>
      </c>
      <c r="H56" s="120"/>
      <c r="I56" s="120"/>
      <c r="J56" s="120"/>
      <c r="K56" s="120"/>
      <c r="L56" s="113"/>
    </row>
    <row r="57" spans="3:12" x14ac:dyDescent="0.45">
      <c r="C57" s="119"/>
      <c r="D57" s="142"/>
      <c r="E57" s="140"/>
      <c r="F57" s="140" t="str">
        <f>IF(Table11[[#This Row],[Site name
(select)]]= 0, "", (SUMIFS(Table126[ASC certified net production volume 
(tonnes)],Table126[Site name],Feed!C57,Table126[Species in production (Latin name)
(select)],Feed!D57)))</f>
        <v/>
      </c>
      <c r="G57" s="140" t="str">
        <f>IFERROR(Table11[[#This Row],[Total feed use (tonnes)]]/Table11[[#This Row],[ASC certified net production volume (tonnes)]], "")</f>
        <v/>
      </c>
      <c r="H57" s="120"/>
      <c r="I57" s="120"/>
      <c r="J57" s="120"/>
      <c r="K57" s="120"/>
      <c r="L57" s="113"/>
    </row>
    <row r="58" spans="3:12" x14ac:dyDescent="0.45">
      <c r="C58" s="119"/>
      <c r="D58" s="142"/>
      <c r="E58" s="140"/>
      <c r="F58" s="140" t="str">
        <f>IF(Table11[[#This Row],[Site name
(select)]]= 0, "", (SUMIFS(Table126[ASC certified net production volume 
(tonnes)],Table126[Site name],Feed!C58,Table126[Species in production (Latin name)
(select)],Feed!D58)))</f>
        <v/>
      </c>
      <c r="G58" s="140" t="str">
        <f>IFERROR(Table11[[#This Row],[Total feed use (tonnes)]]/Table11[[#This Row],[ASC certified net production volume (tonnes)]], "")</f>
        <v/>
      </c>
      <c r="H58" s="120"/>
      <c r="I58" s="120"/>
      <c r="J58" s="120"/>
      <c r="K58" s="120"/>
      <c r="L58" s="113"/>
    </row>
    <row r="59" spans="3:12" x14ac:dyDescent="0.45">
      <c r="C59" s="119"/>
      <c r="D59" s="142"/>
      <c r="E59" s="140"/>
      <c r="F59" s="140" t="str">
        <f>IF(Table11[[#This Row],[Site name
(select)]]= 0, "", (SUMIFS(Table126[ASC certified net production volume 
(tonnes)],Table126[Site name],Feed!C59,Table126[Species in production (Latin name)
(select)],Feed!D59)))</f>
        <v/>
      </c>
      <c r="G59" s="140" t="str">
        <f>IFERROR(Table11[[#This Row],[Total feed use (tonnes)]]/Table11[[#This Row],[ASC certified net production volume (tonnes)]], "")</f>
        <v/>
      </c>
      <c r="H59" s="120"/>
      <c r="I59" s="120"/>
      <c r="J59" s="120"/>
      <c r="K59" s="120"/>
      <c r="L59" s="113"/>
    </row>
    <row r="60" spans="3:12" x14ac:dyDescent="0.45">
      <c r="C60" s="119"/>
      <c r="D60" s="142"/>
      <c r="E60" s="140"/>
      <c r="F60" s="140" t="str">
        <f>IF(Table11[[#This Row],[Site name
(select)]]= 0, "", (SUMIFS(Table126[ASC certified net production volume 
(tonnes)],Table126[Site name],Feed!C60,Table126[Species in production (Latin name)
(select)],Feed!D60)))</f>
        <v/>
      </c>
      <c r="G60" s="140" t="str">
        <f>IFERROR(Table11[[#This Row],[Total feed use (tonnes)]]/Table11[[#This Row],[ASC certified net production volume (tonnes)]], "")</f>
        <v/>
      </c>
      <c r="H60" s="120"/>
      <c r="I60" s="120"/>
      <c r="J60" s="120"/>
      <c r="K60" s="120"/>
      <c r="L60" s="113"/>
    </row>
    <row r="61" spans="3:12" x14ac:dyDescent="0.45">
      <c r="C61" s="119"/>
      <c r="D61" s="142"/>
      <c r="E61" s="140"/>
      <c r="F61" s="140" t="str">
        <f>IF(Table11[[#This Row],[Site name
(select)]]= 0, "", (SUMIFS(Table126[ASC certified net production volume 
(tonnes)],Table126[Site name],Feed!C61,Table126[Species in production (Latin name)
(select)],Feed!D61)))</f>
        <v/>
      </c>
      <c r="G61" s="140" t="str">
        <f>IFERROR(Table11[[#This Row],[Total feed use (tonnes)]]/Table11[[#This Row],[ASC certified net production volume (tonnes)]], "")</f>
        <v/>
      </c>
      <c r="H61" s="120"/>
      <c r="I61" s="120"/>
      <c r="J61" s="120"/>
      <c r="K61" s="120"/>
      <c r="L61" s="113"/>
    </row>
    <row r="62" spans="3:12" x14ac:dyDescent="0.45">
      <c r="C62" s="119"/>
      <c r="D62" s="142"/>
      <c r="E62" s="140"/>
      <c r="F62" s="140" t="str">
        <f>IF(Table11[[#This Row],[Site name
(select)]]= 0, "", (SUMIFS(Table126[ASC certified net production volume 
(tonnes)],Table126[Site name],Feed!C62,Table126[Species in production (Latin name)
(select)],Feed!D62)))</f>
        <v/>
      </c>
      <c r="G62" s="140" t="str">
        <f>IFERROR(Table11[[#This Row],[Total feed use (tonnes)]]/Table11[[#This Row],[ASC certified net production volume (tonnes)]], "")</f>
        <v/>
      </c>
      <c r="H62" s="120"/>
      <c r="I62" s="120"/>
      <c r="J62" s="120"/>
      <c r="K62" s="120"/>
      <c r="L62" s="113"/>
    </row>
    <row r="63" spans="3:12" x14ac:dyDescent="0.45">
      <c r="C63" s="119"/>
      <c r="D63" s="142"/>
      <c r="E63" s="140"/>
      <c r="F63" s="140" t="str">
        <f>IF(Table11[[#This Row],[Site name
(select)]]= 0, "", (SUMIFS(Table126[ASC certified net production volume 
(tonnes)],Table126[Site name],Feed!C63,Table126[Species in production (Latin name)
(select)],Feed!D63)))</f>
        <v/>
      </c>
      <c r="G63" s="140" t="str">
        <f>IFERROR(Table11[[#This Row],[Total feed use (tonnes)]]/Table11[[#This Row],[ASC certified net production volume (tonnes)]], "")</f>
        <v/>
      </c>
      <c r="H63" s="120"/>
      <c r="I63" s="120"/>
      <c r="J63" s="120"/>
      <c r="K63" s="120"/>
      <c r="L63" s="113"/>
    </row>
    <row r="64" spans="3:12" x14ac:dyDescent="0.45">
      <c r="C64" s="119"/>
      <c r="D64" s="142"/>
      <c r="E64" s="140"/>
      <c r="F64" s="140" t="str">
        <f>IF(Table11[[#This Row],[Site name
(select)]]= 0, "", (SUMIFS(Table126[ASC certified net production volume 
(tonnes)],Table126[Site name],Feed!C64,Table126[Species in production (Latin name)
(select)],Feed!D64)))</f>
        <v/>
      </c>
      <c r="G64" s="140" t="str">
        <f>IFERROR(Table11[[#This Row],[Total feed use (tonnes)]]/Table11[[#This Row],[ASC certified net production volume (tonnes)]], "")</f>
        <v/>
      </c>
      <c r="H64" s="120"/>
      <c r="I64" s="120"/>
      <c r="J64" s="120"/>
      <c r="K64" s="120"/>
      <c r="L64" s="113"/>
    </row>
    <row r="65" spans="3:12" x14ac:dyDescent="0.45">
      <c r="C65" s="119"/>
      <c r="D65" s="142"/>
      <c r="E65" s="140"/>
      <c r="F65" s="140" t="str">
        <f>IF(Table11[[#This Row],[Site name
(select)]]= 0, "", (SUMIFS(Table126[ASC certified net production volume 
(tonnes)],Table126[Site name],Feed!C65,Table126[Species in production (Latin name)
(select)],Feed!D65)))</f>
        <v/>
      </c>
      <c r="G65" s="140" t="str">
        <f>IFERROR(Table11[[#This Row],[Total feed use (tonnes)]]/Table11[[#This Row],[ASC certified net production volume (tonnes)]], "")</f>
        <v/>
      </c>
      <c r="H65" s="120"/>
      <c r="I65" s="120"/>
      <c r="J65" s="120"/>
      <c r="K65" s="120"/>
      <c r="L65" s="113"/>
    </row>
    <row r="66" spans="3:12" x14ac:dyDescent="0.45">
      <c r="C66" s="119"/>
      <c r="D66" s="142"/>
      <c r="E66" s="140"/>
      <c r="F66" s="140" t="str">
        <f>IF(Table11[[#This Row],[Site name
(select)]]= 0, "", (SUMIFS(Table126[ASC certified net production volume 
(tonnes)],Table126[Site name],Feed!C66,Table126[Species in production (Latin name)
(select)],Feed!D66)))</f>
        <v/>
      </c>
      <c r="G66" s="140" t="str">
        <f>IFERROR(Table11[[#This Row],[Total feed use (tonnes)]]/Table11[[#This Row],[ASC certified net production volume (tonnes)]], "")</f>
        <v/>
      </c>
      <c r="H66" s="120"/>
      <c r="I66" s="120"/>
      <c r="J66" s="120"/>
      <c r="K66" s="120"/>
      <c r="L66" s="113"/>
    </row>
    <row r="67" spans="3:12" x14ac:dyDescent="0.45">
      <c r="C67" s="119"/>
      <c r="D67" s="142"/>
      <c r="E67" s="140"/>
      <c r="F67" s="140" t="str">
        <f>IF(Table11[[#This Row],[Site name
(select)]]= 0, "", (SUMIFS(Table126[ASC certified net production volume 
(tonnes)],Table126[Site name],Feed!C67,Table126[Species in production (Latin name)
(select)],Feed!D67)))</f>
        <v/>
      </c>
      <c r="G67" s="140" t="str">
        <f>IFERROR(Table11[[#This Row],[Total feed use (tonnes)]]/Table11[[#This Row],[ASC certified net production volume (tonnes)]], "")</f>
        <v/>
      </c>
      <c r="H67" s="120"/>
      <c r="I67" s="120"/>
      <c r="J67" s="120"/>
      <c r="K67" s="120"/>
      <c r="L67" s="113"/>
    </row>
    <row r="68" spans="3:12" x14ac:dyDescent="0.45">
      <c r="C68" s="119"/>
      <c r="D68" s="142"/>
      <c r="E68" s="140"/>
      <c r="F68" s="140" t="str">
        <f>IF(Table11[[#This Row],[Site name
(select)]]= 0, "", (SUMIFS(Table126[ASC certified net production volume 
(tonnes)],Table126[Site name],Feed!C68,Table126[Species in production (Latin name)
(select)],Feed!D68)))</f>
        <v/>
      </c>
      <c r="G68" s="140" t="str">
        <f>IFERROR(Table11[[#This Row],[Total feed use (tonnes)]]/Table11[[#This Row],[ASC certified net production volume (tonnes)]], "")</f>
        <v/>
      </c>
      <c r="H68" s="120"/>
      <c r="I68" s="120"/>
      <c r="J68" s="120"/>
      <c r="K68" s="120"/>
      <c r="L68" s="113"/>
    </row>
    <row r="69" spans="3:12" x14ac:dyDescent="0.45">
      <c r="C69" s="119"/>
      <c r="D69" s="142"/>
      <c r="E69" s="140"/>
      <c r="F69" s="140" t="str">
        <f>IF(Table11[[#This Row],[Site name
(select)]]= 0, "", (SUMIFS(Table126[ASC certified net production volume 
(tonnes)],Table126[Site name],Feed!C69,Table126[Species in production (Latin name)
(select)],Feed!D69)))</f>
        <v/>
      </c>
      <c r="G69" s="140" t="str">
        <f>IFERROR(Table11[[#This Row],[Total feed use (tonnes)]]/Table11[[#This Row],[ASC certified net production volume (tonnes)]], "")</f>
        <v/>
      </c>
      <c r="H69" s="120"/>
      <c r="I69" s="120"/>
      <c r="J69" s="120"/>
      <c r="K69" s="120"/>
      <c r="L69" s="113"/>
    </row>
    <row r="70" spans="3:12" x14ac:dyDescent="0.45">
      <c r="C70" s="119"/>
      <c r="D70" s="142"/>
      <c r="E70" s="140"/>
      <c r="F70" s="140" t="str">
        <f>IF(Table11[[#This Row],[Site name
(select)]]= 0, "", (SUMIFS(Table126[ASC certified net production volume 
(tonnes)],Table126[Site name],Feed!C70,Table126[Species in production (Latin name)
(select)],Feed!D70)))</f>
        <v/>
      </c>
      <c r="G70" s="140" t="str">
        <f>IFERROR(Table11[[#This Row],[Total feed use (tonnes)]]/Table11[[#This Row],[ASC certified net production volume (tonnes)]], "")</f>
        <v/>
      </c>
      <c r="H70" s="120"/>
      <c r="I70" s="120"/>
      <c r="J70" s="120"/>
      <c r="K70" s="120"/>
      <c r="L70" s="113"/>
    </row>
    <row r="71" spans="3:12" x14ac:dyDescent="0.45">
      <c r="C71" s="119"/>
      <c r="D71" s="142"/>
      <c r="E71" s="140"/>
      <c r="F71" s="140" t="str">
        <f>IF(Table11[[#This Row],[Site name
(select)]]= 0, "", (SUMIFS(Table126[ASC certified net production volume 
(tonnes)],Table126[Site name],Feed!C71,Table126[Species in production (Latin name)
(select)],Feed!D71)))</f>
        <v/>
      </c>
      <c r="G71" s="140" t="str">
        <f>IFERROR(Table11[[#This Row],[Total feed use (tonnes)]]/Table11[[#This Row],[ASC certified net production volume (tonnes)]], "")</f>
        <v/>
      </c>
      <c r="H71" s="120"/>
      <c r="I71" s="120"/>
      <c r="J71" s="120"/>
      <c r="K71" s="120"/>
      <c r="L71" s="113"/>
    </row>
    <row r="72" spans="3:12" x14ac:dyDescent="0.45">
      <c r="C72" s="119"/>
      <c r="D72" s="142"/>
      <c r="E72" s="140"/>
      <c r="F72" s="140" t="str">
        <f>IF(Table11[[#This Row],[Site name
(select)]]= 0, "", (SUMIFS(Table126[ASC certified net production volume 
(tonnes)],Table126[Site name],Feed!C72,Table126[Species in production (Latin name)
(select)],Feed!D72)))</f>
        <v/>
      </c>
      <c r="G72" s="140" t="str">
        <f>IFERROR(Table11[[#This Row],[Total feed use (tonnes)]]/Table11[[#This Row],[ASC certified net production volume (tonnes)]], "")</f>
        <v/>
      </c>
      <c r="H72" s="120"/>
      <c r="I72" s="120"/>
      <c r="J72" s="120"/>
      <c r="K72" s="120"/>
      <c r="L72" s="113"/>
    </row>
    <row r="73" spans="3:12" x14ac:dyDescent="0.45">
      <c r="C73" s="119"/>
      <c r="D73" s="142"/>
      <c r="E73" s="140"/>
      <c r="F73" s="140" t="str">
        <f>IF(Table11[[#This Row],[Site name
(select)]]= 0, "", (SUMIFS(Table126[ASC certified net production volume 
(tonnes)],Table126[Site name],Feed!C73,Table126[Species in production (Latin name)
(select)],Feed!D73)))</f>
        <v/>
      </c>
      <c r="G73" s="140" t="str">
        <f>IFERROR(Table11[[#This Row],[Total feed use (tonnes)]]/Table11[[#This Row],[ASC certified net production volume (tonnes)]], "")</f>
        <v/>
      </c>
      <c r="H73" s="120"/>
      <c r="I73" s="120"/>
      <c r="J73" s="120"/>
      <c r="K73" s="120"/>
      <c r="L73" s="113"/>
    </row>
    <row r="74" spans="3:12" x14ac:dyDescent="0.45">
      <c r="C74" s="119"/>
      <c r="D74" s="142"/>
      <c r="E74" s="140"/>
      <c r="F74" s="140" t="str">
        <f>IF(Table11[[#This Row],[Site name
(select)]]= 0, "", (SUMIFS(Table126[ASC certified net production volume 
(tonnes)],Table126[Site name],Feed!C74,Table126[Species in production (Latin name)
(select)],Feed!D74)))</f>
        <v/>
      </c>
      <c r="G74" s="140" t="str">
        <f>IFERROR(Table11[[#This Row],[Total feed use (tonnes)]]/Table11[[#This Row],[ASC certified net production volume (tonnes)]], "")</f>
        <v/>
      </c>
      <c r="H74" s="120"/>
      <c r="I74" s="120"/>
      <c r="J74" s="120"/>
      <c r="K74" s="120"/>
      <c r="L74" s="113"/>
    </row>
    <row r="75" spans="3:12" x14ac:dyDescent="0.45">
      <c r="C75" s="119"/>
      <c r="D75" s="142"/>
      <c r="E75" s="140"/>
      <c r="F75" s="140" t="str">
        <f>IF(Table11[[#This Row],[Site name
(select)]]= 0, "", (SUMIFS(Table126[ASC certified net production volume 
(tonnes)],Table126[Site name],Feed!C75,Table126[Species in production (Latin name)
(select)],Feed!D75)))</f>
        <v/>
      </c>
      <c r="G75" s="140" t="str">
        <f>IFERROR(Table11[[#This Row],[Total feed use (tonnes)]]/Table11[[#This Row],[ASC certified net production volume (tonnes)]], "")</f>
        <v/>
      </c>
      <c r="H75" s="120"/>
      <c r="I75" s="120"/>
      <c r="J75" s="120"/>
      <c r="K75" s="120"/>
      <c r="L75" s="113"/>
    </row>
    <row r="76" spans="3:12" x14ac:dyDescent="0.45">
      <c r="C76" s="119"/>
      <c r="D76" s="142"/>
      <c r="E76" s="140"/>
      <c r="F76" s="140" t="str">
        <f>IF(Table11[[#This Row],[Site name
(select)]]= 0, "", (SUMIFS(Table126[ASC certified net production volume 
(tonnes)],Table126[Site name],Feed!C76,Table126[Species in production (Latin name)
(select)],Feed!D76)))</f>
        <v/>
      </c>
      <c r="G76" s="140" t="str">
        <f>IFERROR(Table11[[#This Row],[Total feed use (tonnes)]]/Table11[[#This Row],[ASC certified net production volume (tonnes)]], "")</f>
        <v/>
      </c>
      <c r="H76" s="120"/>
      <c r="I76" s="120"/>
      <c r="J76" s="120"/>
      <c r="K76" s="120"/>
      <c r="L76" s="113"/>
    </row>
    <row r="77" spans="3:12" x14ac:dyDescent="0.45">
      <c r="C77" s="119"/>
      <c r="D77" s="142"/>
      <c r="E77" s="140"/>
      <c r="F77" s="140" t="str">
        <f>IF(Table11[[#This Row],[Site name
(select)]]= 0, "", (SUMIFS(Table126[ASC certified net production volume 
(tonnes)],Table126[Site name],Feed!C77,Table126[Species in production (Latin name)
(select)],Feed!D77)))</f>
        <v/>
      </c>
      <c r="G77" s="140" t="str">
        <f>IFERROR(Table11[[#This Row],[Total feed use (tonnes)]]/Table11[[#This Row],[ASC certified net production volume (tonnes)]], "")</f>
        <v/>
      </c>
      <c r="H77" s="120"/>
      <c r="I77" s="120"/>
      <c r="J77" s="120"/>
      <c r="K77" s="120"/>
      <c r="L77" s="113"/>
    </row>
    <row r="78" spans="3:12" x14ac:dyDescent="0.45">
      <c r="C78" s="119"/>
      <c r="D78" s="142"/>
      <c r="E78" s="140"/>
      <c r="F78" s="140" t="str">
        <f>IF(Table11[[#This Row],[Site name
(select)]]= 0, "", (SUMIFS(Table126[ASC certified net production volume 
(tonnes)],Table126[Site name],Feed!C78,Table126[Species in production (Latin name)
(select)],Feed!D78)))</f>
        <v/>
      </c>
      <c r="G78" s="140" t="str">
        <f>IFERROR(Table11[[#This Row],[Total feed use (tonnes)]]/Table11[[#This Row],[ASC certified net production volume (tonnes)]], "")</f>
        <v/>
      </c>
      <c r="H78" s="120"/>
      <c r="I78" s="120"/>
      <c r="J78" s="120"/>
      <c r="K78" s="120"/>
      <c r="L78" s="113"/>
    </row>
    <row r="79" spans="3:12" x14ac:dyDescent="0.45">
      <c r="C79" s="119"/>
      <c r="D79" s="142"/>
      <c r="E79" s="140"/>
      <c r="F79" s="140" t="str">
        <f>IF(Table11[[#This Row],[Site name
(select)]]= 0, "", (SUMIFS(Table126[ASC certified net production volume 
(tonnes)],Table126[Site name],Feed!C79,Table126[Species in production (Latin name)
(select)],Feed!D79)))</f>
        <v/>
      </c>
      <c r="G79" s="140" t="str">
        <f>IFERROR(Table11[[#This Row],[Total feed use (tonnes)]]/Table11[[#This Row],[ASC certified net production volume (tonnes)]], "")</f>
        <v/>
      </c>
      <c r="H79" s="120"/>
      <c r="I79" s="120"/>
      <c r="J79" s="120"/>
      <c r="K79" s="120"/>
      <c r="L79" s="113"/>
    </row>
    <row r="80" spans="3:12" x14ac:dyDescent="0.45">
      <c r="C80" s="119"/>
      <c r="D80" s="142"/>
      <c r="E80" s="140"/>
      <c r="F80" s="140" t="str">
        <f>IF(Table11[[#This Row],[Site name
(select)]]= 0, "", (SUMIFS(Table126[ASC certified net production volume 
(tonnes)],Table126[Site name],Feed!C80,Table126[Species in production (Latin name)
(select)],Feed!D80)))</f>
        <v/>
      </c>
      <c r="G80" s="140" t="str">
        <f>IFERROR(Table11[[#This Row],[Total feed use (tonnes)]]/Table11[[#This Row],[ASC certified net production volume (tonnes)]], "")</f>
        <v/>
      </c>
      <c r="H80" s="120"/>
      <c r="I80" s="120"/>
      <c r="J80" s="120"/>
      <c r="K80" s="120"/>
      <c r="L80" s="113"/>
    </row>
    <row r="81" spans="3:12" x14ac:dyDescent="0.45">
      <c r="C81" s="119"/>
      <c r="D81" s="142"/>
      <c r="E81" s="140"/>
      <c r="F81" s="140" t="str">
        <f>IF(Table11[[#This Row],[Site name
(select)]]= 0, "", (SUMIFS(Table126[ASC certified net production volume 
(tonnes)],Table126[Site name],Feed!C81,Table126[Species in production (Latin name)
(select)],Feed!D81)))</f>
        <v/>
      </c>
      <c r="G81" s="140" t="str">
        <f>IFERROR(Table11[[#This Row],[Total feed use (tonnes)]]/Table11[[#This Row],[ASC certified net production volume (tonnes)]], "")</f>
        <v/>
      </c>
      <c r="H81" s="120"/>
      <c r="I81" s="120"/>
      <c r="J81" s="120"/>
      <c r="K81" s="120"/>
      <c r="L81" s="113"/>
    </row>
    <row r="82" spans="3:12" x14ac:dyDescent="0.45">
      <c r="C82" s="119"/>
      <c r="D82" s="142"/>
      <c r="E82" s="140"/>
      <c r="F82" s="140" t="str">
        <f>IF(Table11[[#This Row],[Site name
(select)]]= 0, "", (SUMIFS(Table126[ASC certified net production volume 
(tonnes)],Table126[Site name],Feed!C82,Table126[Species in production (Latin name)
(select)],Feed!D82)))</f>
        <v/>
      </c>
      <c r="G82" s="140" t="str">
        <f>IFERROR(Table11[[#This Row],[Total feed use (tonnes)]]/Table11[[#This Row],[ASC certified net production volume (tonnes)]], "")</f>
        <v/>
      </c>
      <c r="H82" s="120"/>
      <c r="I82" s="120"/>
      <c r="J82" s="120"/>
      <c r="K82" s="120"/>
      <c r="L82" s="113"/>
    </row>
    <row r="83" spans="3:12" x14ac:dyDescent="0.45">
      <c r="C83" s="119"/>
      <c r="D83" s="142"/>
      <c r="E83" s="140"/>
      <c r="F83" s="140" t="str">
        <f>IF(Table11[[#This Row],[Site name
(select)]]= 0, "", (SUMIFS(Table126[ASC certified net production volume 
(tonnes)],Table126[Site name],Feed!C83,Table126[Species in production (Latin name)
(select)],Feed!D83)))</f>
        <v/>
      </c>
      <c r="G83" s="140" t="str">
        <f>IFERROR(Table11[[#This Row],[Total feed use (tonnes)]]/Table11[[#This Row],[ASC certified net production volume (tonnes)]], "")</f>
        <v/>
      </c>
      <c r="H83" s="120"/>
      <c r="I83" s="120"/>
      <c r="J83" s="120"/>
      <c r="K83" s="120"/>
      <c r="L83" s="113"/>
    </row>
    <row r="84" spans="3:12" x14ac:dyDescent="0.45">
      <c r="C84" s="119"/>
      <c r="D84" s="142"/>
      <c r="E84" s="140"/>
      <c r="F84" s="140" t="str">
        <f>IF(Table11[[#This Row],[Site name
(select)]]= 0, "", (SUMIFS(Table126[ASC certified net production volume 
(tonnes)],Table126[Site name],Feed!C84,Table126[Species in production (Latin name)
(select)],Feed!D84)))</f>
        <v/>
      </c>
      <c r="G84" s="140" t="str">
        <f>IFERROR(Table11[[#This Row],[Total feed use (tonnes)]]/Table11[[#This Row],[ASC certified net production volume (tonnes)]], "")</f>
        <v/>
      </c>
      <c r="H84" s="120"/>
      <c r="I84" s="120"/>
      <c r="J84" s="120"/>
      <c r="K84" s="120"/>
      <c r="L84" s="113"/>
    </row>
    <row r="85" spans="3:12" x14ac:dyDescent="0.45">
      <c r="C85" s="119"/>
      <c r="D85" s="142"/>
      <c r="E85" s="140"/>
      <c r="F85" s="140" t="str">
        <f>IF(Table11[[#This Row],[Site name
(select)]]= 0, "", (SUMIFS(Table126[ASC certified net production volume 
(tonnes)],Table126[Site name],Feed!C85,Table126[Species in production (Latin name)
(select)],Feed!D85)))</f>
        <v/>
      </c>
      <c r="G85" s="140" t="str">
        <f>IFERROR(Table11[[#This Row],[Total feed use (tonnes)]]/Table11[[#This Row],[ASC certified net production volume (tonnes)]], "")</f>
        <v/>
      </c>
      <c r="H85" s="120"/>
      <c r="I85" s="120"/>
      <c r="J85" s="120"/>
      <c r="K85" s="120"/>
      <c r="L85" s="113"/>
    </row>
    <row r="86" spans="3:12" x14ac:dyDescent="0.45">
      <c r="C86" s="119"/>
      <c r="D86" s="142"/>
      <c r="E86" s="140"/>
      <c r="F86" s="140" t="str">
        <f>IF(Table11[[#This Row],[Site name
(select)]]= 0, "", (SUMIFS(Table126[ASC certified net production volume 
(tonnes)],Table126[Site name],Feed!C86,Table126[Species in production (Latin name)
(select)],Feed!D86)))</f>
        <v/>
      </c>
      <c r="G86" s="140" t="str">
        <f>IFERROR(Table11[[#This Row],[Total feed use (tonnes)]]/Table11[[#This Row],[ASC certified net production volume (tonnes)]], "")</f>
        <v/>
      </c>
      <c r="H86" s="120"/>
      <c r="I86" s="120"/>
      <c r="J86" s="120"/>
      <c r="K86" s="120"/>
      <c r="L86" s="113"/>
    </row>
    <row r="87" spans="3:12" x14ac:dyDescent="0.45">
      <c r="C87" s="119"/>
      <c r="D87" s="142"/>
      <c r="E87" s="140"/>
      <c r="F87" s="140" t="str">
        <f>IF(Table11[[#This Row],[Site name
(select)]]= 0, "", (SUMIFS(Table126[ASC certified net production volume 
(tonnes)],Table126[Site name],Feed!C87,Table126[Species in production (Latin name)
(select)],Feed!D87)))</f>
        <v/>
      </c>
      <c r="G87" s="140" t="str">
        <f>IFERROR(Table11[[#This Row],[Total feed use (tonnes)]]/Table11[[#This Row],[ASC certified net production volume (tonnes)]], "")</f>
        <v/>
      </c>
      <c r="H87" s="120"/>
      <c r="I87" s="120"/>
      <c r="J87" s="120"/>
      <c r="K87" s="120"/>
      <c r="L87" s="113"/>
    </row>
    <row r="88" spans="3:12" x14ac:dyDescent="0.45">
      <c r="C88" s="119"/>
      <c r="D88" s="142"/>
      <c r="E88" s="140"/>
      <c r="F88" s="140" t="str">
        <f>IF(Table11[[#This Row],[Site name
(select)]]= 0, "", (SUMIFS(Table126[ASC certified net production volume 
(tonnes)],Table126[Site name],Feed!C88,Table126[Species in production (Latin name)
(select)],Feed!D88)))</f>
        <v/>
      </c>
      <c r="G88" s="140" t="str">
        <f>IFERROR(Table11[[#This Row],[Total feed use (tonnes)]]/Table11[[#This Row],[ASC certified net production volume (tonnes)]], "")</f>
        <v/>
      </c>
      <c r="H88" s="120"/>
      <c r="I88" s="120"/>
      <c r="J88" s="120"/>
      <c r="K88" s="120"/>
      <c r="L88" s="113"/>
    </row>
    <row r="89" spans="3:12" x14ac:dyDescent="0.45">
      <c r="C89" s="119"/>
      <c r="D89" s="142"/>
      <c r="E89" s="140"/>
      <c r="F89" s="140" t="str">
        <f>IF(Table11[[#This Row],[Site name
(select)]]= 0, "", (SUMIFS(Table126[ASC certified net production volume 
(tonnes)],Table126[Site name],Feed!C89,Table126[Species in production (Latin name)
(select)],Feed!D89)))</f>
        <v/>
      </c>
      <c r="G89" s="140" t="str">
        <f>IFERROR(Table11[[#This Row],[Total feed use (tonnes)]]/Table11[[#This Row],[ASC certified net production volume (tonnes)]], "")</f>
        <v/>
      </c>
      <c r="H89" s="120"/>
      <c r="I89" s="120"/>
      <c r="J89" s="120"/>
      <c r="K89" s="120"/>
      <c r="L89" s="113"/>
    </row>
    <row r="90" spans="3:12" x14ac:dyDescent="0.45">
      <c r="C90" s="119"/>
      <c r="D90" s="142"/>
      <c r="E90" s="140"/>
      <c r="F90" s="140" t="str">
        <f>IF(Table11[[#This Row],[Site name
(select)]]= 0, "", (SUMIFS(Table126[ASC certified net production volume 
(tonnes)],Table126[Site name],Feed!C90,Table126[Species in production (Latin name)
(select)],Feed!D90)))</f>
        <v/>
      </c>
      <c r="G90" s="140" t="str">
        <f>IFERROR(Table11[[#This Row],[Total feed use (tonnes)]]/Table11[[#This Row],[ASC certified net production volume (tonnes)]], "")</f>
        <v/>
      </c>
      <c r="H90" s="120"/>
      <c r="I90" s="120"/>
      <c r="J90" s="120"/>
      <c r="K90" s="120"/>
      <c r="L90" s="113"/>
    </row>
    <row r="91" spans="3:12" x14ac:dyDescent="0.45">
      <c r="C91" s="119"/>
      <c r="D91" s="142"/>
      <c r="E91" s="140"/>
      <c r="F91" s="140" t="str">
        <f>IF(Table11[[#This Row],[Site name
(select)]]= 0, "", (SUMIFS(Table126[ASC certified net production volume 
(tonnes)],Table126[Site name],Feed!C91,Table126[Species in production (Latin name)
(select)],Feed!D91)))</f>
        <v/>
      </c>
      <c r="G91" s="140" t="str">
        <f>IFERROR(Table11[[#This Row],[Total feed use (tonnes)]]/Table11[[#This Row],[ASC certified net production volume (tonnes)]], "")</f>
        <v/>
      </c>
      <c r="H91" s="120"/>
      <c r="I91" s="120"/>
      <c r="J91" s="120"/>
      <c r="K91" s="120"/>
      <c r="L91" s="113"/>
    </row>
    <row r="92" spans="3:12" x14ac:dyDescent="0.45">
      <c r="C92" s="119"/>
      <c r="D92" s="142"/>
      <c r="E92" s="140"/>
      <c r="F92" s="140" t="str">
        <f>IF(Table11[[#This Row],[Site name
(select)]]= 0, "", (SUMIFS(Table126[ASC certified net production volume 
(tonnes)],Table126[Site name],Feed!C92,Table126[Species in production (Latin name)
(select)],Feed!D92)))</f>
        <v/>
      </c>
      <c r="G92" s="140" t="str">
        <f>IFERROR(Table11[[#This Row],[Total feed use (tonnes)]]/Table11[[#This Row],[ASC certified net production volume (tonnes)]], "")</f>
        <v/>
      </c>
      <c r="H92" s="120"/>
      <c r="I92" s="120"/>
      <c r="J92" s="120"/>
      <c r="K92" s="120"/>
      <c r="L92" s="113"/>
    </row>
    <row r="93" spans="3:12" x14ac:dyDescent="0.45">
      <c r="C93" s="119"/>
      <c r="D93" s="142"/>
      <c r="E93" s="140"/>
      <c r="F93" s="140" t="str">
        <f>IF(Table11[[#This Row],[Site name
(select)]]= 0, "", (SUMIFS(Table126[ASC certified net production volume 
(tonnes)],Table126[Site name],Feed!C93,Table126[Species in production (Latin name)
(select)],Feed!D93)))</f>
        <v/>
      </c>
      <c r="G93" s="140" t="str">
        <f>IFERROR(Table11[[#This Row],[Total feed use (tonnes)]]/Table11[[#This Row],[ASC certified net production volume (tonnes)]], "")</f>
        <v/>
      </c>
      <c r="H93" s="120"/>
      <c r="I93" s="120"/>
      <c r="J93" s="120"/>
      <c r="K93" s="120"/>
      <c r="L93" s="113"/>
    </row>
    <row r="94" spans="3:12" x14ac:dyDescent="0.45">
      <c r="C94" s="119"/>
      <c r="D94" s="142"/>
      <c r="E94" s="140"/>
      <c r="F94" s="140" t="str">
        <f>IF(Table11[[#This Row],[Site name
(select)]]= 0, "", (SUMIFS(Table126[ASC certified net production volume 
(tonnes)],Table126[Site name],Feed!C94,Table126[Species in production (Latin name)
(select)],Feed!D94)))</f>
        <v/>
      </c>
      <c r="G94" s="140" t="str">
        <f>IFERROR(Table11[[#This Row],[Total feed use (tonnes)]]/Table11[[#This Row],[ASC certified net production volume (tonnes)]], "")</f>
        <v/>
      </c>
      <c r="H94" s="120"/>
      <c r="I94" s="120"/>
      <c r="J94" s="120"/>
      <c r="K94" s="120"/>
      <c r="L94" s="113"/>
    </row>
    <row r="95" spans="3:12" x14ac:dyDescent="0.45">
      <c r="C95" s="119"/>
      <c r="D95" s="142"/>
      <c r="E95" s="140"/>
      <c r="F95" s="140" t="str">
        <f>IF(Table11[[#This Row],[Site name
(select)]]= 0, "", (SUMIFS(Table126[ASC certified net production volume 
(tonnes)],Table126[Site name],Feed!C95,Table126[Species in production (Latin name)
(select)],Feed!D95)))</f>
        <v/>
      </c>
      <c r="G95" s="140" t="str">
        <f>IFERROR(Table11[[#This Row],[Total feed use (tonnes)]]/Table11[[#This Row],[ASC certified net production volume (tonnes)]], "")</f>
        <v/>
      </c>
      <c r="H95" s="120"/>
      <c r="I95" s="120"/>
      <c r="J95" s="120"/>
      <c r="K95" s="120"/>
      <c r="L95" s="113"/>
    </row>
    <row r="96" spans="3:12" x14ac:dyDescent="0.45">
      <c r="C96" s="119"/>
      <c r="D96" s="142"/>
      <c r="E96" s="140"/>
      <c r="F96" s="140" t="str">
        <f>IF(Table11[[#This Row],[Site name
(select)]]= 0, "", (SUMIFS(Table126[ASC certified net production volume 
(tonnes)],Table126[Site name],Feed!C96,Table126[Species in production (Latin name)
(select)],Feed!D96)))</f>
        <v/>
      </c>
      <c r="G96" s="140" t="str">
        <f>IFERROR(Table11[[#This Row],[Total feed use (tonnes)]]/Table11[[#This Row],[ASC certified net production volume (tonnes)]], "")</f>
        <v/>
      </c>
      <c r="H96" s="120"/>
      <c r="I96" s="120"/>
      <c r="J96" s="120"/>
      <c r="K96" s="120"/>
      <c r="L96" s="113"/>
    </row>
    <row r="97" spans="3:12" x14ac:dyDescent="0.45">
      <c r="C97" s="119"/>
      <c r="D97" s="142"/>
      <c r="E97" s="140"/>
      <c r="F97" s="140" t="str">
        <f>IF(Table11[[#This Row],[Site name
(select)]]= 0, "", (SUMIFS(Table126[ASC certified net production volume 
(tonnes)],Table126[Site name],Feed!C97,Table126[Species in production (Latin name)
(select)],Feed!D97)))</f>
        <v/>
      </c>
      <c r="G97" s="140" t="str">
        <f>IFERROR(Table11[[#This Row],[Total feed use (tonnes)]]/Table11[[#This Row],[ASC certified net production volume (tonnes)]], "")</f>
        <v/>
      </c>
      <c r="H97" s="120"/>
      <c r="I97" s="120"/>
      <c r="J97" s="120"/>
      <c r="K97" s="120"/>
      <c r="L97" s="113"/>
    </row>
    <row r="98" spans="3:12" x14ac:dyDescent="0.45">
      <c r="C98" s="119"/>
      <c r="D98" s="142"/>
      <c r="E98" s="140"/>
      <c r="F98" s="140" t="str">
        <f>IF(Table11[[#This Row],[Site name
(select)]]= 0, "", (SUMIFS(Table126[ASC certified net production volume 
(tonnes)],Table126[Site name],Feed!C98,Table126[Species in production (Latin name)
(select)],Feed!D98)))</f>
        <v/>
      </c>
      <c r="G98" s="140" t="str">
        <f>IFERROR(Table11[[#This Row],[Total feed use (tonnes)]]/Table11[[#This Row],[ASC certified net production volume (tonnes)]], "")</f>
        <v/>
      </c>
      <c r="H98" s="120"/>
      <c r="I98" s="120"/>
      <c r="J98" s="120"/>
      <c r="K98" s="120"/>
      <c r="L98" s="113"/>
    </row>
    <row r="99" spans="3:12" x14ac:dyDescent="0.45">
      <c r="C99" s="119"/>
      <c r="D99" s="142"/>
      <c r="E99" s="140"/>
      <c r="F99" s="140" t="str">
        <f>IF(Table11[[#This Row],[Site name
(select)]]= 0, "", (SUMIFS(Table126[ASC certified net production volume 
(tonnes)],Table126[Site name],Feed!C99,Table126[Species in production (Latin name)
(select)],Feed!D99)))</f>
        <v/>
      </c>
      <c r="G99" s="140" t="str">
        <f>IFERROR(Table11[[#This Row],[Total feed use (tonnes)]]/Table11[[#This Row],[ASC certified net production volume (tonnes)]], "")</f>
        <v/>
      </c>
      <c r="H99" s="120"/>
      <c r="I99" s="120"/>
      <c r="J99" s="120"/>
      <c r="K99" s="120"/>
      <c r="L99" s="113"/>
    </row>
    <row r="100" spans="3:12" x14ac:dyDescent="0.45">
      <c r="C100" s="119"/>
      <c r="D100" s="142"/>
      <c r="E100" s="140"/>
      <c r="F100" s="140" t="str">
        <f>IF(Table11[[#This Row],[Site name
(select)]]= 0, "", (SUMIFS(Table126[ASC certified net production volume 
(tonnes)],Table126[Site name],Feed!C100,Table126[Species in production (Latin name)
(select)],Feed!D100)))</f>
        <v/>
      </c>
      <c r="G100" s="140" t="str">
        <f>IFERROR(Table11[[#This Row],[Total feed use (tonnes)]]/Table11[[#This Row],[ASC certified net production volume (tonnes)]], "")</f>
        <v/>
      </c>
      <c r="H100" s="120"/>
      <c r="I100" s="120"/>
      <c r="J100" s="120"/>
      <c r="K100" s="120"/>
      <c r="L100" s="113"/>
    </row>
  </sheetData>
  <sheetProtection algorithmName="SHA-512" hashValue="BIh34mmxGGBOA+UTw1sQqr5rlxxQeEHYPHJe5HUnz4+WaPv1dbOumbc8naDpUpi/NsYYELxekNliyaBA/tHhlw==" saltValue="X8tfqC8aQ+KDfse7peChuA==" spinCount="100000" sheet="1" objects="1" scenarios="1"/>
  <dataValidations count="4">
    <dataValidation type="decimal" operator="greaterThanOrEqual" allowBlank="1" showInputMessage="1" showErrorMessage="1" sqref="F5:F100 E5:E100" xr:uid="{EB499BA1-E573-43EC-B67C-B2B9AA3BB903}">
      <formula1>0</formula1>
    </dataValidation>
    <dataValidation type="decimal" operator="greaterThanOrEqual" allowBlank="1" showInputMessage="1" showErrorMessage="1" errorTitle="Data error" error="A numeric value is expected, e.g. '1.75'" sqref="H5:J100" xr:uid="{B525C40F-FBB0-4932-8975-3A886F52B77C}">
      <formula1>0</formula1>
    </dataValidation>
    <dataValidation type="decimal" operator="greaterThanOrEqual" allowBlank="1" showInputMessage="1" sqref="G5:G100" xr:uid="{7DC8F46C-94CF-4E90-A4EC-050E3420CB90}">
      <formula1>0</formula1>
    </dataValidation>
    <dataValidation type="textLength" operator="lessThanOrEqual" allowBlank="1" showInputMessage="1" sqref="L5:L100" xr:uid="{0E5883A6-48C4-4F45-8276-FE17F5D45CD1}">
      <formula1>3000</formula1>
    </dataValidation>
  </dataValidations>
  <pageMargins left="0.7" right="0.7" top="0.75" bottom="0.75" header="0.3" footer="0.3"/>
  <pageSetup orientation="portrait" r:id="rId1"/>
  <ignoredErrors>
    <ignoredError sqref="C7:C29 D7:D29 C30:D55 C56:D100" calculatedColumn="1"/>
  </ignoredErrors>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A9EACAA-D2DA-4AB7-92BE-575513E53DA2}">
          <x14:formula1>
            <xm:f>'Dropdown tables - Production'!$A$2:$A$77</xm:f>
          </x14:formula1>
          <xm:sqref>C5:C100</xm:sqref>
        </x14:dataValidation>
        <x14:dataValidation type="list" allowBlank="1" showInputMessage="1" showErrorMessage="1" xr:uid="{C1669E4C-5EBE-47B0-88D1-AAC1185A390D}">
          <x14:formula1>
            <xm:f>'Dropdown tables - Production'!$C$2:$C$77</xm:f>
          </x14:formula1>
          <xm:sqref>D5:D100</xm:sqref>
        </x14:dataValidation>
        <x14:dataValidation type="list" allowBlank="1" showInputMessage="1" showErrorMessage="1" xr:uid="{BE1E1FA2-DD34-4139-A7C6-E9FD1CDA9BCD}">
          <x14:formula1>
            <xm:f>'Dropdown tables - Production'!$AF$2:$AF$4</xm:f>
          </x14:formula1>
          <xm:sqref>K5:K100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85C4-4E86-49B9-9C0B-A476664C950E}">
  <sheetPr codeName="Sheet16">
    <tabColor theme="9" tint="0.59999389629810485"/>
  </sheetPr>
  <dimension ref="C2:I147"/>
  <sheetViews>
    <sheetView showZeros="0" zoomScale="75" zoomScaleNormal="75" workbookViewId="0"/>
  </sheetViews>
  <sheetFormatPr defaultColWidth="9" defaultRowHeight="16.5" x14ac:dyDescent="0.45"/>
  <cols>
    <col min="1" max="1" width="9" style="13"/>
    <col min="2" max="2" width="9" style="13" customWidth="1"/>
    <col min="3" max="3" width="18.81640625" style="13" customWidth="1"/>
    <col min="4" max="4" width="25.54296875" style="13" bestFit="1" customWidth="1"/>
    <col min="5" max="5" width="25.453125" style="13" bestFit="1" customWidth="1"/>
    <col min="6" max="6" width="59" style="13" bestFit="1" customWidth="1"/>
    <col min="7" max="7" width="22" style="13" bestFit="1" customWidth="1"/>
    <col min="8" max="8" width="60.1796875" style="13" customWidth="1"/>
    <col min="9" max="9" width="13" style="13" customWidth="1"/>
    <col min="10" max="22" width="9" style="13" customWidth="1"/>
    <col min="23" max="25" width="9" style="13"/>
    <col min="26" max="26" width="9" style="13" customWidth="1"/>
    <col min="27" max="27" width="9" style="13"/>
    <col min="28" max="29" width="9" style="13" customWidth="1"/>
    <col min="30" max="16384" width="9" style="13"/>
  </cols>
  <sheetData>
    <row r="2" spans="3:9" x14ac:dyDescent="0.45">
      <c r="C2" s="19" t="s">
        <v>260</v>
      </c>
    </row>
    <row r="3" spans="3:9" s="14" customFormat="1" hidden="1" x14ac:dyDescent="0.45">
      <c r="C3" s="14">
        <v>15.1</v>
      </c>
      <c r="D3" s="14" t="s">
        <v>261</v>
      </c>
      <c r="E3" s="14" t="s">
        <v>262</v>
      </c>
      <c r="F3" s="14" t="s">
        <v>263</v>
      </c>
      <c r="G3" s="14" t="s">
        <v>264</v>
      </c>
      <c r="H3" s="14" t="s">
        <v>265</v>
      </c>
      <c r="I3" s="14" t="s">
        <v>266</v>
      </c>
    </row>
    <row r="4" spans="3:9" s="98" customFormat="1" ht="35.65" customHeight="1" thickBot="1" x14ac:dyDescent="0.4">
      <c r="C4" s="66" t="s">
        <v>172</v>
      </c>
      <c r="D4" s="110" t="s">
        <v>267</v>
      </c>
      <c r="E4" s="66" t="s">
        <v>268</v>
      </c>
      <c r="F4" s="101" t="s">
        <v>269</v>
      </c>
      <c r="G4" s="66" t="s">
        <v>270</v>
      </c>
      <c r="H4" s="101" t="s">
        <v>271</v>
      </c>
      <c r="I4" s="68" t="s">
        <v>169</v>
      </c>
    </row>
    <row r="5" spans="3:9" ht="16.5" customHeight="1" thickTop="1" x14ac:dyDescent="0.45">
      <c r="C5" s="119"/>
      <c r="D5" s="120" t="str">
        <f>IF(Table27[[#This Row],[Site name
(select)]]= 0, "", (SUMIF(Table126[Site name],Table27[[#This Row],[Site name
(select)]],Table126[ASC certified net production volume 
(tonnes)])))</f>
        <v/>
      </c>
      <c r="E5" s="120"/>
      <c r="F5" s="144" t="str">
        <f>IFERROR(Table27[[#This Row],[ GHG emission on farm 
(kg CO2-eq.)]]/Table27[[#This Row],[Net production volume 
(tonnes)]], "")</f>
        <v/>
      </c>
      <c r="G5" s="120"/>
      <c r="H5" s="144" t="str">
        <f>IFERROR(Table27[[#This Row],[GHG emission feed 
(kg CO2-eq.)]]/Table27[[#This Row],[Net production volume 
(tonnes)]], "")</f>
        <v/>
      </c>
      <c r="I5" s="113"/>
    </row>
    <row r="6" spans="3:9" ht="16.5" customHeight="1" x14ac:dyDescent="0.45">
      <c r="C6" s="119"/>
      <c r="D6" s="120" t="str">
        <f>IF(Table27[[#This Row],[Site name
(select)]]= 0, "", (SUMIF(Table126[Site name],Table27[[#This Row],[Site name
(select)]],Table126[ASC certified net production volume 
(tonnes)])))</f>
        <v/>
      </c>
      <c r="E6" s="120"/>
      <c r="F6" s="144" t="str">
        <f>IFERROR(Table27[[#This Row],[ GHG emission on farm 
(kg CO2-eq.)]]/Table27[[#This Row],[Net production volume 
(tonnes)]], "")</f>
        <v/>
      </c>
      <c r="G6" s="120"/>
      <c r="H6" s="144" t="str">
        <f>IFERROR(Table27[[#This Row],[GHG emission feed 
(kg CO2-eq.)]]/Table27[[#This Row],[Net production volume 
(tonnes)]], "")</f>
        <v/>
      </c>
      <c r="I6" s="113"/>
    </row>
    <row r="7" spans="3:9" ht="16.5" customHeight="1" x14ac:dyDescent="0.45">
      <c r="C7" s="119"/>
      <c r="D7" s="120" t="str">
        <f>IF(Table27[[#This Row],[Site name
(select)]]= 0, "", (SUMIF(Table126[Site name],Table27[[#This Row],[Site name
(select)]],Table126[ASC certified net production volume 
(tonnes)])))</f>
        <v/>
      </c>
      <c r="E7" s="120"/>
      <c r="F7" s="144" t="str">
        <f>IFERROR(Table27[[#This Row],[ GHG emission on farm 
(kg CO2-eq.)]]/Table27[[#This Row],[Net production volume 
(tonnes)]], "")</f>
        <v/>
      </c>
      <c r="G7" s="120"/>
      <c r="H7" s="144" t="str">
        <f>IFERROR(Table27[[#This Row],[GHG emission feed 
(kg CO2-eq.)]]/Table27[[#This Row],[Net production volume 
(tonnes)]], "")</f>
        <v/>
      </c>
      <c r="I7" s="113"/>
    </row>
    <row r="8" spans="3:9" ht="16.5" customHeight="1" x14ac:dyDescent="0.45">
      <c r="C8" s="119"/>
      <c r="D8" s="120" t="str">
        <f>IF(Table27[[#This Row],[Site name
(select)]]= 0, "", (SUMIF(Table126[Site name],Table27[[#This Row],[Site name
(select)]],Table126[ASC certified net production volume 
(tonnes)])))</f>
        <v/>
      </c>
      <c r="E8" s="120"/>
      <c r="F8" s="144" t="str">
        <f>IFERROR(Table27[[#This Row],[ GHG emission on farm 
(kg CO2-eq.)]]/Table27[[#This Row],[Net production volume 
(tonnes)]], "")</f>
        <v/>
      </c>
      <c r="G8" s="120"/>
      <c r="H8" s="144" t="str">
        <f>IFERROR(Table27[[#This Row],[GHG emission feed 
(kg CO2-eq.)]]/Table27[[#This Row],[Net production volume 
(tonnes)]], "")</f>
        <v/>
      </c>
      <c r="I8" s="113"/>
    </row>
    <row r="9" spans="3:9" ht="16.5" customHeight="1" x14ac:dyDescent="0.45">
      <c r="C9" s="119"/>
      <c r="D9" s="120" t="str">
        <f>IF(Table27[[#This Row],[Site name
(select)]]= 0, "", (SUMIF(Table126[Site name],Table27[[#This Row],[Site name
(select)]],Table126[ASC certified net production volume 
(tonnes)])))</f>
        <v/>
      </c>
      <c r="E9" s="120"/>
      <c r="F9" s="144" t="str">
        <f>IFERROR(Table27[[#This Row],[ GHG emission on farm 
(kg CO2-eq.)]]/Table27[[#This Row],[Net production volume 
(tonnes)]], "")</f>
        <v/>
      </c>
      <c r="G9" s="120"/>
      <c r="H9" s="144" t="str">
        <f>IFERROR(Table27[[#This Row],[GHG emission feed 
(kg CO2-eq.)]]/Table27[[#This Row],[Net production volume 
(tonnes)]], "")</f>
        <v/>
      </c>
      <c r="I9" s="113"/>
    </row>
    <row r="10" spans="3:9" ht="16.5" customHeight="1" x14ac:dyDescent="0.45">
      <c r="C10" s="119"/>
      <c r="D10" s="120" t="str">
        <f>IF(Table27[[#This Row],[Site name
(select)]]= 0, "", (SUMIF(Table126[Site name],Table27[[#This Row],[Site name
(select)]],Table126[ASC certified net production volume 
(tonnes)])))</f>
        <v/>
      </c>
      <c r="E10" s="120"/>
      <c r="F10" s="144" t="str">
        <f>IFERROR(Table27[[#This Row],[ GHG emission on farm 
(kg CO2-eq.)]]/Table27[[#This Row],[Net production volume 
(tonnes)]], "")</f>
        <v/>
      </c>
      <c r="G10" s="120"/>
      <c r="H10" s="144" t="str">
        <f>IFERROR(Table27[[#This Row],[GHG emission feed 
(kg CO2-eq.)]]/Table27[[#This Row],[Net production volume 
(tonnes)]], "")</f>
        <v/>
      </c>
      <c r="I10" s="113"/>
    </row>
    <row r="11" spans="3:9" ht="16.5" customHeight="1" x14ac:dyDescent="0.45">
      <c r="C11" s="119"/>
      <c r="D11" s="120" t="str">
        <f>IF(Table27[[#This Row],[Site name
(select)]]= 0, "", (SUMIF(Table126[Site name],Table27[[#This Row],[Site name
(select)]],Table126[ASC certified net production volume 
(tonnes)])))</f>
        <v/>
      </c>
      <c r="E11" s="120"/>
      <c r="F11" s="144" t="str">
        <f>IFERROR(Table27[[#This Row],[ GHG emission on farm 
(kg CO2-eq.)]]/Table27[[#This Row],[Net production volume 
(tonnes)]], "")</f>
        <v/>
      </c>
      <c r="G11" s="120"/>
      <c r="H11" s="144" t="str">
        <f>IFERROR(Table27[[#This Row],[GHG emission feed 
(kg CO2-eq.)]]/Table27[[#This Row],[Net production volume 
(tonnes)]], "")</f>
        <v/>
      </c>
      <c r="I11" s="113"/>
    </row>
    <row r="12" spans="3:9" ht="16.5" customHeight="1" x14ac:dyDescent="0.45">
      <c r="C12" s="119"/>
      <c r="D12" s="120" t="str">
        <f>IF(Table27[[#This Row],[Site name
(select)]]= 0, "", (SUMIF(Table126[Site name],Table27[[#This Row],[Site name
(select)]],Table126[ASC certified net production volume 
(tonnes)])))</f>
        <v/>
      </c>
      <c r="E12" s="120"/>
      <c r="F12" s="144" t="str">
        <f>IFERROR(Table27[[#This Row],[ GHG emission on farm 
(kg CO2-eq.)]]/Table27[[#This Row],[Net production volume 
(tonnes)]], "")</f>
        <v/>
      </c>
      <c r="G12" s="120"/>
      <c r="H12" s="144" t="str">
        <f>IFERROR(Table27[[#This Row],[GHG emission feed 
(kg CO2-eq.)]]/Table27[[#This Row],[Net production volume 
(tonnes)]], "")</f>
        <v/>
      </c>
      <c r="I12" s="113"/>
    </row>
    <row r="13" spans="3:9" ht="16.5" customHeight="1" x14ac:dyDescent="0.45">
      <c r="C13" s="119"/>
      <c r="D13" s="120" t="str">
        <f>IF(Table27[[#This Row],[Site name
(select)]]= 0, "", (SUMIF(Table126[Site name],Table27[[#This Row],[Site name
(select)]],Table126[ASC certified net production volume 
(tonnes)])))</f>
        <v/>
      </c>
      <c r="E13" s="120"/>
      <c r="F13" s="144" t="str">
        <f>IFERROR(Table27[[#This Row],[ GHG emission on farm 
(kg CO2-eq.)]]/Table27[[#This Row],[Net production volume 
(tonnes)]], "")</f>
        <v/>
      </c>
      <c r="G13" s="120"/>
      <c r="H13" s="144" t="str">
        <f>IFERROR(Table27[[#This Row],[GHG emission feed 
(kg CO2-eq.)]]/Table27[[#This Row],[Net production volume 
(tonnes)]], "")</f>
        <v/>
      </c>
      <c r="I13" s="113"/>
    </row>
    <row r="14" spans="3:9" ht="16.5" customHeight="1" x14ac:dyDescent="0.45">
      <c r="C14" s="119"/>
      <c r="D14" s="120" t="str">
        <f>IF(Table27[[#This Row],[Site name
(select)]]= 0, "", (SUMIF(Table126[Site name],Table27[[#This Row],[Site name
(select)]],Table126[ASC certified net production volume 
(tonnes)])))</f>
        <v/>
      </c>
      <c r="E14" s="120"/>
      <c r="F14" s="144" t="str">
        <f>IFERROR(Table27[[#This Row],[ GHG emission on farm 
(kg CO2-eq.)]]/Table27[[#This Row],[Net production volume 
(tonnes)]], "")</f>
        <v/>
      </c>
      <c r="G14" s="120"/>
      <c r="H14" s="144" t="str">
        <f>IFERROR(Table27[[#This Row],[GHG emission feed 
(kg CO2-eq.)]]/Table27[[#This Row],[Net production volume 
(tonnes)]], "")</f>
        <v/>
      </c>
      <c r="I14" s="113"/>
    </row>
    <row r="15" spans="3:9" ht="16.5" customHeight="1" x14ac:dyDescent="0.45">
      <c r="C15" s="119"/>
      <c r="D15" s="120" t="str">
        <f>IF(Table27[[#This Row],[Site name
(select)]]= 0, "", (SUMIF(Table126[Site name],Table27[[#This Row],[Site name
(select)]],Table126[ASC certified net production volume 
(tonnes)])))</f>
        <v/>
      </c>
      <c r="E15" s="120"/>
      <c r="F15" s="144" t="str">
        <f>IFERROR(Table27[[#This Row],[ GHG emission on farm 
(kg CO2-eq.)]]/Table27[[#This Row],[Net production volume 
(tonnes)]], "")</f>
        <v/>
      </c>
      <c r="G15" s="120"/>
      <c r="H15" s="144" t="str">
        <f>IFERROR(Table27[[#This Row],[GHG emission feed 
(kg CO2-eq.)]]/Table27[[#This Row],[Net production volume 
(tonnes)]], "")</f>
        <v/>
      </c>
      <c r="I15" s="113"/>
    </row>
    <row r="16" spans="3:9" ht="16.5" customHeight="1" x14ac:dyDescent="0.45">
      <c r="C16" s="119"/>
      <c r="D16" s="120" t="str">
        <f>IF(Table27[[#This Row],[Site name
(select)]]= 0, "", (SUMIF(Table126[Site name],Table27[[#This Row],[Site name
(select)]],Table126[ASC certified net production volume 
(tonnes)])))</f>
        <v/>
      </c>
      <c r="E16" s="120"/>
      <c r="F16" s="144" t="str">
        <f>IFERROR(Table27[[#This Row],[ GHG emission on farm 
(kg CO2-eq.)]]/Table27[[#This Row],[Net production volume 
(tonnes)]], "")</f>
        <v/>
      </c>
      <c r="G16" s="120"/>
      <c r="H16" s="144" t="str">
        <f>IFERROR(Table27[[#This Row],[GHG emission feed 
(kg CO2-eq.)]]/Table27[[#This Row],[Net production volume 
(tonnes)]], "")</f>
        <v/>
      </c>
      <c r="I16" s="113"/>
    </row>
    <row r="17" spans="3:9" ht="16.5" customHeight="1" x14ac:dyDescent="0.45">
      <c r="C17" s="119"/>
      <c r="D17" s="120" t="str">
        <f>IF(Table27[[#This Row],[Site name
(select)]]= 0, "", (SUMIF(Table126[Site name],Table27[[#This Row],[Site name
(select)]],Table126[ASC certified net production volume 
(tonnes)])))</f>
        <v/>
      </c>
      <c r="E17" s="120"/>
      <c r="F17" s="144" t="str">
        <f>IFERROR(Table27[[#This Row],[ GHG emission on farm 
(kg CO2-eq.)]]/Table27[[#This Row],[Net production volume 
(tonnes)]], "")</f>
        <v/>
      </c>
      <c r="G17" s="120"/>
      <c r="H17" s="144" t="str">
        <f>IFERROR(Table27[[#This Row],[GHG emission feed 
(kg CO2-eq.)]]/Table27[[#This Row],[Net production volume 
(tonnes)]], "")</f>
        <v/>
      </c>
      <c r="I17" s="113"/>
    </row>
    <row r="18" spans="3:9" ht="16.5" customHeight="1" x14ac:dyDescent="0.45">
      <c r="C18" s="119"/>
      <c r="D18" s="120" t="str">
        <f>IF(Table27[[#This Row],[Site name
(select)]]= 0, "", (SUMIF(Table126[Site name],Table27[[#This Row],[Site name
(select)]],Table126[ASC certified net production volume 
(tonnes)])))</f>
        <v/>
      </c>
      <c r="E18" s="120"/>
      <c r="F18" s="144" t="str">
        <f>IFERROR(Table27[[#This Row],[ GHG emission on farm 
(kg CO2-eq.)]]/Table27[[#This Row],[Net production volume 
(tonnes)]], "")</f>
        <v/>
      </c>
      <c r="G18" s="120"/>
      <c r="H18" s="144" t="str">
        <f>IFERROR(Table27[[#This Row],[GHG emission feed 
(kg CO2-eq.)]]/Table27[[#This Row],[Net production volume 
(tonnes)]], "")</f>
        <v/>
      </c>
      <c r="I18" s="113"/>
    </row>
    <row r="19" spans="3:9" x14ac:dyDescent="0.45">
      <c r="C19" s="119"/>
      <c r="D19" s="120" t="str">
        <f>IF(Table27[[#This Row],[Site name
(select)]]= 0, "", (SUMIF(Table126[Site name],Table27[[#This Row],[Site name
(select)]],Table126[ASC certified net production volume 
(tonnes)])))</f>
        <v/>
      </c>
      <c r="E19" s="120"/>
      <c r="F19" s="144" t="str">
        <f>IFERROR(Table27[[#This Row],[ GHG emission on farm 
(kg CO2-eq.)]]/Table27[[#This Row],[Net production volume 
(tonnes)]], "")</f>
        <v/>
      </c>
      <c r="G19" s="120"/>
      <c r="H19" s="144" t="str">
        <f>IFERROR(Table27[[#This Row],[GHG emission feed 
(kg CO2-eq.)]]/Table27[[#This Row],[Net production volume 
(tonnes)]], "")</f>
        <v/>
      </c>
      <c r="I19" s="113"/>
    </row>
    <row r="20" spans="3:9" x14ac:dyDescent="0.45">
      <c r="C20" s="119"/>
      <c r="D20" s="120" t="str">
        <f>IF(Table27[[#This Row],[Site name
(select)]]= 0, "", (SUMIF(Table126[Site name],Table27[[#This Row],[Site name
(select)]],Table126[ASC certified net production volume 
(tonnes)])))</f>
        <v/>
      </c>
      <c r="E20" s="120"/>
      <c r="F20" s="144" t="str">
        <f>IFERROR(Table27[[#This Row],[ GHG emission on farm 
(kg CO2-eq.)]]/Table27[[#This Row],[Net production volume 
(tonnes)]], "")</f>
        <v/>
      </c>
      <c r="G20" s="120"/>
      <c r="H20" s="144" t="str">
        <f>IFERROR(Table27[[#This Row],[GHG emission feed 
(kg CO2-eq.)]]/Table27[[#This Row],[Net production volume 
(tonnes)]], "")</f>
        <v/>
      </c>
      <c r="I20" s="113"/>
    </row>
    <row r="21" spans="3:9" x14ac:dyDescent="0.45">
      <c r="C21" s="119"/>
      <c r="D21" s="120" t="str">
        <f>IF(Table27[[#This Row],[Site name
(select)]]= 0, "", (SUMIF(Table126[Site name],Table27[[#This Row],[Site name
(select)]],Table126[ASC certified net production volume 
(tonnes)])))</f>
        <v/>
      </c>
      <c r="E21" s="120"/>
      <c r="F21" s="144" t="str">
        <f>IFERROR(Table27[[#This Row],[ GHG emission on farm 
(kg CO2-eq.)]]/Table27[[#This Row],[Net production volume 
(tonnes)]], "")</f>
        <v/>
      </c>
      <c r="G21" s="120"/>
      <c r="H21" s="144" t="str">
        <f>IFERROR(Table27[[#This Row],[GHG emission feed 
(kg CO2-eq.)]]/Table27[[#This Row],[Net production volume 
(tonnes)]], "")</f>
        <v/>
      </c>
      <c r="I21" s="113"/>
    </row>
    <row r="22" spans="3:9" x14ac:dyDescent="0.45">
      <c r="C22" s="119"/>
      <c r="D22" s="120" t="str">
        <f>IF(Table27[[#This Row],[Site name
(select)]]= 0, "", (SUMIF(Table126[Site name],Table27[[#This Row],[Site name
(select)]],Table126[ASC certified net production volume 
(tonnes)])))</f>
        <v/>
      </c>
      <c r="E22" s="120"/>
      <c r="F22" s="144" t="str">
        <f>IFERROR(Table27[[#This Row],[ GHG emission on farm 
(kg CO2-eq.)]]/Table27[[#This Row],[Net production volume 
(tonnes)]], "")</f>
        <v/>
      </c>
      <c r="G22" s="120"/>
      <c r="H22" s="144" t="str">
        <f>IFERROR(Table27[[#This Row],[GHG emission feed 
(kg CO2-eq.)]]/Table27[[#This Row],[Net production volume 
(tonnes)]], "")</f>
        <v/>
      </c>
      <c r="I22" s="113"/>
    </row>
    <row r="23" spans="3:9" x14ac:dyDescent="0.45">
      <c r="C23" s="119"/>
      <c r="D23" s="120" t="str">
        <f>IF(Table27[[#This Row],[Site name
(select)]]= 0, "", (SUMIF(Table126[Site name],Table27[[#This Row],[Site name
(select)]],Table126[ASC certified net production volume 
(tonnes)])))</f>
        <v/>
      </c>
      <c r="E23" s="120"/>
      <c r="F23" s="144" t="str">
        <f>IFERROR(Table27[[#This Row],[ GHG emission on farm 
(kg CO2-eq.)]]/Table27[[#This Row],[Net production volume 
(tonnes)]], "")</f>
        <v/>
      </c>
      <c r="G23" s="120"/>
      <c r="H23" s="144" t="str">
        <f>IFERROR(Table27[[#This Row],[GHG emission feed 
(kg CO2-eq.)]]/Table27[[#This Row],[Net production volume 
(tonnes)]], "")</f>
        <v/>
      </c>
      <c r="I23" s="113"/>
    </row>
    <row r="24" spans="3:9" x14ac:dyDescent="0.45">
      <c r="C24" s="119"/>
      <c r="D24" s="120" t="str">
        <f>IF(Table27[[#This Row],[Site name
(select)]]= 0, "", (SUMIF(Table126[Site name],Table27[[#This Row],[Site name
(select)]],Table126[ASC certified net production volume 
(tonnes)])))</f>
        <v/>
      </c>
      <c r="E24" s="120"/>
      <c r="F24" s="144" t="str">
        <f>IFERROR(Table27[[#This Row],[ GHG emission on farm 
(kg CO2-eq.)]]/Table27[[#This Row],[Net production volume 
(tonnes)]], "")</f>
        <v/>
      </c>
      <c r="G24" s="120"/>
      <c r="H24" s="144" t="str">
        <f>IFERROR(Table27[[#This Row],[GHG emission feed 
(kg CO2-eq.)]]/Table27[[#This Row],[Net production volume 
(tonnes)]], "")</f>
        <v/>
      </c>
      <c r="I24" s="113"/>
    </row>
    <row r="25" spans="3:9" x14ac:dyDescent="0.45">
      <c r="C25" s="119"/>
      <c r="D25" s="120" t="str">
        <f>IF(Table27[[#This Row],[Site name
(select)]]= 0, "", (SUMIF(Table126[Site name],Table27[[#This Row],[Site name
(select)]],Table126[ASC certified net production volume 
(tonnes)])))</f>
        <v/>
      </c>
      <c r="E25" s="120"/>
      <c r="F25" s="144" t="str">
        <f>IFERROR(Table27[[#This Row],[ GHG emission on farm 
(kg CO2-eq.)]]/Table27[[#This Row],[Net production volume 
(tonnes)]], "")</f>
        <v/>
      </c>
      <c r="G25" s="120"/>
      <c r="H25" s="144" t="str">
        <f>IFERROR(Table27[[#This Row],[GHG emission feed 
(kg CO2-eq.)]]/Table27[[#This Row],[Net production volume 
(tonnes)]], "")</f>
        <v/>
      </c>
      <c r="I25" s="113"/>
    </row>
    <row r="26" spans="3:9" x14ac:dyDescent="0.45">
      <c r="C26" s="119"/>
      <c r="D26" s="120" t="str">
        <f>IF(Table27[[#This Row],[Site name
(select)]]= 0, "", (SUMIF(Table126[Site name],Table27[[#This Row],[Site name
(select)]],Table126[ASC certified net production volume 
(tonnes)])))</f>
        <v/>
      </c>
      <c r="E26" s="120"/>
      <c r="F26" s="144" t="str">
        <f>IFERROR(Table27[[#This Row],[ GHG emission on farm 
(kg CO2-eq.)]]/Table27[[#This Row],[Net production volume 
(tonnes)]], "")</f>
        <v/>
      </c>
      <c r="G26" s="120"/>
      <c r="H26" s="144" t="str">
        <f>IFERROR(Table27[[#This Row],[GHG emission feed 
(kg CO2-eq.)]]/Table27[[#This Row],[Net production volume 
(tonnes)]], "")</f>
        <v/>
      </c>
      <c r="I26" s="113"/>
    </row>
    <row r="27" spans="3:9" x14ac:dyDescent="0.45">
      <c r="C27" s="119"/>
      <c r="D27" s="120" t="str">
        <f>IF(Table27[[#This Row],[Site name
(select)]]= 0, "", (SUMIF(Table126[Site name],Table27[[#This Row],[Site name
(select)]],Table126[ASC certified net production volume 
(tonnes)])))</f>
        <v/>
      </c>
      <c r="E27" s="120"/>
      <c r="F27" s="144" t="str">
        <f>IFERROR(Table27[[#This Row],[ GHG emission on farm 
(kg CO2-eq.)]]/Table27[[#This Row],[Net production volume 
(tonnes)]], "")</f>
        <v/>
      </c>
      <c r="G27" s="120"/>
      <c r="H27" s="144" t="str">
        <f>IFERROR(Table27[[#This Row],[GHG emission feed 
(kg CO2-eq.)]]/Table27[[#This Row],[Net production volume 
(tonnes)]], "")</f>
        <v/>
      </c>
      <c r="I27" s="113"/>
    </row>
    <row r="28" spans="3:9" x14ac:dyDescent="0.45">
      <c r="C28" s="119"/>
      <c r="D28" s="120" t="str">
        <f>IF(Table27[[#This Row],[Site name
(select)]]= 0, "", (SUMIF(Table126[Site name],Table27[[#This Row],[Site name
(select)]],Table126[ASC certified net production volume 
(tonnes)])))</f>
        <v/>
      </c>
      <c r="E28" s="120"/>
      <c r="F28" s="144" t="str">
        <f>IFERROR(Table27[[#This Row],[ GHG emission on farm 
(kg CO2-eq.)]]/Table27[[#This Row],[Net production volume 
(tonnes)]], "")</f>
        <v/>
      </c>
      <c r="G28" s="120"/>
      <c r="H28" s="144" t="str">
        <f>IFERROR(Table27[[#This Row],[GHG emission feed 
(kg CO2-eq.)]]/Table27[[#This Row],[Net production volume 
(tonnes)]], "")</f>
        <v/>
      </c>
      <c r="I28" s="113"/>
    </row>
    <row r="29" spans="3:9" x14ac:dyDescent="0.45">
      <c r="C29" s="119"/>
      <c r="D29" s="120" t="str">
        <f>IF(Table27[[#This Row],[Site name
(select)]]= 0, "", (SUMIF(Table126[Site name],Table27[[#This Row],[Site name
(select)]],Table126[ASC certified net production volume 
(tonnes)])))</f>
        <v/>
      </c>
      <c r="E29" s="120"/>
      <c r="F29" s="144" t="str">
        <f>IFERROR(Table27[[#This Row],[ GHG emission on farm 
(kg CO2-eq.)]]/Table27[[#This Row],[Net production volume 
(tonnes)]], "")</f>
        <v/>
      </c>
      <c r="G29" s="120"/>
      <c r="H29" s="144" t="str">
        <f>IFERROR(Table27[[#This Row],[GHG emission feed 
(kg CO2-eq.)]]/Table27[[#This Row],[Net production volume 
(tonnes)]], "")</f>
        <v/>
      </c>
      <c r="I29" s="113"/>
    </row>
    <row r="30" spans="3:9" x14ac:dyDescent="0.45">
      <c r="C30" s="119"/>
      <c r="D30" s="120" t="str">
        <f>IF(Table27[[#This Row],[Site name
(select)]]= 0, "", (SUMIF(Table126[Site name],Table27[[#This Row],[Site name
(select)]],Table126[ASC certified net production volume 
(tonnes)])))</f>
        <v/>
      </c>
      <c r="E30" s="120"/>
      <c r="F30" s="144" t="str">
        <f>IFERROR(Table27[[#This Row],[ GHG emission on farm 
(kg CO2-eq.)]]/Table27[[#This Row],[Net production volume 
(tonnes)]], "")</f>
        <v/>
      </c>
      <c r="G30" s="120"/>
      <c r="H30" s="144" t="str">
        <f>IFERROR(Table27[[#This Row],[GHG emission feed 
(kg CO2-eq.)]]/Table27[[#This Row],[Net production volume 
(tonnes)]], "")</f>
        <v/>
      </c>
      <c r="I30" s="113"/>
    </row>
    <row r="31" spans="3:9" x14ac:dyDescent="0.45">
      <c r="C31" s="119"/>
      <c r="D31" s="120" t="str">
        <f>IF(Table27[[#This Row],[Site name
(select)]]= 0, "", (SUMIF(Table126[Site name],Table27[[#This Row],[Site name
(select)]],Table126[ASC certified net production volume 
(tonnes)])))</f>
        <v/>
      </c>
      <c r="E31" s="120"/>
      <c r="F31" s="144" t="str">
        <f>IFERROR(Table27[[#This Row],[ GHG emission on farm 
(kg CO2-eq.)]]/Table27[[#This Row],[Net production volume 
(tonnes)]], "")</f>
        <v/>
      </c>
      <c r="G31" s="120"/>
      <c r="H31" s="144" t="str">
        <f>IFERROR(Table27[[#This Row],[GHG emission feed 
(kg CO2-eq.)]]/Table27[[#This Row],[Net production volume 
(tonnes)]], "")</f>
        <v/>
      </c>
      <c r="I31" s="113"/>
    </row>
    <row r="32" spans="3:9" x14ac:dyDescent="0.45">
      <c r="C32" s="119"/>
      <c r="D32" s="120" t="str">
        <f>IF(Table27[[#This Row],[Site name
(select)]]= 0, "", (SUMIF(Table126[Site name],Table27[[#This Row],[Site name
(select)]],Table126[ASC certified net production volume 
(tonnes)])))</f>
        <v/>
      </c>
      <c r="E32" s="120"/>
      <c r="F32" s="144" t="str">
        <f>IFERROR(Table27[[#This Row],[ GHG emission on farm 
(kg CO2-eq.)]]/Table27[[#This Row],[Net production volume 
(tonnes)]], "")</f>
        <v/>
      </c>
      <c r="G32" s="120"/>
      <c r="H32" s="144" t="str">
        <f>IFERROR(Table27[[#This Row],[GHG emission feed 
(kg CO2-eq.)]]/Table27[[#This Row],[Net production volume 
(tonnes)]], "")</f>
        <v/>
      </c>
      <c r="I32" s="113"/>
    </row>
    <row r="33" spans="3:9" x14ac:dyDescent="0.45">
      <c r="C33" s="119"/>
      <c r="D33" s="120" t="str">
        <f>IF(Table27[[#This Row],[Site name
(select)]]= 0, "", (SUMIF(Table126[Site name],Table27[[#This Row],[Site name
(select)]],Table126[ASC certified net production volume 
(tonnes)])))</f>
        <v/>
      </c>
      <c r="E33" s="120"/>
      <c r="F33" s="144" t="str">
        <f>IFERROR(Table27[[#This Row],[ GHG emission on farm 
(kg CO2-eq.)]]/Table27[[#This Row],[Net production volume 
(tonnes)]], "")</f>
        <v/>
      </c>
      <c r="G33" s="120"/>
      <c r="H33" s="144" t="str">
        <f>IFERROR(Table27[[#This Row],[GHG emission feed 
(kg CO2-eq.)]]/Table27[[#This Row],[Net production volume 
(tonnes)]], "")</f>
        <v/>
      </c>
      <c r="I33" s="113"/>
    </row>
    <row r="34" spans="3:9" x14ac:dyDescent="0.45">
      <c r="C34" s="119"/>
      <c r="D34" s="120" t="str">
        <f>IF(Table27[[#This Row],[Site name
(select)]]= 0, "", (SUMIF(Table126[Site name],Table27[[#This Row],[Site name
(select)]],Table126[ASC certified net production volume 
(tonnes)])))</f>
        <v/>
      </c>
      <c r="E34" s="120"/>
      <c r="F34" s="144" t="str">
        <f>IFERROR(Table27[[#This Row],[ GHG emission on farm 
(kg CO2-eq.)]]/Table27[[#This Row],[Net production volume 
(tonnes)]], "")</f>
        <v/>
      </c>
      <c r="G34" s="120"/>
      <c r="H34" s="144" t="str">
        <f>IFERROR(Table27[[#This Row],[GHG emission feed 
(kg CO2-eq.)]]/Table27[[#This Row],[Net production volume 
(tonnes)]], "")</f>
        <v/>
      </c>
      <c r="I34" s="113"/>
    </row>
    <row r="35" spans="3:9" x14ac:dyDescent="0.45">
      <c r="C35" s="119"/>
      <c r="D35" s="120" t="str">
        <f>IF(Table27[[#This Row],[Site name
(select)]]= 0, "", (SUMIF(Table126[Site name],Table27[[#This Row],[Site name
(select)]],Table126[ASC certified net production volume 
(tonnes)])))</f>
        <v/>
      </c>
      <c r="E35" s="120"/>
      <c r="F35" s="144" t="str">
        <f>IFERROR(Table27[[#This Row],[ GHG emission on farm 
(kg CO2-eq.)]]/Table27[[#This Row],[Net production volume 
(tonnes)]], "")</f>
        <v/>
      </c>
      <c r="G35" s="120"/>
      <c r="H35" s="144" t="str">
        <f>IFERROR(Table27[[#This Row],[GHG emission feed 
(kg CO2-eq.)]]/Table27[[#This Row],[Net production volume 
(tonnes)]], "")</f>
        <v/>
      </c>
      <c r="I35" s="113"/>
    </row>
    <row r="36" spans="3:9" x14ac:dyDescent="0.45">
      <c r="C36" s="119"/>
      <c r="D36" s="120" t="str">
        <f>IF(Table27[[#This Row],[Site name
(select)]]= 0, "", (SUMIF(Table126[Site name],Table27[[#This Row],[Site name
(select)]],Table126[ASC certified net production volume 
(tonnes)])))</f>
        <v/>
      </c>
      <c r="E36" s="120"/>
      <c r="F36" s="144" t="str">
        <f>IFERROR(Table27[[#This Row],[ GHG emission on farm 
(kg CO2-eq.)]]/Table27[[#This Row],[Net production volume 
(tonnes)]], "")</f>
        <v/>
      </c>
      <c r="G36" s="120"/>
      <c r="H36" s="144" t="str">
        <f>IFERROR(Table27[[#This Row],[GHG emission feed 
(kg CO2-eq.)]]/Table27[[#This Row],[Net production volume 
(tonnes)]], "")</f>
        <v/>
      </c>
      <c r="I36" s="113"/>
    </row>
    <row r="37" spans="3:9" x14ac:dyDescent="0.45">
      <c r="C37" s="119"/>
      <c r="D37" s="120" t="str">
        <f>IF(Table27[[#This Row],[Site name
(select)]]= 0, "", (SUMIF(Table126[Site name],Table27[[#This Row],[Site name
(select)]],Table126[ASC certified net production volume 
(tonnes)])))</f>
        <v/>
      </c>
      <c r="E37" s="120"/>
      <c r="F37" s="144" t="str">
        <f>IFERROR(Table27[[#This Row],[ GHG emission on farm 
(kg CO2-eq.)]]/Table27[[#This Row],[Net production volume 
(tonnes)]], "")</f>
        <v/>
      </c>
      <c r="G37" s="120"/>
      <c r="H37" s="144" t="str">
        <f>IFERROR(Table27[[#This Row],[GHG emission feed 
(kg CO2-eq.)]]/Table27[[#This Row],[Net production volume 
(tonnes)]], "")</f>
        <v/>
      </c>
      <c r="I37" s="113"/>
    </row>
    <row r="38" spans="3:9" x14ac:dyDescent="0.45">
      <c r="C38" s="119"/>
      <c r="D38" s="120" t="str">
        <f>IF(Table27[[#This Row],[Site name
(select)]]= 0, "", (SUMIF(Table126[Site name],Table27[[#This Row],[Site name
(select)]],Table126[ASC certified net production volume 
(tonnes)])))</f>
        <v/>
      </c>
      <c r="E38" s="120"/>
      <c r="F38" s="144" t="str">
        <f>IFERROR(Table27[[#This Row],[ GHG emission on farm 
(kg CO2-eq.)]]/Table27[[#This Row],[Net production volume 
(tonnes)]], "")</f>
        <v/>
      </c>
      <c r="G38" s="120"/>
      <c r="H38" s="144" t="str">
        <f>IFERROR(Table27[[#This Row],[GHG emission feed 
(kg CO2-eq.)]]/Table27[[#This Row],[Net production volume 
(tonnes)]], "")</f>
        <v/>
      </c>
      <c r="I38" s="113"/>
    </row>
    <row r="39" spans="3:9" x14ac:dyDescent="0.45">
      <c r="C39" s="119"/>
      <c r="D39" s="120" t="str">
        <f>IF(Table27[[#This Row],[Site name
(select)]]= 0, "", (SUMIF(Table126[Site name],Table27[[#This Row],[Site name
(select)]],Table126[ASC certified net production volume 
(tonnes)])))</f>
        <v/>
      </c>
      <c r="E39" s="120"/>
      <c r="F39" s="144" t="str">
        <f>IFERROR(Table27[[#This Row],[ GHG emission on farm 
(kg CO2-eq.)]]/Table27[[#This Row],[Net production volume 
(tonnes)]], "")</f>
        <v/>
      </c>
      <c r="G39" s="120"/>
      <c r="H39" s="144" t="str">
        <f>IFERROR(Table27[[#This Row],[GHG emission feed 
(kg CO2-eq.)]]/Table27[[#This Row],[Net production volume 
(tonnes)]], "")</f>
        <v/>
      </c>
      <c r="I39" s="113"/>
    </row>
    <row r="40" spans="3:9" x14ac:dyDescent="0.45">
      <c r="C40" s="119"/>
      <c r="D40" s="120" t="str">
        <f>IF(Table27[[#This Row],[Site name
(select)]]= 0, "", (SUMIF(Table126[Site name],Table27[[#This Row],[Site name
(select)]],Table126[ASC certified net production volume 
(tonnes)])))</f>
        <v/>
      </c>
      <c r="E40" s="120"/>
      <c r="F40" s="144" t="str">
        <f>IFERROR(Table27[[#This Row],[ GHG emission on farm 
(kg CO2-eq.)]]/Table27[[#This Row],[Net production volume 
(tonnes)]], "")</f>
        <v/>
      </c>
      <c r="G40" s="120"/>
      <c r="H40" s="144" t="str">
        <f>IFERROR(Table27[[#This Row],[GHG emission feed 
(kg CO2-eq.)]]/Table27[[#This Row],[Net production volume 
(tonnes)]], "")</f>
        <v/>
      </c>
      <c r="I40" s="113"/>
    </row>
    <row r="41" spans="3:9" x14ac:dyDescent="0.45">
      <c r="C41" s="119"/>
      <c r="D41" s="120" t="str">
        <f>IF(Table27[[#This Row],[Site name
(select)]]= 0, "", (SUMIF(Table126[Site name],Table27[[#This Row],[Site name
(select)]],Table126[ASC certified net production volume 
(tonnes)])))</f>
        <v/>
      </c>
      <c r="E41" s="120"/>
      <c r="F41" s="144" t="str">
        <f>IFERROR(Table27[[#This Row],[ GHG emission on farm 
(kg CO2-eq.)]]/Table27[[#This Row],[Net production volume 
(tonnes)]], "")</f>
        <v/>
      </c>
      <c r="G41" s="120"/>
      <c r="H41" s="144" t="str">
        <f>IFERROR(Table27[[#This Row],[GHG emission feed 
(kg CO2-eq.)]]/Table27[[#This Row],[Net production volume 
(tonnes)]], "")</f>
        <v/>
      </c>
      <c r="I41" s="113"/>
    </row>
    <row r="42" spans="3:9" x14ac:dyDescent="0.45">
      <c r="C42" s="119"/>
      <c r="D42" s="120" t="str">
        <f>IF(Table27[[#This Row],[Site name
(select)]]= 0, "", (SUMIF(Table126[Site name],Table27[[#This Row],[Site name
(select)]],Table126[ASC certified net production volume 
(tonnes)])))</f>
        <v/>
      </c>
      <c r="E42" s="120"/>
      <c r="F42" s="144" t="str">
        <f>IFERROR(Table27[[#This Row],[ GHG emission on farm 
(kg CO2-eq.)]]/Table27[[#This Row],[Net production volume 
(tonnes)]], "")</f>
        <v/>
      </c>
      <c r="G42" s="120"/>
      <c r="H42" s="144" t="str">
        <f>IFERROR(Table27[[#This Row],[GHG emission feed 
(kg CO2-eq.)]]/Table27[[#This Row],[Net production volume 
(tonnes)]], "")</f>
        <v/>
      </c>
      <c r="I42" s="113"/>
    </row>
    <row r="43" spans="3:9" x14ac:dyDescent="0.45">
      <c r="C43" s="119"/>
      <c r="D43" s="120" t="str">
        <f>IF(Table27[[#This Row],[Site name
(select)]]= 0, "", (SUMIF(Table126[Site name],Table27[[#This Row],[Site name
(select)]],Table126[ASC certified net production volume 
(tonnes)])))</f>
        <v/>
      </c>
      <c r="E43" s="120"/>
      <c r="F43" s="144" t="str">
        <f>IFERROR(Table27[[#This Row],[ GHG emission on farm 
(kg CO2-eq.)]]/Table27[[#This Row],[Net production volume 
(tonnes)]], "")</f>
        <v/>
      </c>
      <c r="G43" s="120"/>
      <c r="H43" s="144" t="str">
        <f>IFERROR(Table27[[#This Row],[GHG emission feed 
(kg CO2-eq.)]]/Table27[[#This Row],[Net production volume 
(tonnes)]], "")</f>
        <v/>
      </c>
      <c r="I43" s="113"/>
    </row>
    <row r="44" spans="3:9" x14ac:dyDescent="0.45">
      <c r="C44" s="119"/>
      <c r="D44" s="120" t="str">
        <f>IF(Table27[[#This Row],[Site name
(select)]]= 0, "", (SUMIF(Table126[Site name],Table27[[#This Row],[Site name
(select)]],Table126[ASC certified net production volume 
(tonnes)])))</f>
        <v/>
      </c>
      <c r="E44" s="120"/>
      <c r="F44" s="144" t="str">
        <f>IFERROR(Table27[[#This Row],[ GHG emission on farm 
(kg CO2-eq.)]]/Table27[[#This Row],[Net production volume 
(tonnes)]], "")</f>
        <v/>
      </c>
      <c r="G44" s="120"/>
      <c r="H44" s="144" t="str">
        <f>IFERROR(Table27[[#This Row],[GHG emission feed 
(kg CO2-eq.)]]/Table27[[#This Row],[Net production volume 
(tonnes)]], "")</f>
        <v/>
      </c>
      <c r="I44" s="113"/>
    </row>
    <row r="45" spans="3:9" x14ac:dyDescent="0.45">
      <c r="C45" s="119"/>
      <c r="D45" s="120" t="str">
        <f>IF(Table27[[#This Row],[Site name
(select)]]= 0, "", (SUMIF(Table126[Site name],Table27[[#This Row],[Site name
(select)]],Table126[ASC certified net production volume 
(tonnes)])))</f>
        <v/>
      </c>
      <c r="E45" s="120"/>
      <c r="F45" s="144" t="str">
        <f>IFERROR(Table27[[#This Row],[ GHG emission on farm 
(kg CO2-eq.)]]/Table27[[#This Row],[Net production volume 
(tonnes)]], "")</f>
        <v/>
      </c>
      <c r="G45" s="120"/>
      <c r="H45" s="144" t="str">
        <f>IFERROR(Table27[[#This Row],[GHG emission feed 
(kg CO2-eq.)]]/Table27[[#This Row],[Net production volume 
(tonnes)]], "")</f>
        <v/>
      </c>
      <c r="I45" s="113"/>
    </row>
    <row r="46" spans="3:9" x14ac:dyDescent="0.45">
      <c r="C46" s="119"/>
      <c r="D46" s="120" t="str">
        <f>IF(Table27[[#This Row],[Site name
(select)]]= 0, "", (SUMIF(Table126[Site name],Table27[[#This Row],[Site name
(select)]],Table126[ASC certified net production volume 
(tonnes)])))</f>
        <v/>
      </c>
      <c r="E46" s="120"/>
      <c r="F46" s="144" t="str">
        <f>IFERROR(Table27[[#This Row],[ GHG emission on farm 
(kg CO2-eq.)]]/Table27[[#This Row],[Net production volume 
(tonnes)]], "")</f>
        <v/>
      </c>
      <c r="G46" s="120"/>
      <c r="H46" s="144" t="str">
        <f>IFERROR(Table27[[#This Row],[GHG emission feed 
(kg CO2-eq.)]]/Table27[[#This Row],[Net production volume 
(tonnes)]], "")</f>
        <v/>
      </c>
      <c r="I46" s="113"/>
    </row>
    <row r="47" spans="3:9" x14ac:dyDescent="0.45">
      <c r="C47" s="119"/>
      <c r="D47" s="120" t="str">
        <f>IF(Table27[[#This Row],[Site name
(select)]]= 0, "", (SUMIF(Table126[Site name],Table27[[#This Row],[Site name
(select)]],Table126[ASC certified net production volume 
(tonnes)])))</f>
        <v/>
      </c>
      <c r="E47" s="120"/>
      <c r="F47" s="144" t="str">
        <f>IFERROR(Table27[[#This Row],[ GHG emission on farm 
(kg CO2-eq.)]]/Table27[[#This Row],[Net production volume 
(tonnes)]], "")</f>
        <v/>
      </c>
      <c r="G47" s="120"/>
      <c r="H47" s="144" t="str">
        <f>IFERROR(Table27[[#This Row],[GHG emission feed 
(kg CO2-eq.)]]/Table27[[#This Row],[Net production volume 
(tonnes)]], "")</f>
        <v/>
      </c>
      <c r="I47" s="113"/>
    </row>
    <row r="48" spans="3:9" x14ac:dyDescent="0.45">
      <c r="C48" s="119"/>
      <c r="D48" s="120" t="str">
        <f>IF(Table27[[#This Row],[Site name
(select)]]= 0, "", (SUMIF(Table126[Site name],Table27[[#This Row],[Site name
(select)]],Table126[ASC certified net production volume 
(tonnes)])))</f>
        <v/>
      </c>
      <c r="E48" s="120"/>
      <c r="F48" s="144" t="str">
        <f>IFERROR(Table27[[#This Row],[ GHG emission on farm 
(kg CO2-eq.)]]/Table27[[#This Row],[Net production volume 
(tonnes)]], "")</f>
        <v/>
      </c>
      <c r="G48" s="120"/>
      <c r="H48" s="144" t="str">
        <f>IFERROR(Table27[[#This Row],[GHG emission feed 
(kg CO2-eq.)]]/Table27[[#This Row],[Net production volume 
(tonnes)]], "")</f>
        <v/>
      </c>
      <c r="I48" s="113"/>
    </row>
    <row r="49" spans="3:9" x14ac:dyDescent="0.45">
      <c r="C49" s="119"/>
      <c r="D49" s="120" t="str">
        <f>IF(Table27[[#This Row],[Site name
(select)]]= 0, "", (SUMIF(Table126[Site name],Table27[[#This Row],[Site name
(select)]],Table126[ASC certified net production volume 
(tonnes)])))</f>
        <v/>
      </c>
      <c r="E49" s="120"/>
      <c r="F49" s="144" t="str">
        <f>IFERROR(Table27[[#This Row],[ GHG emission on farm 
(kg CO2-eq.)]]/Table27[[#This Row],[Net production volume 
(tonnes)]], "")</f>
        <v/>
      </c>
      <c r="G49" s="120"/>
      <c r="H49" s="144" t="str">
        <f>IFERROR(Table27[[#This Row],[GHG emission feed 
(kg CO2-eq.)]]/Table27[[#This Row],[Net production volume 
(tonnes)]], "")</f>
        <v/>
      </c>
      <c r="I49" s="113"/>
    </row>
    <row r="50" spans="3:9" x14ac:dyDescent="0.45">
      <c r="C50" s="119"/>
      <c r="D50" s="120" t="str">
        <f>IF(Table27[[#This Row],[Site name
(select)]]= 0, "", (SUMIF(Table126[Site name],Table27[[#This Row],[Site name
(select)]],Table126[ASC certified net production volume 
(tonnes)])))</f>
        <v/>
      </c>
      <c r="E50" s="120"/>
      <c r="F50" s="144" t="str">
        <f>IFERROR(Table27[[#This Row],[ GHG emission on farm 
(kg CO2-eq.)]]/Table27[[#This Row],[Net production volume 
(tonnes)]], "")</f>
        <v/>
      </c>
      <c r="G50" s="120"/>
      <c r="H50" s="144" t="str">
        <f>IFERROR(Table27[[#This Row],[GHG emission feed 
(kg CO2-eq.)]]/Table27[[#This Row],[Net production volume 
(tonnes)]], "")</f>
        <v/>
      </c>
      <c r="I50" s="113"/>
    </row>
    <row r="51" spans="3:9" x14ac:dyDescent="0.45">
      <c r="C51" s="119"/>
      <c r="D51" s="120" t="str">
        <f>IF(Table27[[#This Row],[Site name
(select)]]= 0, "", (SUMIF(Table126[Site name],Table27[[#This Row],[Site name
(select)]],Table126[ASC certified net production volume 
(tonnes)])))</f>
        <v/>
      </c>
      <c r="E51" s="120"/>
      <c r="F51" s="144" t="str">
        <f>IFERROR(Table27[[#This Row],[ GHG emission on farm 
(kg CO2-eq.)]]/Table27[[#This Row],[Net production volume 
(tonnes)]], "")</f>
        <v/>
      </c>
      <c r="G51" s="120"/>
      <c r="H51" s="144" t="str">
        <f>IFERROR(Table27[[#This Row],[GHG emission feed 
(kg CO2-eq.)]]/Table27[[#This Row],[Net production volume 
(tonnes)]], "")</f>
        <v/>
      </c>
      <c r="I51" s="113"/>
    </row>
    <row r="52" spans="3:9" x14ac:dyDescent="0.45">
      <c r="C52" s="119"/>
      <c r="D52" s="120" t="str">
        <f>IF(Table27[[#This Row],[Site name
(select)]]= 0, "", (SUMIF(Table126[Site name],Table27[[#This Row],[Site name
(select)]],Table126[ASC certified net production volume 
(tonnes)])))</f>
        <v/>
      </c>
      <c r="E52" s="120"/>
      <c r="F52" s="144" t="str">
        <f>IFERROR(Table27[[#This Row],[ GHG emission on farm 
(kg CO2-eq.)]]/Table27[[#This Row],[Net production volume 
(tonnes)]], "")</f>
        <v/>
      </c>
      <c r="G52" s="120"/>
      <c r="H52" s="144" t="str">
        <f>IFERROR(Table27[[#This Row],[GHG emission feed 
(kg CO2-eq.)]]/Table27[[#This Row],[Net production volume 
(tonnes)]], "")</f>
        <v/>
      </c>
      <c r="I52" s="113"/>
    </row>
    <row r="53" spans="3:9" x14ac:dyDescent="0.45">
      <c r="C53" s="119"/>
      <c r="D53" s="120" t="str">
        <f>IF(Table27[[#This Row],[Site name
(select)]]= 0, "", (SUMIF(Table126[Site name],Table27[[#This Row],[Site name
(select)]],Table126[ASC certified net production volume 
(tonnes)])))</f>
        <v/>
      </c>
      <c r="E53" s="120"/>
      <c r="F53" s="144" t="str">
        <f>IFERROR(Table27[[#This Row],[ GHG emission on farm 
(kg CO2-eq.)]]/Table27[[#This Row],[Net production volume 
(tonnes)]], "")</f>
        <v/>
      </c>
      <c r="G53" s="120"/>
      <c r="H53" s="144" t="str">
        <f>IFERROR(Table27[[#This Row],[GHG emission feed 
(kg CO2-eq.)]]/Table27[[#This Row],[Net production volume 
(tonnes)]], "")</f>
        <v/>
      </c>
      <c r="I53" s="113"/>
    </row>
    <row r="54" spans="3:9" x14ac:dyDescent="0.45">
      <c r="C54" s="119"/>
      <c r="D54" s="120" t="str">
        <f>IF(Table27[[#This Row],[Site name
(select)]]= 0, "", (SUMIF(Table126[Site name],Table27[[#This Row],[Site name
(select)]],Table126[ASC certified net production volume 
(tonnes)])))</f>
        <v/>
      </c>
      <c r="E54" s="120"/>
      <c r="F54" s="144" t="str">
        <f>IFERROR(Table27[[#This Row],[ GHG emission on farm 
(kg CO2-eq.)]]/Table27[[#This Row],[Net production volume 
(tonnes)]], "")</f>
        <v/>
      </c>
      <c r="G54" s="120"/>
      <c r="H54" s="144" t="str">
        <f>IFERROR(Table27[[#This Row],[GHG emission feed 
(kg CO2-eq.)]]/Table27[[#This Row],[Net production volume 
(tonnes)]], "")</f>
        <v/>
      </c>
      <c r="I54" s="113"/>
    </row>
    <row r="55" spans="3:9" x14ac:dyDescent="0.45">
      <c r="C55" s="119"/>
      <c r="D55" s="120" t="str">
        <f>IF(Table27[[#This Row],[Site name
(select)]]= 0, "", (SUMIF(Table126[Site name],Table27[[#This Row],[Site name
(select)]],Table126[ASC certified net production volume 
(tonnes)])))</f>
        <v/>
      </c>
      <c r="E55" s="120"/>
      <c r="F55" s="144" t="str">
        <f>IFERROR(Table27[[#This Row],[ GHG emission on farm 
(kg CO2-eq.)]]/Table27[[#This Row],[Net production volume 
(tonnes)]], "")</f>
        <v/>
      </c>
      <c r="G55" s="120"/>
      <c r="H55" s="144" t="str">
        <f>IFERROR(Table27[[#This Row],[GHG emission feed 
(kg CO2-eq.)]]/Table27[[#This Row],[Net production volume 
(tonnes)]], "")</f>
        <v/>
      </c>
      <c r="I55" s="113"/>
    </row>
    <row r="56" spans="3:9" ht="14.25" customHeight="1" x14ac:dyDescent="0.45">
      <c r="C56" s="119"/>
      <c r="D56" s="120" t="str">
        <f>IF(Table27[[#This Row],[Site name
(select)]]= 0, "", (SUMIF(Table126[Site name],Table27[[#This Row],[Site name
(select)]],Table126[ASC certified net production volume 
(tonnes)])))</f>
        <v/>
      </c>
      <c r="E56" s="120"/>
      <c r="F56" s="144" t="str">
        <f>IFERROR(Table27[[#This Row],[ GHG emission on farm 
(kg CO2-eq.)]]/Table27[[#This Row],[Net production volume 
(tonnes)]], "")</f>
        <v/>
      </c>
      <c r="G56" s="120"/>
      <c r="H56" s="144" t="str">
        <f>IFERROR(Table27[[#This Row],[GHG emission feed 
(kg CO2-eq.)]]/Table27[[#This Row],[Net production volume 
(tonnes)]], "")</f>
        <v/>
      </c>
      <c r="I56" s="113"/>
    </row>
    <row r="57" spans="3:9" ht="14.25" customHeight="1" x14ac:dyDescent="0.45">
      <c r="C57" s="119"/>
      <c r="D57" s="120" t="str">
        <f>IF(Table27[[#This Row],[Site name
(select)]]= 0, "", (SUMIF(Table126[Site name],Table27[[#This Row],[Site name
(select)]],Table126[ASC certified net production volume 
(tonnes)])))</f>
        <v/>
      </c>
      <c r="E57" s="120"/>
      <c r="F57" s="144" t="str">
        <f>IFERROR(Table27[[#This Row],[ GHG emission on farm 
(kg CO2-eq.)]]/Table27[[#This Row],[Net production volume 
(tonnes)]], "")</f>
        <v/>
      </c>
      <c r="G57" s="120"/>
      <c r="H57" s="144" t="str">
        <f>IFERROR(Table27[[#This Row],[GHG emission feed 
(kg CO2-eq.)]]/Table27[[#This Row],[Net production volume 
(tonnes)]], "")</f>
        <v/>
      </c>
      <c r="I57" s="113"/>
    </row>
    <row r="58" spans="3:9" ht="14.25" customHeight="1" x14ac:dyDescent="0.45">
      <c r="C58" s="119"/>
      <c r="D58" s="120" t="str">
        <f>IF(Table27[[#This Row],[Site name
(select)]]= 0, "", (SUMIF(Table126[Site name],Table27[[#This Row],[Site name
(select)]],Table126[ASC certified net production volume 
(tonnes)])))</f>
        <v/>
      </c>
      <c r="E58" s="120"/>
      <c r="F58" s="144" t="str">
        <f>IFERROR(Table27[[#This Row],[ GHG emission on farm 
(kg CO2-eq.)]]/Table27[[#This Row],[Net production volume 
(tonnes)]], "")</f>
        <v/>
      </c>
      <c r="G58" s="120"/>
      <c r="H58" s="144" t="str">
        <f>IFERROR(Table27[[#This Row],[GHG emission feed 
(kg CO2-eq.)]]/Table27[[#This Row],[Net production volume 
(tonnes)]], "")</f>
        <v/>
      </c>
      <c r="I58" s="113"/>
    </row>
    <row r="59" spans="3:9" ht="14.25" customHeight="1" x14ac:dyDescent="0.45">
      <c r="C59" s="119"/>
      <c r="D59" s="120" t="str">
        <f>IF(Table27[[#This Row],[Site name
(select)]]= 0, "", (SUMIF(Table126[Site name],Table27[[#This Row],[Site name
(select)]],Table126[ASC certified net production volume 
(tonnes)])))</f>
        <v/>
      </c>
      <c r="E59" s="120"/>
      <c r="F59" s="144" t="str">
        <f>IFERROR(Table27[[#This Row],[ GHG emission on farm 
(kg CO2-eq.)]]/Table27[[#This Row],[Net production volume 
(tonnes)]], "")</f>
        <v/>
      </c>
      <c r="G59" s="120"/>
      <c r="H59" s="144" t="str">
        <f>IFERROR(Table27[[#This Row],[GHG emission feed 
(kg CO2-eq.)]]/Table27[[#This Row],[Net production volume 
(tonnes)]], "")</f>
        <v/>
      </c>
      <c r="I59" s="113"/>
    </row>
    <row r="60" spans="3:9" ht="14.25" customHeight="1" x14ac:dyDescent="0.45">
      <c r="C60" s="119"/>
      <c r="D60" s="120" t="str">
        <f>IF(Table27[[#This Row],[Site name
(select)]]= 0, "", (SUMIF(Table126[Site name],Table27[[#This Row],[Site name
(select)]],Table126[ASC certified net production volume 
(tonnes)])))</f>
        <v/>
      </c>
      <c r="E60" s="120"/>
      <c r="F60" s="144" t="str">
        <f>IFERROR(Table27[[#This Row],[ GHG emission on farm 
(kg CO2-eq.)]]/Table27[[#This Row],[Net production volume 
(tonnes)]], "")</f>
        <v/>
      </c>
      <c r="G60" s="120"/>
      <c r="H60" s="144" t="str">
        <f>IFERROR(Table27[[#This Row],[GHG emission feed 
(kg CO2-eq.)]]/Table27[[#This Row],[Net production volume 
(tonnes)]], "")</f>
        <v/>
      </c>
      <c r="I60" s="113"/>
    </row>
    <row r="61" spans="3:9" x14ac:dyDescent="0.45">
      <c r="C61" s="119"/>
      <c r="D61" s="120" t="str">
        <f>IF(Table27[[#This Row],[Site name
(select)]]= 0, "", (SUMIF(Table126[Site name],Table27[[#This Row],[Site name
(select)]],Table126[ASC certified net production volume 
(tonnes)])))</f>
        <v/>
      </c>
      <c r="E61" s="120"/>
      <c r="F61" s="144" t="str">
        <f>IFERROR(Table27[[#This Row],[ GHG emission on farm 
(kg CO2-eq.)]]/Table27[[#This Row],[Net production volume 
(tonnes)]], "")</f>
        <v/>
      </c>
      <c r="G61" s="120"/>
      <c r="H61" s="144" t="str">
        <f>IFERROR(Table27[[#This Row],[GHG emission feed 
(kg CO2-eq.)]]/Table27[[#This Row],[Net production volume 
(tonnes)]], "")</f>
        <v/>
      </c>
      <c r="I61" s="113"/>
    </row>
    <row r="62" spans="3:9" x14ac:dyDescent="0.45">
      <c r="C62" s="119"/>
      <c r="D62" s="120" t="str">
        <f>IF(Table27[[#This Row],[Site name
(select)]]= 0, "", (SUMIF(Table126[Site name],Table27[[#This Row],[Site name
(select)]],Table126[ASC certified net production volume 
(tonnes)])))</f>
        <v/>
      </c>
      <c r="E62" s="120"/>
      <c r="F62" s="144" t="str">
        <f>IFERROR(Table27[[#This Row],[ GHG emission on farm 
(kg CO2-eq.)]]/Table27[[#This Row],[Net production volume 
(tonnes)]], "")</f>
        <v/>
      </c>
      <c r="G62" s="120"/>
      <c r="H62" s="144" t="str">
        <f>IFERROR(Table27[[#This Row],[GHG emission feed 
(kg CO2-eq.)]]/Table27[[#This Row],[Net production volume 
(tonnes)]], "")</f>
        <v/>
      </c>
      <c r="I62" s="113"/>
    </row>
    <row r="63" spans="3:9" x14ac:dyDescent="0.45">
      <c r="C63" s="119"/>
      <c r="D63" s="120" t="str">
        <f>IF(Table27[[#This Row],[Site name
(select)]]= 0, "", (SUMIF(Table126[Site name],Table27[[#This Row],[Site name
(select)]],Table126[ASC certified net production volume 
(tonnes)])))</f>
        <v/>
      </c>
      <c r="E63" s="120"/>
      <c r="F63" s="144" t="str">
        <f>IFERROR(Table27[[#This Row],[ GHG emission on farm 
(kg CO2-eq.)]]/Table27[[#This Row],[Net production volume 
(tonnes)]], "")</f>
        <v/>
      </c>
      <c r="G63" s="120"/>
      <c r="H63" s="144" t="str">
        <f>IFERROR(Table27[[#This Row],[GHG emission feed 
(kg CO2-eq.)]]/Table27[[#This Row],[Net production volume 
(tonnes)]], "")</f>
        <v/>
      </c>
      <c r="I63" s="113"/>
    </row>
    <row r="64" spans="3:9" x14ac:dyDescent="0.45">
      <c r="C64" s="119"/>
      <c r="D64" s="120" t="str">
        <f>IF(Table27[[#This Row],[Site name
(select)]]= 0, "", (SUMIF(Table126[Site name],Table27[[#This Row],[Site name
(select)]],Table126[ASC certified net production volume 
(tonnes)])))</f>
        <v/>
      </c>
      <c r="E64" s="120"/>
      <c r="F64" s="144" t="str">
        <f>IFERROR(Table27[[#This Row],[ GHG emission on farm 
(kg CO2-eq.)]]/Table27[[#This Row],[Net production volume 
(tonnes)]], "")</f>
        <v/>
      </c>
      <c r="G64" s="120"/>
      <c r="H64" s="144" t="str">
        <f>IFERROR(Table27[[#This Row],[GHG emission feed 
(kg CO2-eq.)]]/Table27[[#This Row],[Net production volume 
(tonnes)]], "")</f>
        <v/>
      </c>
      <c r="I64" s="113"/>
    </row>
    <row r="65" spans="3:9" x14ac:dyDescent="0.45">
      <c r="C65" s="119"/>
      <c r="D65" s="120" t="str">
        <f>IF(Table27[[#This Row],[Site name
(select)]]= 0, "", (SUMIF(Table126[Site name],Table27[[#This Row],[Site name
(select)]],Table126[ASC certified net production volume 
(tonnes)])))</f>
        <v/>
      </c>
      <c r="E65" s="120"/>
      <c r="F65" s="144" t="str">
        <f>IFERROR(Table27[[#This Row],[ GHG emission on farm 
(kg CO2-eq.)]]/Table27[[#This Row],[Net production volume 
(tonnes)]], "")</f>
        <v/>
      </c>
      <c r="G65" s="120"/>
      <c r="H65" s="144" t="str">
        <f>IFERROR(Table27[[#This Row],[GHG emission feed 
(kg CO2-eq.)]]/Table27[[#This Row],[Net production volume 
(tonnes)]], "")</f>
        <v/>
      </c>
      <c r="I65" s="113"/>
    </row>
    <row r="66" spans="3:9" x14ac:dyDescent="0.45">
      <c r="C66" s="119"/>
      <c r="D66" s="120" t="str">
        <f>IF(Table27[[#This Row],[Site name
(select)]]= 0, "", (SUMIF(Table126[Site name],Table27[[#This Row],[Site name
(select)]],Table126[ASC certified net production volume 
(tonnes)])))</f>
        <v/>
      </c>
      <c r="E66" s="120"/>
      <c r="F66" s="144" t="str">
        <f>IFERROR(Table27[[#This Row],[ GHG emission on farm 
(kg CO2-eq.)]]/Table27[[#This Row],[Net production volume 
(tonnes)]], "")</f>
        <v/>
      </c>
      <c r="G66" s="120"/>
      <c r="H66" s="144" t="str">
        <f>IFERROR(Table27[[#This Row],[GHG emission feed 
(kg CO2-eq.)]]/Table27[[#This Row],[Net production volume 
(tonnes)]], "")</f>
        <v/>
      </c>
      <c r="I66" s="113"/>
    </row>
    <row r="67" spans="3:9" x14ac:dyDescent="0.45">
      <c r="C67" s="119"/>
      <c r="D67" s="120" t="str">
        <f>IF(Table27[[#This Row],[Site name
(select)]]= 0, "", (SUMIF(Table126[Site name],Table27[[#This Row],[Site name
(select)]],Table126[ASC certified net production volume 
(tonnes)])))</f>
        <v/>
      </c>
      <c r="E67" s="120"/>
      <c r="F67" s="144" t="str">
        <f>IFERROR(Table27[[#This Row],[ GHG emission on farm 
(kg CO2-eq.)]]/Table27[[#This Row],[Net production volume 
(tonnes)]], "")</f>
        <v/>
      </c>
      <c r="G67" s="120"/>
      <c r="H67" s="144" t="str">
        <f>IFERROR(Table27[[#This Row],[GHG emission feed 
(kg CO2-eq.)]]/Table27[[#This Row],[Net production volume 
(tonnes)]], "")</f>
        <v/>
      </c>
      <c r="I67" s="113"/>
    </row>
    <row r="68" spans="3:9" x14ac:dyDescent="0.45">
      <c r="C68" s="119"/>
      <c r="D68" s="120" t="str">
        <f>IF(Table27[[#This Row],[Site name
(select)]]= 0, "", (SUMIF(Table126[Site name],Table27[[#This Row],[Site name
(select)]],Table126[ASC certified net production volume 
(tonnes)])))</f>
        <v/>
      </c>
      <c r="E68" s="120"/>
      <c r="F68" s="144" t="str">
        <f>IFERROR(Table27[[#This Row],[ GHG emission on farm 
(kg CO2-eq.)]]/Table27[[#This Row],[Net production volume 
(tonnes)]], "")</f>
        <v/>
      </c>
      <c r="G68" s="120"/>
      <c r="H68" s="144" t="str">
        <f>IFERROR(Table27[[#This Row],[GHG emission feed 
(kg CO2-eq.)]]/Table27[[#This Row],[Net production volume 
(tonnes)]], "")</f>
        <v/>
      </c>
      <c r="I68" s="113"/>
    </row>
    <row r="69" spans="3:9" x14ac:dyDescent="0.45">
      <c r="C69" s="119"/>
      <c r="D69" s="120" t="str">
        <f>IF(Table27[[#This Row],[Site name
(select)]]= 0, "", (SUMIF(Table126[Site name],Table27[[#This Row],[Site name
(select)]],Table126[ASC certified net production volume 
(tonnes)])))</f>
        <v/>
      </c>
      <c r="E69" s="120"/>
      <c r="F69" s="144" t="str">
        <f>IFERROR(Table27[[#This Row],[ GHG emission on farm 
(kg CO2-eq.)]]/Table27[[#This Row],[Net production volume 
(tonnes)]], "")</f>
        <v/>
      </c>
      <c r="G69" s="120"/>
      <c r="H69" s="144" t="str">
        <f>IFERROR(Table27[[#This Row],[GHG emission feed 
(kg CO2-eq.)]]/Table27[[#This Row],[Net production volume 
(tonnes)]], "")</f>
        <v/>
      </c>
      <c r="I69" s="113"/>
    </row>
    <row r="70" spans="3:9" x14ac:dyDescent="0.45">
      <c r="C70" s="119"/>
      <c r="D70" s="120" t="str">
        <f>IF(Table27[[#This Row],[Site name
(select)]]= 0, "", (SUMIF(Table126[Site name],Table27[[#This Row],[Site name
(select)]],Table126[ASC certified net production volume 
(tonnes)])))</f>
        <v/>
      </c>
      <c r="E70" s="120"/>
      <c r="F70" s="144" t="str">
        <f>IFERROR(Table27[[#This Row],[ GHG emission on farm 
(kg CO2-eq.)]]/Table27[[#This Row],[Net production volume 
(tonnes)]], "")</f>
        <v/>
      </c>
      <c r="G70" s="120"/>
      <c r="H70" s="144" t="str">
        <f>IFERROR(Table27[[#This Row],[GHG emission feed 
(kg CO2-eq.)]]/Table27[[#This Row],[Net production volume 
(tonnes)]], "")</f>
        <v/>
      </c>
      <c r="I70" s="113"/>
    </row>
    <row r="71" spans="3:9" x14ac:dyDescent="0.45">
      <c r="C71" s="119"/>
      <c r="D71" s="120" t="str">
        <f>IF(Table27[[#This Row],[Site name
(select)]]= 0, "", (SUMIF(Table126[Site name],Table27[[#This Row],[Site name
(select)]],Table126[ASC certified net production volume 
(tonnes)])))</f>
        <v/>
      </c>
      <c r="E71" s="120"/>
      <c r="F71" s="144" t="str">
        <f>IFERROR(Table27[[#This Row],[ GHG emission on farm 
(kg CO2-eq.)]]/Table27[[#This Row],[Net production volume 
(tonnes)]], "")</f>
        <v/>
      </c>
      <c r="G71" s="120"/>
      <c r="H71" s="144" t="str">
        <f>IFERROR(Table27[[#This Row],[GHG emission feed 
(kg CO2-eq.)]]/Table27[[#This Row],[Net production volume 
(tonnes)]], "")</f>
        <v/>
      </c>
      <c r="I71" s="113"/>
    </row>
    <row r="72" spans="3:9" x14ac:dyDescent="0.45">
      <c r="C72" s="119"/>
      <c r="D72" s="120" t="str">
        <f>IF(Table27[[#This Row],[Site name
(select)]]= 0, "", (SUMIF(Table126[Site name],Table27[[#This Row],[Site name
(select)]],Table126[ASC certified net production volume 
(tonnes)])))</f>
        <v/>
      </c>
      <c r="E72" s="120"/>
      <c r="F72" s="144" t="str">
        <f>IFERROR(Table27[[#This Row],[ GHG emission on farm 
(kg CO2-eq.)]]/Table27[[#This Row],[Net production volume 
(tonnes)]], "")</f>
        <v/>
      </c>
      <c r="G72" s="120"/>
      <c r="H72" s="144" t="str">
        <f>IFERROR(Table27[[#This Row],[GHG emission feed 
(kg CO2-eq.)]]/Table27[[#This Row],[Net production volume 
(tonnes)]], "")</f>
        <v/>
      </c>
      <c r="I72" s="113"/>
    </row>
    <row r="73" spans="3:9" x14ac:dyDescent="0.45">
      <c r="C73" s="119"/>
      <c r="D73" s="120" t="str">
        <f>IF(Table27[[#This Row],[Site name
(select)]]= 0, "", (SUMIF(Table126[Site name],Table27[[#This Row],[Site name
(select)]],Table126[ASC certified net production volume 
(tonnes)])))</f>
        <v/>
      </c>
      <c r="E73" s="120"/>
      <c r="F73" s="144" t="str">
        <f>IFERROR(Table27[[#This Row],[ GHG emission on farm 
(kg CO2-eq.)]]/Table27[[#This Row],[Net production volume 
(tonnes)]], "")</f>
        <v/>
      </c>
      <c r="G73" s="120"/>
      <c r="H73" s="144" t="str">
        <f>IFERROR(Table27[[#This Row],[GHG emission feed 
(kg CO2-eq.)]]/Table27[[#This Row],[Net production volume 
(tonnes)]], "")</f>
        <v/>
      </c>
      <c r="I73" s="113"/>
    </row>
    <row r="74" spans="3:9" x14ac:dyDescent="0.45">
      <c r="C74" s="119"/>
      <c r="D74" s="120" t="str">
        <f>IF(Table27[[#This Row],[Site name
(select)]]= 0, "", (SUMIF(Table126[Site name],Table27[[#This Row],[Site name
(select)]],Table126[ASC certified net production volume 
(tonnes)])))</f>
        <v/>
      </c>
      <c r="E74" s="120"/>
      <c r="F74" s="144" t="str">
        <f>IFERROR(Table27[[#This Row],[ GHG emission on farm 
(kg CO2-eq.)]]/Table27[[#This Row],[Net production volume 
(tonnes)]], "")</f>
        <v/>
      </c>
      <c r="G74" s="120"/>
      <c r="H74" s="144" t="str">
        <f>IFERROR(Table27[[#This Row],[GHG emission feed 
(kg CO2-eq.)]]/Table27[[#This Row],[Net production volume 
(tonnes)]], "")</f>
        <v/>
      </c>
      <c r="I74" s="113"/>
    </row>
    <row r="75" spans="3:9" x14ac:dyDescent="0.45">
      <c r="C75" s="119"/>
      <c r="D75" s="120" t="str">
        <f>IF(Table27[[#This Row],[Site name
(select)]]= 0, "", (SUMIF(Table126[Site name],Table27[[#This Row],[Site name
(select)]],Table126[ASC certified net production volume 
(tonnes)])))</f>
        <v/>
      </c>
      <c r="E75" s="120"/>
      <c r="F75" s="144" t="str">
        <f>IFERROR(Table27[[#This Row],[ GHG emission on farm 
(kg CO2-eq.)]]/Table27[[#This Row],[Net production volume 
(tonnes)]], "")</f>
        <v/>
      </c>
      <c r="G75" s="120"/>
      <c r="H75" s="144" t="str">
        <f>IFERROR(Table27[[#This Row],[GHG emission feed 
(kg CO2-eq.)]]/Table27[[#This Row],[Net production volume 
(tonnes)]], "")</f>
        <v/>
      </c>
      <c r="I75" s="113"/>
    </row>
    <row r="76" spans="3:9" x14ac:dyDescent="0.45">
      <c r="C76" s="119"/>
      <c r="D76" s="120" t="str">
        <f>IF(Table27[[#This Row],[Site name
(select)]]= 0, "", (SUMIF(Table126[Site name],Table27[[#This Row],[Site name
(select)]],Table126[ASC certified net production volume 
(tonnes)])))</f>
        <v/>
      </c>
      <c r="E76" s="120"/>
      <c r="F76" s="144" t="str">
        <f>IFERROR(Table27[[#This Row],[ GHG emission on farm 
(kg CO2-eq.)]]/Table27[[#This Row],[Net production volume 
(tonnes)]], "")</f>
        <v/>
      </c>
      <c r="G76" s="120"/>
      <c r="H76" s="144" t="str">
        <f>IFERROR(Table27[[#This Row],[GHG emission feed 
(kg CO2-eq.)]]/Table27[[#This Row],[Net production volume 
(tonnes)]], "")</f>
        <v/>
      </c>
      <c r="I76" s="113"/>
    </row>
    <row r="77" spans="3:9" x14ac:dyDescent="0.45">
      <c r="C77" s="119"/>
      <c r="D77" s="120" t="str">
        <f>IF(Table27[[#This Row],[Site name
(select)]]= 0, "", (SUMIF(Table126[Site name],Table27[[#This Row],[Site name
(select)]],Table126[ASC certified net production volume 
(tonnes)])))</f>
        <v/>
      </c>
      <c r="E77" s="120"/>
      <c r="F77" s="144" t="str">
        <f>IFERROR(Table27[[#This Row],[ GHG emission on farm 
(kg CO2-eq.)]]/Table27[[#This Row],[Net production volume 
(tonnes)]], "")</f>
        <v/>
      </c>
      <c r="G77" s="120"/>
      <c r="H77" s="144" t="str">
        <f>IFERROR(Table27[[#This Row],[GHG emission feed 
(kg CO2-eq.)]]/Table27[[#This Row],[Net production volume 
(tonnes)]], "")</f>
        <v/>
      </c>
      <c r="I77" s="113"/>
    </row>
    <row r="78" spans="3:9" x14ac:dyDescent="0.45">
      <c r="C78" s="119"/>
      <c r="D78" s="120" t="str">
        <f>IF(Table27[[#This Row],[Site name
(select)]]= 0, "", (SUMIF(Table126[Site name],Table27[[#This Row],[Site name
(select)]],Table126[ASC certified net production volume 
(tonnes)])))</f>
        <v/>
      </c>
      <c r="E78" s="120"/>
      <c r="F78" s="144" t="str">
        <f>IFERROR(Table27[[#This Row],[ GHG emission on farm 
(kg CO2-eq.)]]/Table27[[#This Row],[Net production volume 
(tonnes)]], "")</f>
        <v/>
      </c>
      <c r="G78" s="120"/>
      <c r="H78" s="144" t="str">
        <f>IFERROR(Table27[[#This Row],[GHG emission feed 
(kg CO2-eq.)]]/Table27[[#This Row],[Net production volume 
(tonnes)]], "")</f>
        <v/>
      </c>
      <c r="I78" s="113"/>
    </row>
    <row r="79" spans="3:9" x14ac:dyDescent="0.45">
      <c r="C79" s="119"/>
      <c r="D79" s="120" t="str">
        <f>IF(Table27[[#This Row],[Site name
(select)]]= 0, "", (SUMIF(Table126[Site name],Table27[[#This Row],[Site name
(select)]],Table126[ASC certified net production volume 
(tonnes)])))</f>
        <v/>
      </c>
      <c r="E79" s="120"/>
      <c r="F79" s="144" t="str">
        <f>IFERROR(Table27[[#This Row],[ GHG emission on farm 
(kg CO2-eq.)]]/Table27[[#This Row],[Net production volume 
(tonnes)]], "")</f>
        <v/>
      </c>
      <c r="G79" s="120"/>
      <c r="H79" s="144" t="str">
        <f>IFERROR(Table27[[#This Row],[GHG emission feed 
(kg CO2-eq.)]]/Table27[[#This Row],[Net production volume 
(tonnes)]], "")</f>
        <v/>
      </c>
      <c r="I79" s="113"/>
    </row>
    <row r="80" spans="3:9" x14ac:dyDescent="0.45">
      <c r="C80" s="119"/>
      <c r="D80" s="120" t="str">
        <f>IF(Table27[[#This Row],[Site name
(select)]]= 0, "", (SUMIF(Table126[Site name],Table27[[#This Row],[Site name
(select)]],Table126[ASC certified net production volume 
(tonnes)])))</f>
        <v/>
      </c>
      <c r="E80" s="120"/>
      <c r="F80" s="144" t="str">
        <f>IFERROR(Table27[[#This Row],[ GHG emission on farm 
(kg CO2-eq.)]]/Table27[[#This Row],[Net production volume 
(tonnes)]], "")</f>
        <v/>
      </c>
      <c r="G80" s="120"/>
      <c r="H80" s="144" t="str">
        <f>IFERROR(Table27[[#This Row],[GHG emission feed 
(kg CO2-eq.)]]/Table27[[#This Row],[Net production volume 
(tonnes)]], "")</f>
        <v/>
      </c>
      <c r="I80" s="113"/>
    </row>
    <row r="81" spans="3:9" x14ac:dyDescent="0.45">
      <c r="C81" s="119"/>
      <c r="D81" s="120" t="str">
        <f>IF(Table27[[#This Row],[Site name
(select)]]= 0, "", (SUMIF(Table126[Site name],Table27[[#This Row],[Site name
(select)]],Table126[ASC certified net production volume 
(tonnes)])))</f>
        <v/>
      </c>
      <c r="E81" s="120"/>
      <c r="F81" s="144" t="str">
        <f>IFERROR(Table27[[#This Row],[ GHG emission on farm 
(kg CO2-eq.)]]/Table27[[#This Row],[Net production volume 
(tonnes)]], "")</f>
        <v/>
      </c>
      <c r="G81" s="120"/>
      <c r="H81" s="144" t="str">
        <f>IFERROR(Table27[[#This Row],[GHG emission feed 
(kg CO2-eq.)]]/Table27[[#This Row],[Net production volume 
(tonnes)]], "")</f>
        <v/>
      </c>
      <c r="I81" s="113"/>
    </row>
    <row r="82" spans="3:9" x14ac:dyDescent="0.45">
      <c r="C82" s="119"/>
      <c r="D82" s="120" t="str">
        <f>IF(Table27[[#This Row],[Site name
(select)]]= 0, "", (SUMIF(Table126[Site name],Table27[[#This Row],[Site name
(select)]],Table126[ASC certified net production volume 
(tonnes)])))</f>
        <v/>
      </c>
      <c r="E82" s="120"/>
      <c r="F82" s="144" t="str">
        <f>IFERROR(Table27[[#This Row],[ GHG emission on farm 
(kg CO2-eq.)]]/Table27[[#This Row],[Net production volume 
(tonnes)]], "")</f>
        <v/>
      </c>
      <c r="G82" s="120"/>
      <c r="H82" s="144" t="str">
        <f>IFERROR(Table27[[#This Row],[GHG emission feed 
(kg CO2-eq.)]]/Table27[[#This Row],[Net production volume 
(tonnes)]], "")</f>
        <v/>
      </c>
      <c r="I82" s="113"/>
    </row>
    <row r="83" spans="3:9" x14ac:dyDescent="0.45">
      <c r="C83" s="119"/>
      <c r="D83" s="120" t="str">
        <f>IF(Table27[[#This Row],[Site name
(select)]]= 0, "", (SUMIF(Table126[Site name],Table27[[#This Row],[Site name
(select)]],Table126[ASC certified net production volume 
(tonnes)])))</f>
        <v/>
      </c>
      <c r="E83" s="120"/>
      <c r="F83" s="144" t="str">
        <f>IFERROR(Table27[[#This Row],[ GHG emission on farm 
(kg CO2-eq.)]]/Table27[[#This Row],[Net production volume 
(tonnes)]], "")</f>
        <v/>
      </c>
      <c r="G83" s="120"/>
      <c r="H83" s="144" t="str">
        <f>IFERROR(Table27[[#This Row],[GHG emission feed 
(kg CO2-eq.)]]/Table27[[#This Row],[Net production volume 
(tonnes)]], "")</f>
        <v/>
      </c>
      <c r="I83" s="113"/>
    </row>
    <row r="84" spans="3:9" x14ac:dyDescent="0.45">
      <c r="C84" s="119"/>
      <c r="D84" s="120" t="str">
        <f>IF(Table27[[#This Row],[Site name
(select)]]= 0, "", (SUMIF(Table126[Site name],Table27[[#This Row],[Site name
(select)]],Table126[ASC certified net production volume 
(tonnes)])))</f>
        <v/>
      </c>
      <c r="E84" s="120"/>
      <c r="F84" s="144" t="str">
        <f>IFERROR(Table27[[#This Row],[ GHG emission on farm 
(kg CO2-eq.)]]/Table27[[#This Row],[Net production volume 
(tonnes)]], "")</f>
        <v/>
      </c>
      <c r="G84" s="120"/>
      <c r="H84" s="144" t="str">
        <f>IFERROR(Table27[[#This Row],[GHG emission feed 
(kg CO2-eq.)]]/Table27[[#This Row],[Net production volume 
(tonnes)]], "")</f>
        <v/>
      </c>
      <c r="I84" s="113"/>
    </row>
    <row r="85" spans="3:9" x14ac:dyDescent="0.45">
      <c r="C85" s="119"/>
      <c r="D85" s="120" t="str">
        <f>IF(Table27[[#This Row],[Site name
(select)]]= 0, "", (SUMIF(Table126[Site name],Table27[[#This Row],[Site name
(select)]],Table126[ASC certified net production volume 
(tonnes)])))</f>
        <v/>
      </c>
      <c r="E85" s="120"/>
      <c r="F85" s="144" t="str">
        <f>IFERROR(Table27[[#This Row],[ GHG emission on farm 
(kg CO2-eq.)]]/Table27[[#This Row],[Net production volume 
(tonnes)]], "")</f>
        <v/>
      </c>
      <c r="G85" s="120"/>
      <c r="H85" s="144" t="str">
        <f>IFERROR(Table27[[#This Row],[GHG emission feed 
(kg CO2-eq.)]]/Table27[[#This Row],[Net production volume 
(tonnes)]], "")</f>
        <v/>
      </c>
      <c r="I85" s="113"/>
    </row>
    <row r="86" spans="3:9" x14ac:dyDescent="0.45">
      <c r="C86" s="119"/>
      <c r="D86" s="120" t="str">
        <f>IF(Table27[[#This Row],[Site name
(select)]]= 0, "", (SUMIF(Table126[Site name],Table27[[#This Row],[Site name
(select)]],Table126[ASC certified net production volume 
(tonnes)])))</f>
        <v/>
      </c>
      <c r="E86" s="120"/>
      <c r="F86" s="144" t="str">
        <f>IFERROR(Table27[[#This Row],[ GHG emission on farm 
(kg CO2-eq.)]]/Table27[[#This Row],[Net production volume 
(tonnes)]], "")</f>
        <v/>
      </c>
      <c r="G86" s="120"/>
      <c r="H86" s="144" t="str">
        <f>IFERROR(Table27[[#This Row],[GHG emission feed 
(kg CO2-eq.)]]/Table27[[#This Row],[Net production volume 
(tonnes)]], "")</f>
        <v/>
      </c>
      <c r="I86" s="113"/>
    </row>
    <row r="87" spans="3:9" x14ac:dyDescent="0.45">
      <c r="C87" s="119"/>
      <c r="D87" s="120" t="str">
        <f>IF(Table27[[#This Row],[Site name
(select)]]= 0, "", (SUMIF(Table126[Site name],Table27[[#This Row],[Site name
(select)]],Table126[ASC certified net production volume 
(tonnes)])))</f>
        <v/>
      </c>
      <c r="E87" s="120"/>
      <c r="F87" s="144" t="str">
        <f>IFERROR(Table27[[#This Row],[ GHG emission on farm 
(kg CO2-eq.)]]/Table27[[#This Row],[Net production volume 
(tonnes)]], "")</f>
        <v/>
      </c>
      <c r="G87" s="120"/>
      <c r="H87" s="144" t="str">
        <f>IFERROR(Table27[[#This Row],[GHG emission feed 
(kg CO2-eq.)]]/Table27[[#This Row],[Net production volume 
(tonnes)]], "")</f>
        <v/>
      </c>
      <c r="I87" s="113"/>
    </row>
    <row r="88" spans="3:9" x14ac:dyDescent="0.45">
      <c r="C88" s="119"/>
      <c r="D88" s="120" t="str">
        <f>IF(Table27[[#This Row],[Site name
(select)]]= 0, "", (SUMIF(Table126[Site name],Table27[[#This Row],[Site name
(select)]],Table126[ASC certified net production volume 
(tonnes)])))</f>
        <v/>
      </c>
      <c r="E88" s="120"/>
      <c r="F88" s="144" t="str">
        <f>IFERROR(Table27[[#This Row],[ GHG emission on farm 
(kg CO2-eq.)]]/Table27[[#This Row],[Net production volume 
(tonnes)]], "")</f>
        <v/>
      </c>
      <c r="G88" s="120"/>
      <c r="H88" s="144" t="str">
        <f>IFERROR(Table27[[#This Row],[GHG emission feed 
(kg CO2-eq.)]]/Table27[[#This Row],[Net production volume 
(tonnes)]], "")</f>
        <v/>
      </c>
      <c r="I88" s="113"/>
    </row>
    <row r="89" spans="3:9" x14ac:dyDescent="0.45">
      <c r="C89" s="119"/>
      <c r="D89" s="120" t="str">
        <f>IF(Table27[[#This Row],[Site name
(select)]]= 0, "", (SUMIF(Table126[Site name],Table27[[#This Row],[Site name
(select)]],Table126[ASC certified net production volume 
(tonnes)])))</f>
        <v/>
      </c>
      <c r="E89" s="120"/>
      <c r="F89" s="144" t="str">
        <f>IFERROR(Table27[[#This Row],[ GHG emission on farm 
(kg CO2-eq.)]]/Table27[[#This Row],[Net production volume 
(tonnes)]], "")</f>
        <v/>
      </c>
      <c r="G89" s="120"/>
      <c r="H89" s="144" t="str">
        <f>IFERROR(Table27[[#This Row],[GHG emission feed 
(kg CO2-eq.)]]/Table27[[#This Row],[Net production volume 
(tonnes)]], "")</f>
        <v/>
      </c>
      <c r="I89" s="113"/>
    </row>
    <row r="90" spans="3:9" x14ac:dyDescent="0.45">
      <c r="C90" s="119"/>
      <c r="D90" s="120" t="str">
        <f>IF(Table27[[#This Row],[Site name
(select)]]= 0, "", (SUMIF(Table126[Site name],Table27[[#This Row],[Site name
(select)]],Table126[ASC certified net production volume 
(tonnes)])))</f>
        <v/>
      </c>
      <c r="E90" s="120"/>
      <c r="F90" s="144" t="str">
        <f>IFERROR(Table27[[#This Row],[ GHG emission on farm 
(kg CO2-eq.)]]/Table27[[#This Row],[Net production volume 
(tonnes)]], "")</f>
        <v/>
      </c>
      <c r="G90" s="120"/>
      <c r="H90" s="144" t="str">
        <f>IFERROR(Table27[[#This Row],[GHG emission feed 
(kg CO2-eq.)]]/Table27[[#This Row],[Net production volume 
(tonnes)]], "")</f>
        <v/>
      </c>
      <c r="I90" s="113"/>
    </row>
    <row r="91" spans="3:9" x14ac:dyDescent="0.45">
      <c r="C91" s="119"/>
      <c r="D91" s="120" t="str">
        <f>IF(Table27[[#This Row],[Site name
(select)]]= 0, "", (SUMIF(Table126[Site name],Table27[[#This Row],[Site name
(select)]],Table126[ASC certified net production volume 
(tonnes)])))</f>
        <v/>
      </c>
      <c r="E91" s="120"/>
      <c r="F91" s="144" t="str">
        <f>IFERROR(Table27[[#This Row],[ GHG emission on farm 
(kg CO2-eq.)]]/Table27[[#This Row],[Net production volume 
(tonnes)]], "")</f>
        <v/>
      </c>
      <c r="G91" s="120"/>
      <c r="H91" s="144" t="str">
        <f>IFERROR(Table27[[#This Row],[GHG emission feed 
(kg CO2-eq.)]]/Table27[[#This Row],[Net production volume 
(tonnes)]], "")</f>
        <v/>
      </c>
      <c r="I91" s="113"/>
    </row>
    <row r="92" spans="3:9" x14ac:dyDescent="0.45">
      <c r="C92" s="119"/>
      <c r="D92" s="120" t="str">
        <f>IF(Table27[[#This Row],[Site name
(select)]]= 0, "", (SUMIF(Table126[Site name],Table27[[#This Row],[Site name
(select)]],Table126[ASC certified net production volume 
(tonnes)])))</f>
        <v/>
      </c>
      <c r="E92" s="120"/>
      <c r="F92" s="144" t="str">
        <f>IFERROR(Table27[[#This Row],[ GHG emission on farm 
(kg CO2-eq.)]]/Table27[[#This Row],[Net production volume 
(tonnes)]], "")</f>
        <v/>
      </c>
      <c r="G92" s="120"/>
      <c r="H92" s="144" t="str">
        <f>IFERROR(Table27[[#This Row],[GHG emission feed 
(kg CO2-eq.)]]/Table27[[#This Row],[Net production volume 
(tonnes)]], "")</f>
        <v/>
      </c>
      <c r="I92" s="113"/>
    </row>
    <row r="93" spans="3:9" x14ac:dyDescent="0.45">
      <c r="C93" s="119"/>
      <c r="D93" s="120" t="str">
        <f>IF(Table27[[#This Row],[Site name
(select)]]= 0, "", (SUMIF(Table126[Site name],Table27[[#This Row],[Site name
(select)]],Table126[ASC certified net production volume 
(tonnes)])))</f>
        <v/>
      </c>
      <c r="E93" s="120"/>
      <c r="F93" s="144" t="str">
        <f>IFERROR(Table27[[#This Row],[ GHG emission on farm 
(kg CO2-eq.)]]/Table27[[#This Row],[Net production volume 
(tonnes)]], "")</f>
        <v/>
      </c>
      <c r="G93" s="120"/>
      <c r="H93" s="144" t="str">
        <f>IFERROR(Table27[[#This Row],[GHG emission feed 
(kg CO2-eq.)]]/Table27[[#This Row],[Net production volume 
(tonnes)]], "")</f>
        <v/>
      </c>
      <c r="I93" s="113"/>
    </row>
    <row r="94" spans="3:9" x14ac:dyDescent="0.45">
      <c r="C94" s="119"/>
      <c r="D94" s="120" t="str">
        <f>IF(Table27[[#This Row],[Site name
(select)]]= 0, "", (SUMIF(Table126[Site name],Table27[[#This Row],[Site name
(select)]],Table126[ASC certified net production volume 
(tonnes)])))</f>
        <v/>
      </c>
      <c r="E94" s="120"/>
      <c r="F94" s="144" t="str">
        <f>IFERROR(Table27[[#This Row],[ GHG emission on farm 
(kg CO2-eq.)]]/Table27[[#This Row],[Net production volume 
(tonnes)]], "")</f>
        <v/>
      </c>
      <c r="G94" s="120"/>
      <c r="H94" s="144" t="str">
        <f>IFERROR(Table27[[#This Row],[GHG emission feed 
(kg CO2-eq.)]]/Table27[[#This Row],[Net production volume 
(tonnes)]], "")</f>
        <v/>
      </c>
      <c r="I94" s="113"/>
    </row>
    <row r="95" spans="3:9" x14ac:dyDescent="0.45">
      <c r="C95" s="119"/>
      <c r="D95" s="120" t="str">
        <f>IF(Table27[[#This Row],[Site name
(select)]]= 0, "", (SUMIF(Table126[Site name],Table27[[#This Row],[Site name
(select)]],Table126[ASC certified net production volume 
(tonnes)])))</f>
        <v/>
      </c>
      <c r="E95" s="120"/>
      <c r="F95" s="144" t="str">
        <f>IFERROR(Table27[[#This Row],[ GHG emission on farm 
(kg CO2-eq.)]]/Table27[[#This Row],[Net production volume 
(tonnes)]], "")</f>
        <v/>
      </c>
      <c r="G95" s="120"/>
      <c r="H95" s="144" t="str">
        <f>IFERROR(Table27[[#This Row],[GHG emission feed 
(kg CO2-eq.)]]/Table27[[#This Row],[Net production volume 
(tonnes)]], "")</f>
        <v/>
      </c>
      <c r="I95" s="113"/>
    </row>
    <row r="96" spans="3:9" x14ac:dyDescent="0.45">
      <c r="C96" s="119"/>
      <c r="D96" s="120" t="str">
        <f>IF(Table27[[#This Row],[Site name
(select)]]= 0, "", (SUMIF(Table126[Site name],Table27[[#This Row],[Site name
(select)]],Table126[ASC certified net production volume 
(tonnes)])))</f>
        <v/>
      </c>
      <c r="E96" s="120"/>
      <c r="F96" s="144" t="str">
        <f>IFERROR(Table27[[#This Row],[ GHG emission on farm 
(kg CO2-eq.)]]/Table27[[#This Row],[Net production volume 
(tonnes)]], "")</f>
        <v/>
      </c>
      <c r="G96" s="120"/>
      <c r="H96" s="144" t="str">
        <f>IFERROR(Table27[[#This Row],[GHG emission feed 
(kg CO2-eq.)]]/Table27[[#This Row],[Net production volume 
(tonnes)]], "")</f>
        <v/>
      </c>
      <c r="I96" s="113"/>
    </row>
    <row r="97" spans="3:9" x14ac:dyDescent="0.45">
      <c r="C97" s="119"/>
      <c r="D97" s="120" t="str">
        <f>IF(Table27[[#This Row],[Site name
(select)]]= 0, "", (SUMIF(Table126[Site name],Table27[[#This Row],[Site name
(select)]],Table126[ASC certified net production volume 
(tonnes)])))</f>
        <v/>
      </c>
      <c r="E97" s="120"/>
      <c r="F97" s="144" t="str">
        <f>IFERROR(Table27[[#This Row],[ GHG emission on farm 
(kg CO2-eq.)]]/Table27[[#This Row],[Net production volume 
(tonnes)]], "")</f>
        <v/>
      </c>
      <c r="G97" s="120"/>
      <c r="H97" s="144" t="str">
        <f>IFERROR(Table27[[#This Row],[GHG emission feed 
(kg CO2-eq.)]]/Table27[[#This Row],[Net production volume 
(tonnes)]], "")</f>
        <v/>
      </c>
      <c r="I97" s="113"/>
    </row>
    <row r="98" spans="3:9" x14ac:dyDescent="0.45">
      <c r="C98" s="119"/>
      <c r="D98" s="120" t="str">
        <f>IF(Table27[[#This Row],[Site name
(select)]]= 0, "", (SUMIF(Table126[Site name],Table27[[#This Row],[Site name
(select)]],Table126[ASC certified net production volume 
(tonnes)])))</f>
        <v/>
      </c>
      <c r="E98" s="120"/>
      <c r="F98" s="144" t="str">
        <f>IFERROR(Table27[[#This Row],[ GHG emission on farm 
(kg CO2-eq.)]]/Table27[[#This Row],[Net production volume 
(tonnes)]], "")</f>
        <v/>
      </c>
      <c r="G98" s="120"/>
      <c r="H98" s="144" t="str">
        <f>IFERROR(Table27[[#This Row],[GHG emission feed 
(kg CO2-eq.)]]/Table27[[#This Row],[Net production volume 
(tonnes)]], "")</f>
        <v/>
      </c>
      <c r="I98" s="113"/>
    </row>
    <row r="99" spans="3:9" x14ac:dyDescent="0.45">
      <c r="C99" s="119"/>
      <c r="D99" s="120" t="str">
        <f>IF(Table27[[#This Row],[Site name
(select)]]= 0, "", (SUMIF(Table126[Site name],Table27[[#This Row],[Site name
(select)]],Table126[ASC certified net production volume 
(tonnes)])))</f>
        <v/>
      </c>
      <c r="E99" s="120"/>
      <c r="F99" s="144" t="str">
        <f>IFERROR(Table27[[#This Row],[ GHG emission on farm 
(kg CO2-eq.)]]/Table27[[#This Row],[Net production volume 
(tonnes)]], "")</f>
        <v/>
      </c>
      <c r="G99" s="120"/>
      <c r="H99" s="144" t="str">
        <f>IFERROR(Table27[[#This Row],[GHG emission feed 
(kg CO2-eq.)]]/Table27[[#This Row],[Net production volume 
(tonnes)]], "")</f>
        <v/>
      </c>
      <c r="I99" s="113"/>
    </row>
    <row r="100" spans="3:9" x14ac:dyDescent="0.45">
      <c r="C100" s="119"/>
      <c r="D100" s="120" t="str">
        <f>IF(Table27[[#This Row],[Site name
(select)]]= 0, "", (SUMIF(Table126[Site name],Table27[[#This Row],[Site name
(select)]],Table126[ASC certified net production volume 
(tonnes)])))</f>
        <v/>
      </c>
      <c r="E100" s="120"/>
      <c r="F100" s="144" t="str">
        <f>IFERROR(Table27[[#This Row],[ GHG emission on farm 
(kg CO2-eq.)]]/Table27[[#This Row],[Net production volume 
(tonnes)]], "")</f>
        <v/>
      </c>
      <c r="G100" s="120"/>
      <c r="H100" s="144" t="str">
        <f>IFERROR(Table27[[#This Row],[GHG emission feed 
(kg CO2-eq.)]]/Table27[[#This Row],[Net production volume 
(tonnes)]], "")</f>
        <v/>
      </c>
      <c r="I100" s="113"/>
    </row>
    <row r="101" spans="3:9" x14ac:dyDescent="0.45">
      <c r="G101" s="59"/>
      <c r="H101" s="47"/>
    </row>
    <row r="102" spans="3:9" x14ac:dyDescent="0.45">
      <c r="G102" s="59"/>
      <c r="H102" s="47"/>
    </row>
    <row r="103" spans="3:9" x14ac:dyDescent="0.45">
      <c r="G103" s="47"/>
    </row>
    <row r="104" spans="3:9" x14ac:dyDescent="0.45">
      <c r="G104" s="47"/>
    </row>
    <row r="105" spans="3:9" x14ac:dyDescent="0.45">
      <c r="C105" s="41"/>
      <c r="D105" s="90"/>
      <c r="E105" s="41"/>
      <c r="F105" s="59"/>
      <c r="G105" s="47"/>
    </row>
    <row r="106" spans="3:9" x14ac:dyDescent="0.45">
      <c r="C106" s="41"/>
      <c r="D106" s="60"/>
      <c r="E106" s="60"/>
      <c r="F106" s="22"/>
      <c r="G106" s="47"/>
    </row>
    <row r="107" spans="3:9" x14ac:dyDescent="0.45">
      <c r="C107" s="41"/>
      <c r="D107" s="41"/>
      <c r="E107" s="41"/>
      <c r="F107" s="59"/>
      <c r="G107" s="47"/>
    </row>
    <row r="108" spans="3:9" x14ac:dyDescent="0.45">
      <c r="C108" s="41"/>
      <c r="D108" s="41"/>
      <c r="E108" s="41"/>
      <c r="F108" s="59"/>
      <c r="G108" s="47"/>
    </row>
    <row r="109" spans="3:9" x14ac:dyDescent="0.45">
      <c r="C109" s="41"/>
      <c r="D109" s="41"/>
      <c r="E109" s="41"/>
      <c r="F109" s="59"/>
      <c r="G109" s="47"/>
    </row>
    <row r="110" spans="3:9" x14ac:dyDescent="0.45">
      <c r="C110" s="41"/>
      <c r="D110" s="41"/>
      <c r="E110" s="41"/>
      <c r="F110" s="59"/>
      <c r="G110" s="47"/>
    </row>
    <row r="111" spans="3:9" x14ac:dyDescent="0.45">
      <c r="C111" s="41"/>
      <c r="D111" s="41"/>
      <c r="E111" s="41"/>
      <c r="F111" s="59"/>
      <c r="G111" s="47"/>
    </row>
    <row r="112" spans="3:9" x14ac:dyDescent="0.45">
      <c r="C112" s="41"/>
      <c r="D112" s="41"/>
      <c r="F112" s="59"/>
      <c r="G112" s="47"/>
    </row>
    <row r="113" spans="3:8" x14ac:dyDescent="0.45">
      <c r="C113" s="61"/>
      <c r="D113" s="60"/>
      <c r="E113" s="41"/>
      <c r="F113" s="22"/>
      <c r="G113" s="47"/>
    </row>
    <row r="114" spans="3:8" x14ac:dyDescent="0.45">
      <c r="C114" s="41"/>
      <c r="D114" s="41"/>
      <c r="E114" s="41"/>
      <c r="F114" s="59"/>
      <c r="H114" s="47"/>
    </row>
    <row r="115" spans="3:8" x14ac:dyDescent="0.45">
      <c r="C115" s="41"/>
      <c r="D115" s="41"/>
      <c r="E115" s="41"/>
      <c r="F115" s="59"/>
      <c r="H115" s="47"/>
    </row>
    <row r="116" spans="3:8" x14ac:dyDescent="0.45">
      <c r="C116" s="41"/>
      <c r="D116" s="41"/>
      <c r="E116" s="41"/>
      <c r="F116" s="59"/>
      <c r="H116" s="47"/>
    </row>
    <row r="117" spans="3:8" x14ac:dyDescent="0.45">
      <c r="C117" s="41"/>
      <c r="D117" s="41"/>
      <c r="E117" s="41"/>
      <c r="F117" s="59"/>
      <c r="H117" s="47"/>
    </row>
    <row r="118" spans="3:8" x14ac:dyDescent="0.45">
      <c r="C118" s="41"/>
      <c r="D118" s="41"/>
      <c r="E118" s="41"/>
      <c r="F118" s="59"/>
      <c r="H118" s="47"/>
    </row>
    <row r="119" spans="3:8" x14ac:dyDescent="0.45">
      <c r="C119" s="41"/>
      <c r="D119" s="41"/>
      <c r="E119" s="41"/>
      <c r="F119" s="59"/>
      <c r="H119" s="47"/>
    </row>
    <row r="120" spans="3:8" x14ac:dyDescent="0.45">
      <c r="C120" s="41"/>
      <c r="D120" s="41"/>
      <c r="E120" s="41"/>
      <c r="F120" s="59"/>
      <c r="H120" s="47"/>
    </row>
    <row r="121" spans="3:8" x14ac:dyDescent="0.45">
      <c r="C121" s="41"/>
      <c r="D121" s="41"/>
      <c r="E121" s="41"/>
      <c r="F121" s="59"/>
      <c r="G121" s="47"/>
    </row>
    <row r="122" spans="3:8" x14ac:dyDescent="0.45">
      <c r="C122" s="41"/>
      <c r="D122" s="41"/>
      <c r="E122" s="41"/>
      <c r="F122" s="59"/>
      <c r="G122" s="47"/>
    </row>
    <row r="123" spans="3:8" x14ac:dyDescent="0.45">
      <c r="C123" s="41"/>
      <c r="D123" s="41"/>
      <c r="E123" s="41"/>
      <c r="F123" s="59"/>
      <c r="G123" s="47"/>
    </row>
    <row r="124" spans="3:8" x14ac:dyDescent="0.45">
      <c r="C124" s="61"/>
      <c r="D124" s="41"/>
      <c r="E124" s="41"/>
      <c r="F124" s="59"/>
      <c r="G124" s="47"/>
    </row>
    <row r="125" spans="3:8" x14ac:dyDescent="0.45">
      <c r="C125" s="41"/>
      <c r="D125" s="41"/>
      <c r="E125" s="41"/>
      <c r="F125" s="59"/>
      <c r="G125" s="47"/>
    </row>
    <row r="126" spans="3:8" x14ac:dyDescent="0.45">
      <c r="C126" s="41"/>
      <c r="D126" s="41"/>
      <c r="E126" s="41"/>
      <c r="F126" s="59"/>
      <c r="G126" s="47"/>
    </row>
    <row r="127" spans="3:8" x14ac:dyDescent="0.45">
      <c r="C127" s="41"/>
      <c r="D127" s="41"/>
      <c r="E127" s="41"/>
      <c r="F127" s="59"/>
      <c r="G127" s="47"/>
    </row>
    <row r="128" spans="3:8" x14ac:dyDescent="0.45">
      <c r="C128" s="41"/>
      <c r="D128" s="41"/>
      <c r="E128" s="41"/>
      <c r="F128" s="59"/>
      <c r="G128" s="47"/>
    </row>
    <row r="129" spans="3:7" x14ac:dyDescent="0.45">
      <c r="C129" s="61"/>
      <c r="D129" s="41"/>
      <c r="E129" s="41"/>
      <c r="F129" s="59"/>
      <c r="G129" s="47"/>
    </row>
    <row r="130" spans="3:7" x14ac:dyDescent="0.45">
      <c r="C130" s="41"/>
      <c r="D130" s="41"/>
      <c r="E130" s="41"/>
      <c r="F130" s="59"/>
      <c r="G130" s="47"/>
    </row>
    <row r="131" spans="3:7" x14ac:dyDescent="0.45">
      <c r="C131" s="41"/>
      <c r="D131" s="41"/>
      <c r="E131" s="41"/>
      <c r="F131" s="59"/>
      <c r="G131" s="47"/>
    </row>
    <row r="132" spans="3:7" x14ac:dyDescent="0.45">
      <c r="C132" s="41"/>
      <c r="D132" s="41"/>
      <c r="E132" s="41"/>
      <c r="F132" s="59"/>
      <c r="G132" s="47"/>
    </row>
    <row r="133" spans="3:7" x14ac:dyDescent="0.45">
      <c r="C133" s="61"/>
      <c r="D133" s="41"/>
      <c r="E133" s="41"/>
      <c r="F133" s="59"/>
      <c r="G133" s="47"/>
    </row>
    <row r="134" spans="3:7" x14ac:dyDescent="0.45">
      <c r="C134" s="41"/>
      <c r="D134" s="41"/>
      <c r="E134" s="41"/>
      <c r="F134" s="59"/>
      <c r="G134" s="47"/>
    </row>
    <row r="135" spans="3:7" x14ac:dyDescent="0.45">
      <c r="C135" s="41"/>
      <c r="D135" s="41"/>
      <c r="E135" s="41"/>
      <c r="F135" s="59"/>
      <c r="G135" s="47"/>
    </row>
    <row r="136" spans="3:7" x14ac:dyDescent="0.45">
      <c r="C136" s="41"/>
      <c r="D136" s="41"/>
      <c r="E136" s="41"/>
      <c r="F136" s="59"/>
      <c r="G136" s="47"/>
    </row>
    <row r="137" spans="3:7" x14ac:dyDescent="0.45">
      <c r="C137" s="41"/>
      <c r="D137" s="41"/>
      <c r="E137" s="41"/>
      <c r="F137" s="59"/>
      <c r="G137" s="47"/>
    </row>
    <row r="138" spans="3:7" x14ac:dyDescent="0.45">
      <c r="C138" s="41"/>
      <c r="D138" s="41"/>
      <c r="E138" s="41"/>
      <c r="F138" s="59"/>
      <c r="G138" s="47"/>
    </row>
    <row r="139" spans="3:7" x14ac:dyDescent="0.45">
      <c r="C139" s="47"/>
      <c r="D139" s="47"/>
      <c r="E139" s="47"/>
      <c r="F139" s="41"/>
      <c r="G139" s="47"/>
    </row>
    <row r="140" spans="3:7" x14ac:dyDescent="0.45">
      <c r="C140" s="47"/>
      <c r="D140" s="47"/>
      <c r="E140" s="47"/>
      <c r="F140" s="41"/>
      <c r="G140" s="47"/>
    </row>
    <row r="141" spans="3:7" x14ac:dyDescent="0.45">
      <c r="C141" s="62"/>
      <c r="D141" s="62"/>
      <c r="E141" s="62"/>
      <c r="F141" s="41"/>
      <c r="G141" s="47"/>
    </row>
    <row r="142" spans="3:7" x14ac:dyDescent="0.45">
      <c r="C142" s="62"/>
      <c r="D142" s="62"/>
      <c r="E142" s="62"/>
      <c r="F142" s="41"/>
      <c r="G142" s="47"/>
    </row>
    <row r="143" spans="3:7" x14ac:dyDescent="0.45">
      <c r="C143" s="62"/>
      <c r="D143" s="62"/>
      <c r="E143" s="62"/>
      <c r="F143" s="41"/>
      <c r="G143" s="47"/>
    </row>
    <row r="144" spans="3:7" x14ac:dyDescent="0.45">
      <c r="C144" s="62"/>
      <c r="D144" s="62"/>
      <c r="E144" s="62"/>
      <c r="F144" s="41"/>
      <c r="G144" s="47"/>
    </row>
    <row r="145" spans="3:8" x14ac:dyDescent="0.45">
      <c r="C145" s="62"/>
      <c r="D145" s="62"/>
      <c r="E145" s="62"/>
      <c r="F145" s="41"/>
      <c r="G145" s="47"/>
    </row>
    <row r="146" spans="3:8" x14ac:dyDescent="0.45">
      <c r="C146" s="46"/>
      <c r="D146" s="47"/>
      <c r="E146" s="39"/>
      <c r="F146" s="39"/>
      <c r="G146" s="47"/>
    </row>
    <row r="147" spans="3:8" x14ac:dyDescent="0.45">
      <c r="C147" s="46"/>
      <c r="D147" s="47"/>
      <c r="E147" s="39"/>
      <c r="F147" s="39"/>
      <c r="G147" s="39"/>
      <c r="H147" s="39"/>
    </row>
  </sheetData>
  <sheetProtection algorithmName="SHA-512" hashValue="u6r6Aj4PkXW5IxLW3IHISv9gc7zq9ceD/dNCt24mFDBh8PfER1z6YbQzGW9/qoToff6CFqD0LakqkNrbVBRjvQ==" saltValue="yVNIZp7KP1ycC7MOA5yxDA==" spinCount="100000" sheet="1" objects="1" scenarios="1"/>
  <phoneticPr fontId="6" type="noConversion"/>
  <dataValidations count="4">
    <dataValidation type="list" allowBlank="1" showInputMessage="1" showErrorMessage="1" sqref="E101" xr:uid="{9C633719-F4B9-4DF6-92A6-206E41E7C54B}">
      <formula1>#REF!</formula1>
    </dataValidation>
    <dataValidation type="textLength" operator="lessThanOrEqual" allowBlank="1" showInputMessage="1" sqref="I5:I100" xr:uid="{0F7E16FD-B5DF-4915-85A1-8A240DFE193E}">
      <formula1>3000</formula1>
    </dataValidation>
    <dataValidation type="decimal" operator="greaterThan" allowBlank="1" showInputMessage="1" showErrorMessage="1" sqref="E5:H100" xr:uid="{763679F6-A4C6-4320-959E-C255DCC6DBAB}">
      <formula1>0</formula1>
    </dataValidation>
    <dataValidation type="decimal" operator="greaterThanOrEqual" allowBlank="1" showInputMessage="1" showErrorMessage="1" sqref="D5:D100" xr:uid="{31D680A0-B788-43B4-B1C2-C7BD6027179A}">
      <formula1>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3D08694-C673-4C3E-9F2F-9B687216F20C}">
          <x14:formula1>
            <xm:f>'Dropdown tables - Production'!$A$2:$A$77</xm:f>
          </x14:formula1>
          <xm:sqref>C5:C100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DFEF-A055-49D9-96EB-8A709FB9FD3F}">
  <sheetPr codeName="Sheet15">
    <tabColor theme="9" tint="0.59999389629810485"/>
  </sheetPr>
  <dimension ref="C2:L157"/>
  <sheetViews>
    <sheetView showZeros="0" zoomScale="75" zoomScaleNormal="75" workbookViewId="0"/>
  </sheetViews>
  <sheetFormatPr defaultColWidth="9" defaultRowHeight="16.5" x14ac:dyDescent="0.45"/>
  <cols>
    <col min="1" max="1" width="9" style="13"/>
    <col min="2" max="2" width="9" style="13" customWidth="1"/>
    <col min="3" max="3" width="24.1796875" style="13" bestFit="1" customWidth="1"/>
    <col min="4" max="4" width="22.54296875" style="13" customWidth="1"/>
    <col min="5" max="5" width="17" style="13" customWidth="1"/>
    <col min="6" max="6" width="50.81640625" style="13" bestFit="1" customWidth="1"/>
    <col min="7" max="7" width="7.1796875" style="13" bestFit="1" customWidth="1"/>
    <col min="8" max="15" width="9" style="13" customWidth="1"/>
    <col min="16" max="16384" width="9" style="13"/>
  </cols>
  <sheetData>
    <row r="2" spans="3:7" x14ac:dyDescent="0.45">
      <c r="C2" s="19" t="s">
        <v>272</v>
      </c>
    </row>
    <row r="3" spans="3:7" s="14" customFormat="1" hidden="1" x14ac:dyDescent="0.45">
      <c r="C3" s="14">
        <v>16.100000000000001</v>
      </c>
      <c r="D3" s="14">
        <v>16.2</v>
      </c>
      <c r="E3" s="14">
        <v>16.3</v>
      </c>
      <c r="F3" s="14">
        <v>16.399999999999999</v>
      </c>
      <c r="G3" s="14">
        <v>16.5</v>
      </c>
    </row>
    <row r="4" spans="3:7" s="98" customFormat="1" ht="37.15" customHeight="1" thickBot="1" x14ac:dyDescent="0.4">
      <c r="C4" s="66" t="s">
        <v>172</v>
      </c>
      <c r="D4" s="110" t="s">
        <v>273</v>
      </c>
      <c r="E4" s="111" t="s">
        <v>274</v>
      </c>
      <c r="F4" s="101" t="s">
        <v>275</v>
      </c>
      <c r="G4" s="68" t="s">
        <v>169</v>
      </c>
    </row>
    <row r="5" spans="3:7" ht="17" thickTop="1" x14ac:dyDescent="0.45">
      <c r="C5" s="119"/>
      <c r="D5" s="120" t="str">
        <f>IF(Table2[[#This Row],[Site name
(select)]]= "", "", (SUMIF(Table126[Site name],Table2[[#This Row],[Site name
(select)]],Table126[ASC certified net production volume 
(tonnes)])))</f>
        <v/>
      </c>
      <c r="E5" s="140"/>
      <c r="F5" s="141" t="str">
        <f>IFERROR(Table2[[#This Row],[Energy use (kJ)]]/Table2[[#This Row],[Net production volume (tonnes)]],"")</f>
        <v/>
      </c>
      <c r="G5" s="113"/>
    </row>
    <row r="6" spans="3:7" x14ac:dyDescent="0.45">
      <c r="C6" s="119"/>
      <c r="D6" s="120" t="str">
        <f>IF(Table2[[#This Row],[Site name
(select)]]= "", "", (SUMIF(Table126[Site name],Table2[[#This Row],[Site name
(select)]],Table126[ASC certified net production volume 
(tonnes)])))</f>
        <v/>
      </c>
      <c r="E6" s="140"/>
      <c r="F6" s="141" t="str">
        <f>IFERROR(Table2[[#This Row],[Energy use (kJ)]]/Table2[[#This Row],[Net production volume (tonnes)]],"")</f>
        <v/>
      </c>
      <c r="G6" s="113"/>
    </row>
    <row r="7" spans="3:7" x14ac:dyDescent="0.45">
      <c r="C7" s="119"/>
      <c r="D7" s="120" t="str">
        <f>IF(Table2[[#This Row],[Site name
(select)]]= "", "", (SUMIF(Table126[Site name],Table2[[#This Row],[Site name
(select)]],Table126[ASC certified net production volume 
(tonnes)])))</f>
        <v/>
      </c>
      <c r="E7" s="140"/>
      <c r="F7" s="141" t="str">
        <f>IFERROR(Table2[[#This Row],[Energy use (kJ)]]/Table2[[#This Row],[Net production volume (tonnes)]],"")</f>
        <v/>
      </c>
      <c r="G7" s="113"/>
    </row>
    <row r="8" spans="3:7" x14ac:dyDescent="0.45">
      <c r="C8" s="119"/>
      <c r="D8" s="120" t="str">
        <f>IF(Table2[[#This Row],[Site name
(select)]]= "", "", (SUMIF(Table126[Site name],Table2[[#This Row],[Site name
(select)]],Table126[ASC certified net production volume 
(tonnes)])))</f>
        <v/>
      </c>
      <c r="E8" s="140"/>
      <c r="F8" s="141" t="str">
        <f>IFERROR(Table2[[#This Row],[Energy use (kJ)]]/Table2[[#This Row],[Net production volume (tonnes)]],"")</f>
        <v/>
      </c>
      <c r="G8" s="113"/>
    </row>
    <row r="9" spans="3:7" x14ac:dyDescent="0.45">
      <c r="C9" s="119"/>
      <c r="D9" s="120" t="str">
        <f>IF(Table2[[#This Row],[Site name
(select)]]= "", "", (SUMIF(Table126[Site name],Table2[[#This Row],[Site name
(select)]],Table126[ASC certified net production volume 
(tonnes)])))</f>
        <v/>
      </c>
      <c r="E9" s="140"/>
      <c r="F9" s="141" t="str">
        <f>IFERROR(Table2[[#This Row],[Energy use (kJ)]]/Table2[[#This Row],[Net production volume (tonnes)]],"")</f>
        <v/>
      </c>
      <c r="G9" s="113"/>
    </row>
    <row r="10" spans="3:7" x14ac:dyDescent="0.45">
      <c r="C10" s="119"/>
      <c r="D10" s="120" t="str">
        <f>IF(Table2[[#This Row],[Site name
(select)]]= "", "", (SUMIF(Table126[Site name],Table2[[#This Row],[Site name
(select)]],Table126[ASC certified net production volume 
(tonnes)])))</f>
        <v/>
      </c>
      <c r="E10" s="140"/>
      <c r="F10" s="141" t="str">
        <f>IFERROR(Table2[[#This Row],[Energy use (kJ)]]/Table2[[#This Row],[Net production volume (tonnes)]],"")</f>
        <v/>
      </c>
      <c r="G10" s="113"/>
    </row>
    <row r="11" spans="3:7" x14ac:dyDescent="0.45">
      <c r="C11" s="119"/>
      <c r="D11" s="120" t="str">
        <f>IF(Table2[[#This Row],[Site name
(select)]]= "", "", (SUMIF(Table126[Site name],Table2[[#This Row],[Site name
(select)]],Table126[ASC certified net production volume 
(tonnes)])))</f>
        <v/>
      </c>
      <c r="E11" s="140"/>
      <c r="F11" s="141" t="str">
        <f>IFERROR(Table2[[#This Row],[Energy use (kJ)]]/Table2[[#This Row],[Net production volume (tonnes)]],"")</f>
        <v/>
      </c>
      <c r="G11" s="113"/>
    </row>
    <row r="12" spans="3:7" x14ac:dyDescent="0.45">
      <c r="C12" s="119"/>
      <c r="D12" s="120" t="str">
        <f>IF(Table2[[#This Row],[Site name
(select)]]= "", "", (SUMIF(Table126[Site name],Table2[[#This Row],[Site name
(select)]],Table126[ASC certified net production volume 
(tonnes)])))</f>
        <v/>
      </c>
      <c r="E12" s="140"/>
      <c r="F12" s="141" t="str">
        <f>IFERROR(Table2[[#This Row],[Energy use (kJ)]]/Table2[[#This Row],[Net production volume (tonnes)]],"")</f>
        <v/>
      </c>
      <c r="G12" s="113"/>
    </row>
    <row r="13" spans="3:7" x14ac:dyDescent="0.45">
      <c r="C13" s="119"/>
      <c r="D13" s="120" t="str">
        <f>IF(Table2[[#This Row],[Site name
(select)]]= "", "", (SUMIF(Table126[Site name],Table2[[#This Row],[Site name
(select)]],Table126[ASC certified net production volume 
(tonnes)])))</f>
        <v/>
      </c>
      <c r="E13" s="140"/>
      <c r="F13" s="141" t="str">
        <f>IFERROR(Table2[[#This Row],[Energy use (kJ)]]/Table2[[#This Row],[Net production volume (tonnes)]],"")</f>
        <v/>
      </c>
      <c r="G13" s="113"/>
    </row>
    <row r="14" spans="3:7" x14ac:dyDescent="0.45">
      <c r="C14" s="119"/>
      <c r="D14" s="120" t="str">
        <f>IF(Table2[[#This Row],[Site name
(select)]]= "", "", (SUMIF(Table126[Site name],Table2[[#This Row],[Site name
(select)]],Table126[ASC certified net production volume 
(tonnes)])))</f>
        <v/>
      </c>
      <c r="E14" s="140"/>
      <c r="F14" s="141" t="str">
        <f>IFERROR(Table2[[#This Row],[Energy use (kJ)]]/Table2[[#This Row],[Net production volume (tonnes)]],"")</f>
        <v/>
      </c>
      <c r="G14" s="113"/>
    </row>
    <row r="15" spans="3:7" x14ac:dyDescent="0.45">
      <c r="C15" s="119"/>
      <c r="D15" s="120" t="str">
        <f>IF(Table2[[#This Row],[Site name
(select)]]= "", "", (SUMIF(Table126[Site name],Table2[[#This Row],[Site name
(select)]],Table126[ASC certified net production volume 
(tonnes)])))</f>
        <v/>
      </c>
      <c r="E15" s="140"/>
      <c r="F15" s="141" t="str">
        <f>IFERROR(Table2[[#This Row],[Energy use (kJ)]]/Table2[[#This Row],[Net production volume (tonnes)]],"")</f>
        <v/>
      </c>
      <c r="G15" s="113"/>
    </row>
    <row r="16" spans="3:7" x14ac:dyDescent="0.45">
      <c r="C16" s="119"/>
      <c r="D16" s="120" t="str">
        <f>IF(Table2[[#This Row],[Site name
(select)]]= "", "", (SUMIF(Table126[Site name],Table2[[#This Row],[Site name
(select)]],Table126[ASC certified net production volume 
(tonnes)])))</f>
        <v/>
      </c>
      <c r="E16" s="140"/>
      <c r="F16" s="141" t="str">
        <f>IFERROR(Table2[[#This Row],[Energy use (kJ)]]/Table2[[#This Row],[Net production volume (tonnes)]],"")</f>
        <v/>
      </c>
      <c r="G16" s="113"/>
    </row>
    <row r="17" spans="3:7" x14ac:dyDescent="0.45">
      <c r="C17" s="119"/>
      <c r="D17" s="120" t="str">
        <f>IF(Table2[[#This Row],[Site name
(select)]]= "", "", (SUMIF(Table126[Site name],Table2[[#This Row],[Site name
(select)]],Table126[ASC certified net production volume 
(tonnes)])))</f>
        <v/>
      </c>
      <c r="E17" s="140"/>
      <c r="F17" s="141" t="str">
        <f>IFERROR(Table2[[#This Row],[Energy use (kJ)]]/Table2[[#This Row],[Net production volume (tonnes)]],"")</f>
        <v/>
      </c>
      <c r="G17" s="113"/>
    </row>
    <row r="18" spans="3:7" x14ac:dyDescent="0.45">
      <c r="C18" s="119"/>
      <c r="D18" s="120" t="str">
        <f>IF(Table2[[#This Row],[Site name
(select)]]= "", "", (SUMIF(Table126[Site name],Table2[[#This Row],[Site name
(select)]],Table126[ASC certified net production volume 
(tonnes)])))</f>
        <v/>
      </c>
      <c r="E18" s="140"/>
      <c r="F18" s="141" t="str">
        <f>IFERROR(Table2[[#This Row],[Energy use (kJ)]]/Table2[[#This Row],[Net production volume (tonnes)]],"")</f>
        <v/>
      </c>
      <c r="G18" s="113"/>
    </row>
    <row r="19" spans="3:7" x14ac:dyDescent="0.45">
      <c r="C19" s="119"/>
      <c r="D19" s="120" t="str">
        <f>IF(Table2[[#This Row],[Site name
(select)]]= "", "", (SUMIF(Table126[Site name],Table2[[#This Row],[Site name
(select)]],Table126[ASC certified net production volume 
(tonnes)])))</f>
        <v/>
      </c>
      <c r="E19" s="140"/>
      <c r="F19" s="141" t="str">
        <f>IFERROR(Table2[[#This Row],[Energy use (kJ)]]/Table2[[#This Row],[Net production volume (tonnes)]],"")</f>
        <v/>
      </c>
      <c r="G19" s="113"/>
    </row>
    <row r="20" spans="3:7" x14ac:dyDescent="0.45">
      <c r="C20" s="119"/>
      <c r="D20" s="120" t="str">
        <f>IF(Table2[[#This Row],[Site name
(select)]]= "", "", (SUMIF(Table126[Site name],Table2[[#This Row],[Site name
(select)]],Table126[ASC certified net production volume 
(tonnes)])))</f>
        <v/>
      </c>
      <c r="E20" s="140"/>
      <c r="F20" s="141" t="str">
        <f>IFERROR(Table2[[#This Row],[Energy use (kJ)]]/Table2[[#This Row],[Net production volume (tonnes)]],"")</f>
        <v/>
      </c>
      <c r="G20" s="113"/>
    </row>
    <row r="21" spans="3:7" x14ac:dyDescent="0.45">
      <c r="C21" s="119"/>
      <c r="D21" s="120" t="str">
        <f>IF(Table2[[#This Row],[Site name
(select)]]= "", "", (SUMIF(Table126[Site name],Table2[[#This Row],[Site name
(select)]],Table126[ASC certified net production volume 
(tonnes)])))</f>
        <v/>
      </c>
      <c r="E21" s="140"/>
      <c r="F21" s="141" t="str">
        <f>IFERROR(Table2[[#This Row],[Energy use (kJ)]]/Table2[[#This Row],[Net production volume (tonnes)]],"")</f>
        <v/>
      </c>
      <c r="G21" s="113"/>
    </row>
    <row r="22" spans="3:7" x14ac:dyDescent="0.45">
      <c r="C22" s="119"/>
      <c r="D22" s="120" t="str">
        <f>IF(Table2[[#This Row],[Site name
(select)]]= "", "", (SUMIF(Table126[Site name],Table2[[#This Row],[Site name
(select)]],Table126[ASC certified net production volume 
(tonnes)])))</f>
        <v/>
      </c>
      <c r="E22" s="140"/>
      <c r="F22" s="141" t="str">
        <f>IFERROR(Table2[[#This Row],[Energy use (kJ)]]/Table2[[#This Row],[Net production volume (tonnes)]],"")</f>
        <v/>
      </c>
      <c r="G22" s="113"/>
    </row>
    <row r="23" spans="3:7" x14ac:dyDescent="0.45">
      <c r="C23" s="119"/>
      <c r="D23" s="120" t="str">
        <f>IF(Table2[[#This Row],[Site name
(select)]]= "", "", (SUMIF(Table126[Site name],Table2[[#This Row],[Site name
(select)]],Table126[ASC certified net production volume 
(tonnes)])))</f>
        <v/>
      </c>
      <c r="E23" s="140"/>
      <c r="F23" s="141" t="str">
        <f>IFERROR(Table2[[#This Row],[Energy use (kJ)]]/Table2[[#This Row],[Net production volume (tonnes)]],"")</f>
        <v/>
      </c>
      <c r="G23" s="113"/>
    </row>
    <row r="24" spans="3:7" x14ac:dyDescent="0.45">
      <c r="C24" s="119"/>
      <c r="D24" s="120" t="str">
        <f>IF(Table2[[#This Row],[Site name
(select)]]= "", "", (SUMIF(Table126[Site name],Table2[[#This Row],[Site name
(select)]],Table126[ASC certified net production volume 
(tonnes)])))</f>
        <v/>
      </c>
      <c r="E24" s="140"/>
      <c r="F24" s="141" t="str">
        <f>IFERROR(Table2[[#This Row],[Energy use (kJ)]]/Table2[[#This Row],[Net production volume (tonnes)]],"")</f>
        <v/>
      </c>
      <c r="G24" s="113"/>
    </row>
    <row r="25" spans="3:7" x14ac:dyDescent="0.45">
      <c r="C25" s="119"/>
      <c r="D25" s="120" t="str">
        <f>IF(Table2[[#This Row],[Site name
(select)]]= "", "", (SUMIF(Table126[Site name],Table2[[#This Row],[Site name
(select)]],Table126[ASC certified net production volume 
(tonnes)])))</f>
        <v/>
      </c>
      <c r="E25" s="140"/>
      <c r="F25" s="141" t="str">
        <f>IFERROR(Table2[[#This Row],[Energy use (kJ)]]/Table2[[#This Row],[Net production volume (tonnes)]],"")</f>
        <v/>
      </c>
      <c r="G25" s="113"/>
    </row>
    <row r="26" spans="3:7" x14ac:dyDescent="0.45">
      <c r="C26" s="119"/>
      <c r="D26" s="120" t="str">
        <f>IF(Table2[[#This Row],[Site name
(select)]]= "", "", (SUMIF(Table126[Site name],Table2[[#This Row],[Site name
(select)]],Table126[ASC certified net production volume 
(tonnes)])))</f>
        <v/>
      </c>
      <c r="E26" s="140"/>
      <c r="F26" s="141" t="str">
        <f>IFERROR(Table2[[#This Row],[Energy use (kJ)]]/Table2[[#This Row],[Net production volume (tonnes)]],"")</f>
        <v/>
      </c>
      <c r="G26" s="113"/>
    </row>
    <row r="27" spans="3:7" x14ac:dyDescent="0.45">
      <c r="C27" s="119"/>
      <c r="D27" s="120" t="str">
        <f>IF(Table2[[#This Row],[Site name
(select)]]= "", "", (SUMIF(Table126[Site name],Table2[[#This Row],[Site name
(select)]],Table126[ASC certified net production volume 
(tonnes)])))</f>
        <v/>
      </c>
      <c r="E27" s="140"/>
      <c r="F27" s="141" t="str">
        <f>IFERROR(Table2[[#This Row],[Energy use (kJ)]]/Table2[[#This Row],[Net production volume (tonnes)]],"")</f>
        <v/>
      </c>
      <c r="G27" s="113"/>
    </row>
    <row r="28" spans="3:7" x14ac:dyDescent="0.45">
      <c r="C28" s="119"/>
      <c r="D28" s="120" t="str">
        <f>IF(Table2[[#This Row],[Site name
(select)]]= "", "", (SUMIF(Table126[Site name],Table2[[#This Row],[Site name
(select)]],Table126[ASC certified net production volume 
(tonnes)])))</f>
        <v/>
      </c>
      <c r="E28" s="140"/>
      <c r="F28" s="141" t="str">
        <f>IFERROR(Table2[[#This Row],[Energy use (kJ)]]/Table2[[#This Row],[Net production volume (tonnes)]],"")</f>
        <v/>
      </c>
      <c r="G28" s="113"/>
    </row>
    <row r="29" spans="3:7" x14ac:dyDescent="0.45">
      <c r="C29" s="119"/>
      <c r="D29" s="120" t="str">
        <f>IF(Table2[[#This Row],[Site name
(select)]]= "", "", (SUMIF(Table126[Site name],Table2[[#This Row],[Site name
(select)]],Table126[ASC certified net production volume 
(tonnes)])))</f>
        <v/>
      </c>
      <c r="E29" s="140"/>
      <c r="F29" s="141" t="str">
        <f>IFERROR(Table2[[#This Row],[Energy use (kJ)]]/Table2[[#This Row],[Net production volume (tonnes)]],"")</f>
        <v/>
      </c>
      <c r="G29" s="113"/>
    </row>
    <row r="30" spans="3:7" x14ac:dyDescent="0.45">
      <c r="C30" s="119"/>
      <c r="D30" s="120" t="str">
        <f>IF(Table2[[#This Row],[Site name
(select)]]= "", "", (SUMIF(Table126[Site name],Table2[[#This Row],[Site name
(select)]],Table126[ASC certified net production volume 
(tonnes)])))</f>
        <v/>
      </c>
      <c r="E30" s="140"/>
      <c r="F30" s="141" t="str">
        <f>IFERROR(Table2[[#This Row],[Energy use (kJ)]]/Table2[[#This Row],[Net production volume (tonnes)]],"")</f>
        <v/>
      </c>
      <c r="G30" s="113"/>
    </row>
    <row r="31" spans="3:7" x14ac:dyDescent="0.45">
      <c r="C31" s="119"/>
      <c r="D31" s="120" t="str">
        <f>IF(Table2[[#This Row],[Site name
(select)]]= "", "", (SUMIF(Table126[Site name],Table2[[#This Row],[Site name
(select)]],Table126[ASC certified net production volume 
(tonnes)])))</f>
        <v/>
      </c>
      <c r="E31" s="140"/>
      <c r="F31" s="141" t="str">
        <f>IFERROR(Table2[[#This Row],[Energy use (kJ)]]/Table2[[#This Row],[Net production volume (tonnes)]],"")</f>
        <v/>
      </c>
      <c r="G31" s="113"/>
    </row>
    <row r="32" spans="3:7" x14ac:dyDescent="0.45">
      <c r="C32" s="119"/>
      <c r="D32" s="120" t="str">
        <f>IF(Table2[[#This Row],[Site name
(select)]]= "", "", (SUMIF(Table126[Site name],Table2[[#This Row],[Site name
(select)]],Table126[ASC certified net production volume 
(tonnes)])))</f>
        <v/>
      </c>
      <c r="E32" s="140"/>
      <c r="F32" s="141" t="str">
        <f>IFERROR(Table2[[#This Row],[Energy use (kJ)]]/Table2[[#This Row],[Net production volume (tonnes)]],"")</f>
        <v/>
      </c>
      <c r="G32" s="113"/>
    </row>
    <row r="33" spans="3:12" x14ac:dyDescent="0.45">
      <c r="C33" s="119"/>
      <c r="D33" s="120" t="str">
        <f>IF(Table2[[#This Row],[Site name
(select)]]= "", "", (SUMIF(Table126[Site name],Table2[[#This Row],[Site name
(select)]],Table126[ASC certified net production volume 
(tonnes)])))</f>
        <v/>
      </c>
      <c r="E33" s="140"/>
      <c r="F33" s="141" t="str">
        <f>IFERROR(Table2[[#This Row],[Energy use (kJ)]]/Table2[[#This Row],[Net production volume (tonnes)]],"")</f>
        <v/>
      </c>
      <c r="G33" s="113"/>
    </row>
    <row r="34" spans="3:12" x14ac:dyDescent="0.45">
      <c r="C34" s="119"/>
      <c r="D34" s="120" t="str">
        <f>IF(Table2[[#This Row],[Site name
(select)]]= "", "", (SUMIF(Table126[Site name],Table2[[#This Row],[Site name
(select)]],Table126[ASC certified net production volume 
(tonnes)])))</f>
        <v/>
      </c>
      <c r="E34" s="140"/>
      <c r="F34" s="141" t="str">
        <f>IFERROR(Table2[[#This Row],[Energy use (kJ)]]/Table2[[#This Row],[Net production volume (tonnes)]],"")</f>
        <v/>
      </c>
      <c r="G34" s="113"/>
    </row>
    <row r="35" spans="3:12" x14ac:dyDescent="0.45">
      <c r="C35" s="119"/>
      <c r="D35" s="120" t="str">
        <f>IF(Table2[[#This Row],[Site name
(select)]]= "", "", (SUMIF(Table126[Site name],Table2[[#This Row],[Site name
(select)]],Table126[ASC certified net production volume 
(tonnes)])))</f>
        <v/>
      </c>
      <c r="E35" s="140"/>
      <c r="F35" s="141" t="str">
        <f>IFERROR(Table2[[#This Row],[Energy use (kJ)]]/Table2[[#This Row],[Net production volume (tonnes)]],"")</f>
        <v/>
      </c>
      <c r="G35" s="113"/>
    </row>
    <row r="36" spans="3:12" x14ac:dyDescent="0.45">
      <c r="C36" s="119"/>
      <c r="D36" s="120" t="str">
        <f>IF(Table2[[#This Row],[Site name
(select)]]= "", "", (SUMIF(Table126[Site name],Table2[[#This Row],[Site name
(select)]],Table126[ASC certified net production volume 
(tonnes)])))</f>
        <v/>
      </c>
      <c r="E36" s="140"/>
      <c r="F36" s="141" t="str">
        <f>IFERROR(Table2[[#This Row],[Energy use (kJ)]]/Table2[[#This Row],[Net production volume (tonnes)]],"")</f>
        <v/>
      </c>
      <c r="G36" s="113"/>
    </row>
    <row r="37" spans="3:12" x14ac:dyDescent="0.45">
      <c r="C37" s="119"/>
      <c r="D37" s="120" t="str">
        <f>IF(Table2[[#This Row],[Site name
(select)]]= "", "", (SUMIF(Table126[Site name],Table2[[#This Row],[Site name
(select)]],Table126[ASC certified net production volume 
(tonnes)])))</f>
        <v/>
      </c>
      <c r="E37" s="140"/>
      <c r="F37" s="141" t="str">
        <f>IFERROR(Table2[[#This Row],[Energy use (kJ)]]/Table2[[#This Row],[Net production volume (tonnes)]],"")</f>
        <v/>
      </c>
      <c r="G37" s="113"/>
    </row>
    <row r="38" spans="3:12" x14ac:dyDescent="0.45">
      <c r="C38" s="119"/>
      <c r="D38" s="120" t="str">
        <f>IF(Table2[[#This Row],[Site name
(select)]]= "", "", (SUMIF(Table126[Site name],Table2[[#This Row],[Site name
(select)]],Table126[ASC certified net production volume 
(tonnes)])))</f>
        <v/>
      </c>
      <c r="E38" s="140"/>
      <c r="F38" s="141" t="str">
        <f>IFERROR(Table2[[#This Row],[Energy use (kJ)]]/Table2[[#This Row],[Net production volume (tonnes)]],"")</f>
        <v/>
      </c>
      <c r="G38" s="113"/>
    </row>
    <row r="39" spans="3:12" x14ac:dyDescent="0.45">
      <c r="C39" s="119"/>
      <c r="D39" s="120" t="str">
        <f>IF(Table2[[#This Row],[Site name
(select)]]= "", "", (SUMIF(Table126[Site name],Table2[[#This Row],[Site name
(select)]],Table126[ASC certified net production volume 
(tonnes)])))</f>
        <v/>
      </c>
      <c r="E39" s="140"/>
      <c r="F39" s="141" t="str">
        <f>IFERROR(Table2[[#This Row],[Energy use (kJ)]]/Table2[[#This Row],[Net production volume (tonnes)]],"")</f>
        <v/>
      </c>
      <c r="G39" s="113"/>
    </row>
    <row r="40" spans="3:12" x14ac:dyDescent="0.45">
      <c r="C40" s="119"/>
      <c r="D40" s="120" t="str">
        <f>IF(Table2[[#This Row],[Site name
(select)]]= "", "", (SUMIF(Table126[Site name],Table2[[#This Row],[Site name
(select)]],Table126[ASC certified net production volume 
(tonnes)])))</f>
        <v/>
      </c>
      <c r="E40" s="140"/>
      <c r="F40" s="141" t="str">
        <f>IFERROR(Table2[[#This Row],[Energy use (kJ)]]/Table2[[#This Row],[Net production volume (tonnes)]],"")</f>
        <v/>
      </c>
      <c r="G40" s="113"/>
    </row>
    <row r="41" spans="3:12" x14ac:dyDescent="0.45">
      <c r="C41" s="119"/>
      <c r="D41" s="120" t="str">
        <f>IF(Table2[[#This Row],[Site name
(select)]]= "", "", (SUMIF(Table126[Site name],Table2[[#This Row],[Site name
(select)]],Table126[ASC certified net production volume 
(tonnes)])))</f>
        <v/>
      </c>
      <c r="E41" s="140"/>
      <c r="F41" s="141" t="str">
        <f>IFERROR(Table2[[#This Row],[Energy use (kJ)]]/Table2[[#This Row],[Net production volume (tonnes)]],"")</f>
        <v/>
      </c>
      <c r="G41" s="113"/>
    </row>
    <row r="42" spans="3:12" x14ac:dyDescent="0.45">
      <c r="C42" s="119"/>
      <c r="D42" s="120" t="str">
        <f>IF(Table2[[#This Row],[Site name
(select)]]= "", "", (SUMIF(Table126[Site name],Table2[[#This Row],[Site name
(select)]],Table126[ASC certified net production volume 
(tonnes)])))</f>
        <v/>
      </c>
      <c r="E42" s="140"/>
      <c r="F42" s="141" t="str">
        <f>IFERROR(Table2[[#This Row],[Energy use (kJ)]]/Table2[[#This Row],[Net production volume (tonnes)]],"")</f>
        <v/>
      </c>
      <c r="G42" s="113"/>
    </row>
    <row r="43" spans="3:12" x14ac:dyDescent="0.45">
      <c r="C43" s="119"/>
      <c r="D43" s="120" t="str">
        <f>IF(Table2[[#This Row],[Site name
(select)]]= "", "", (SUMIF(Table126[Site name],Table2[[#This Row],[Site name
(select)]],Table126[ASC certified net production volume 
(tonnes)])))</f>
        <v/>
      </c>
      <c r="E43" s="140"/>
      <c r="F43" s="141" t="str">
        <f>IFERROR(Table2[[#This Row],[Energy use (kJ)]]/Table2[[#This Row],[Net production volume (tonnes)]],"")</f>
        <v/>
      </c>
      <c r="G43" s="113"/>
    </row>
    <row r="44" spans="3:12" x14ac:dyDescent="0.45">
      <c r="C44" s="119"/>
      <c r="D44" s="120" t="str">
        <f>IF(Table2[[#This Row],[Site name
(select)]]= "", "", (SUMIF(Table126[Site name],Table2[[#This Row],[Site name
(select)]],Table126[ASC certified net production volume 
(tonnes)])))</f>
        <v/>
      </c>
      <c r="E44" s="140"/>
      <c r="F44" s="141" t="str">
        <f>IFERROR(Table2[[#This Row],[Energy use (kJ)]]/Table2[[#This Row],[Net production volume (tonnes)]],"")</f>
        <v/>
      </c>
      <c r="G44" s="113"/>
      <c r="H44" s="22"/>
      <c r="I44" s="22"/>
      <c r="J44" s="22"/>
      <c r="K44" s="22"/>
      <c r="L44" s="22"/>
    </row>
    <row r="45" spans="3:12" x14ac:dyDescent="0.45">
      <c r="C45" s="119"/>
      <c r="D45" s="120" t="str">
        <f>IF(Table2[[#This Row],[Site name
(select)]]= "", "", (SUMIF(Table126[Site name],Table2[[#This Row],[Site name
(select)]],Table126[ASC certified net production volume 
(tonnes)])))</f>
        <v/>
      </c>
      <c r="E45" s="140"/>
      <c r="F45" s="141" t="str">
        <f>IFERROR(Table2[[#This Row],[Energy use (kJ)]]/Table2[[#This Row],[Net production volume (tonnes)]],"")</f>
        <v/>
      </c>
      <c r="G45" s="113"/>
      <c r="H45" s="22"/>
      <c r="I45" s="22"/>
      <c r="J45" s="22"/>
      <c r="K45" s="22"/>
      <c r="L45" s="22"/>
    </row>
    <row r="46" spans="3:12" ht="17.25" customHeight="1" x14ac:dyDescent="0.45">
      <c r="C46" s="119"/>
      <c r="D46" s="120" t="str">
        <f>IF(Table2[[#This Row],[Site name
(select)]]= "", "", (SUMIF(Table126[Site name],Table2[[#This Row],[Site name
(select)]],Table126[ASC certified net production volume 
(tonnes)])))</f>
        <v/>
      </c>
      <c r="E46" s="140"/>
      <c r="F46" s="141" t="str">
        <f>IFERROR(Table2[[#This Row],[Energy use (kJ)]]/Table2[[#This Row],[Net production volume (tonnes)]],"")</f>
        <v/>
      </c>
      <c r="G46" s="113"/>
      <c r="H46" s="22"/>
      <c r="I46" s="22"/>
      <c r="J46" s="22"/>
      <c r="K46" s="22"/>
      <c r="L46" s="22"/>
    </row>
    <row r="47" spans="3:12" ht="16.149999999999999" customHeight="1" x14ac:dyDescent="0.45">
      <c r="C47" s="119"/>
      <c r="D47" s="120" t="str">
        <f>IF(Table2[[#This Row],[Site name
(select)]]= "", "", (SUMIF(Table126[Site name],Table2[[#This Row],[Site name
(select)]],Table126[ASC certified net production volume 
(tonnes)])))</f>
        <v/>
      </c>
      <c r="E47" s="140"/>
      <c r="F47" s="141" t="str">
        <f>IFERROR(Table2[[#This Row],[Energy use (kJ)]]/Table2[[#This Row],[Net production volume (tonnes)]],"")</f>
        <v/>
      </c>
      <c r="G47" s="113"/>
      <c r="H47" s="22"/>
      <c r="I47" s="22"/>
      <c r="J47" s="22"/>
      <c r="K47" s="22"/>
      <c r="L47" s="22"/>
    </row>
    <row r="48" spans="3:12" ht="16.149999999999999" customHeight="1" x14ac:dyDescent="0.45">
      <c r="C48" s="119"/>
      <c r="D48" s="120" t="str">
        <f>IF(Table2[[#This Row],[Site name
(select)]]= "", "", (SUMIF(Table126[Site name],Table2[[#This Row],[Site name
(select)]],Table126[ASC certified net production volume 
(tonnes)])))</f>
        <v/>
      </c>
      <c r="E48" s="140"/>
      <c r="F48" s="141" t="str">
        <f>IFERROR(Table2[[#This Row],[Energy use (kJ)]]/Table2[[#This Row],[Net production volume (tonnes)]],"")</f>
        <v/>
      </c>
      <c r="G48" s="113"/>
      <c r="H48" s="22"/>
      <c r="I48" s="22"/>
      <c r="J48" s="22"/>
      <c r="K48" s="22"/>
      <c r="L48" s="22"/>
    </row>
    <row r="49" spans="3:12" x14ac:dyDescent="0.45">
      <c r="C49" s="119"/>
      <c r="D49" s="120" t="str">
        <f>IF(Table2[[#This Row],[Site name
(select)]]= "", "", (SUMIF(Table126[Site name],Table2[[#This Row],[Site name
(select)]],Table126[ASC certified net production volume 
(tonnes)])))</f>
        <v/>
      </c>
      <c r="E49" s="140"/>
      <c r="F49" s="141" t="str">
        <f>IFERROR(Table2[[#This Row],[Energy use (kJ)]]/Table2[[#This Row],[Net production volume (tonnes)]],"")</f>
        <v/>
      </c>
      <c r="G49" s="113"/>
      <c r="H49" s="38"/>
      <c r="I49" s="38"/>
      <c r="J49" s="38"/>
      <c r="K49" s="22"/>
      <c r="L49" s="22"/>
    </row>
    <row r="50" spans="3:12" x14ac:dyDescent="0.45">
      <c r="C50" s="119"/>
      <c r="D50" s="120" t="str">
        <f>IF(Table2[[#This Row],[Site name
(select)]]= "", "", (SUMIF(Table126[Site name],Table2[[#This Row],[Site name
(select)]],Table126[ASC certified net production volume 
(tonnes)])))</f>
        <v/>
      </c>
      <c r="E50" s="140"/>
      <c r="F50" s="141" t="str">
        <f>IFERROR(Table2[[#This Row],[Energy use (kJ)]]/Table2[[#This Row],[Net production volume (tonnes)]],"")</f>
        <v/>
      </c>
      <c r="G50" s="113"/>
      <c r="H50" s="39"/>
      <c r="I50" s="40"/>
      <c r="J50" s="41"/>
      <c r="K50" s="22"/>
      <c r="L50" s="22"/>
    </row>
    <row r="51" spans="3:12" x14ac:dyDescent="0.45">
      <c r="C51" s="119"/>
      <c r="D51" s="120" t="str">
        <f>IF(Table2[[#This Row],[Site name
(select)]]= "", "", (SUMIF(Table126[Site name],Table2[[#This Row],[Site name
(select)]],Table126[ASC certified net production volume 
(tonnes)])))</f>
        <v/>
      </c>
      <c r="E51" s="140"/>
      <c r="F51" s="141" t="str">
        <f>IFERROR(Table2[[#This Row],[Energy use (kJ)]]/Table2[[#This Row],[Net production volume (tonnes)]],"")</f>
        <v/>
      </c>
      <c r="G51" s="113"/>
      <c r="H51" s="22"/>
      <c r="I51" s="22"/>
      <c r="J51" s="22"/>
      <c r="K51" s="22"/>
      <c r="L51" s="22"/>
    </row>
    <row r="52" spans="3:12" x14ac:dyDescent="0.45">
      <c r="C52" s="119"/>
      <c r="D52" s="120" t="str">
        <f>IF(Table2[[#This Row],[Site name
(select)]]= "", "", (SUMIF(Table126[Site name],Table2[[#This Row],[Site name
(select)]],Table126[ASC certified net production volume 
(tonnes)])))</f>
        <v/>
      </c>
      <c r="E52" s="140"/>
      <c r="F52" s="141" t="str">
        <f>IFERROR(Table2[[#This Row],[Energy use (kJ)]]/Table2[[#This Row],[Net production volume (tonnes)]],"")</f>
        <v/>
      </c>
      <c r="G52" s="113"/>
      <c r="H52" s="42"/>
      <c r="I52" s="43"/>
      <c r="J52" s="43"/>
      <c r="K52" s="22"/>
      <c r="L52" s="22"/>
    </row>
    <row r="53" spans="3:12" x14ac:dyDescent="0.45">
      <c r="C53" s="119"/>
      <c r="D53" s="120" t="str">
        <f>IF(Table2[[#This Row],[Site name
(select)]]= "", "", (SUMIF(Table126[Site name],Table2[[#This Row],[Site name
(select)]],Table126[ASC certified net production volume 
(tonnes)])))</f>
        <v/>
      </c>
      <c r="E53" s="140"/>
      <c r="F53" s="141" t="str">
        <f>IFERROR(Table2[[#This Row],[Energy use (kJ)]]/Table2[[#This Row],[Net production volume (tonnes)]],"")</f>
        <v/>
      </c>
      <c r="G53" s="113"/>
      <c r="H53" s="44"/>
      <c r="I53" s="41"/>
      <c r="J53" s="41"/>
      <c r="K53" s="22"/>
      <c r="L53" s="22"/>
    </row>
    <row r="54" spans="3:12" x14ac:dyDescent="0.45">
      <c r="C54" s="119"/>
      <c r="D54" s="120" t="str">
        <f>IF(Table2[[#This Row],[Site name
(select)]]= "", "", (SUMIF(Table126[Site name],Table2[[#This Row],[Site name
(select)]],Table126[ASC certified net production volume 
(tonnes)])))</f>
        <v/>
      </c>
      <c r="E54" s="140"/>
      <c r="F54" s="141" t="str">
        <f>IFERROR(Table2[[#This Row],[Energy use (kJ)]]/Table2[[#This Row],[Net production volume (tonnes)]],"")</f>
        <v/>
      </c>
      <c r="G54" s="113"/>
      <c r="H54" s="44"/>
      <c r="I54" s="41"/>
      <c r="J54" s="41"/>
      <c r="K54" s="22"/>
      <c r="L54" s="22"/>
    </row>
    <row r="55" spans="3:12" x14ac:dyDescent="0.45">
      <c r="C55" s="119"/>
      <c r="D55" s="120" t="str">
        <f>IF(Table2[[#This Row],[Site name
(select)]]= "", "", (SUMIF(Table126[Site name],Table2[[#This Row],[Site name
(select)]],Table126[ASC certified net production volume 
(tonnes)])))</f>
        <v/>
      </c>
      <c r="E55" s="140"/>
      <c r="F55" s="141" t="str">
        <f>IFERROR(Table2[[#This Row],[Energy use (kJ)]]/Table2[[#This Row],[Net production volume (tonnes)]],"")</f>
        <v/>
      </c>
      <c r="G55" s="113"/>
      <c r="H55" s="44"/>
      <c r="I55" s="41"/>
      <c r="J55" s="41"/>
      <c r="K55" s="22"/>
      <c r="L55" s="22"/>
    </row>
    <row r="56" spans="3:12" x14ac:dyDescent="0.45">
      <c r="C56" s="119"/>
      <c r="D56" s="120" t="str">
        <f>IF(Table2[[#This Row],[Site name
(select)]]= "", "", (SUMIF(Table126[Site name],Table2[[#This Row],[Site name
(select)]],Table126[ASC certified net production volume 
(tonnes)])))</f>
        <v/>
      </c>
      <c r="E56" s="140"/>
      <c r="F56" s="141" t="str">
        <f>IFERROR(Table2[[#This Row],[Energy use (kJ)]]/Table2[[#This Row],[Net production volume (tonnes)]],"")</f>
        <v/>
      </c>
      <c r="G56" s="113"/>
      <c r="H56" s="44"/>
      <c r="I56" s="41"/>
      <c r="J56" s="41"/>
      <c r="K56" s="22"/>
      <c r="L56" s="22"/>
    </row>
    <row r="57" spans="3:12" x14ac:dyDescent="0.45">
      <c r="C57" s="119"/>
      <c r="D57" s="120" t="str">
        <f>IF(Table2[[#This Row],[Site name
(select)]]= "", "", (SUMIF(Table126[Site name],Table2[[#This Row],[Site name
(select)]],Table126[ASC certified net production volume 
(tonnes)])))</f>
        <v/>
      </c>
      <c r="E57" s="140"/>
      <c r="F57" s="141" t="str">
        <f>IFERROR(Table2[[#This Row],[Energy use (kJ)]]/Table2[[#This Row],[Net production volume (tonnes)]],"")</f>
        <v/>
      </c>
      <c r="G57" s="113"/>
      <c r="H57" s="44"/>
      <c r="I57" s="41"/>
      <c r="J57" s="41"/>
      <c r="K57" s="22"/>
      <c r="L57" s="22"/>
    </row>
    <row r="58" spans="3:12" x14ac:dyDescent="0.45">
      <c r="C58" s="119"/>
      <c r="D58" s="120" t="str">
        <f>IF(Table2[[#This Row],[Site name
(select)]]= "", "", (SUMIF(Table126[Site name],Table2[[#This Row],[Site name
(select)]],Table126[ASC certified net production volume 
(tonnes)])))</f>
        <v/>
      </c>
      <c r="E58" s="140"/>
      <c r="F58" s="141" t="str">
        <f>IFERROR(Table2[[#This Row],[Energy use (kJ)]]/Table2[[#This Row],[Net production volume (tonnes)]],"")</f>
        <v/>
      </c>
      <c r="G58" s="113"/>
      <c r="H58" s="44"/>
      <c r="I58" s="41"/>
      <c r="J58" s="41"/>
      <c r="K58" s="22"/>
      <c r="L58" s="22"/>
    </row>
    <row r="59" spans="3:12" x14ac:dyDescent="0.45">
      <c r="C59" s="119"/>
      <c r="D59" s="120" t="str">
        <f>IF(Table2[[#This Row],[Site name
(select)]]= "", "", (SUMIF(Table126[Site name],Table2[[#This Row],[Site name
(select)]],Table126[ASC certified net production volume 
(tonnes)])))</f>
        <v/>
      </c>
      <c r="E59" s="140"/>
      <c r="F59" s="141" t="str">
        <f>IFERROR(Table2[[#This Row],[Energy use (kJ)]]/Table2[[#This Row],[Net production volume (tonnes)]],"")</f>
        <v/>
      </c>
      <c r="G59" s="113"/>
      <c r="H59" s="44"/>
      <c r="I59" s="41"/>
      <c r="J59" s="41"/>
      <c r="K59" s="22"/>
      <c r="L59" s="22"/>
    </row>
    <row r="60" spans="3:12" x14ac:dyDescent="0.45">
      <c r="C60" s="119"/>
      <c r="D60" s="120" t="str">
        <f>IF(Table2[[#This Row],[Site name
(select)]]= "", "", (SUMIF(Table126[Site name],Table2[[#This Row],[Site name
(select)]],Table126[ASC certified net production volume 
(tonnes)])))</f>
        <v/>
      </c>
      <c r="E60" s="140"/>
      <c r="F60" s="141" t="str">
        <f>IFERROR(Table2[[#This Row],[Energy use (kJ)]]/Table2[[#This Row],[Net production volume (tonnes)]],"")</f>
        <v/>
      </c>
      <c r="G60" s="113"/>
      <c r="H60" s="44"/>
      <c r="I60" s="41"/>
      <c r="J60" s="41"/>
      <c r="K60" s="22"/>
      <c r="L60" s="22"/>
    </row>
    <row r="61" spans="3:12" x14ac:dyDescent="0.45">
      <c r="C61" s="119"/>
      <c r="D61" s="120" t="str">
        <f>IF(Table2[[#This Row],[Site name
(select)]]= "", "", (SUMIF(Table126[Site name],Table2[[#This Row],[Site name
(select)]],Table126[ASC certified net production volume 
(tonnes)])))</f>
        <v/>
      </c>
      <c r="E61" s="140"/>
      <c r="F61" s="141" t="str">
        <f>IFERROR(Table2[[#This Row],[Energy use (kJ)]]/Table2[[#This Row],[Net production volume (tonnes)]],"")</f>
        <v/>
      </c>
      <c r="G61" s="113"/>
      <c r="H61" s="44"/>
      <c r="I61" s="41"/>
      <c r="J61" s="41"/>
      <c r="K61" s="22"/>
      <c r="L61" s="22"/>
    </row>
    <row r="62" spans="3:12" x14ac:dyDescent="0.45">
      <c r="C62" s="119"/>
      <c r="D62" s="120" t="str">
        <f>IF(Table2[[#This Row],[Site name
(select)]]= "", "", (SUMIF(Table126[Site name],Table2[[#This Row],[Site name
(select)]],Table126[ASC certified net production volume 
(tonnes)])))</f>
        <v/>
      </c>
      <c r="E62" s="140"/>
      <c r="F62" s="141" t="str">
        <f>IFERROR(Table2[[#This Row],[Energy use (kJ)]]/Table2[[#This Row],[Net production volume (tonnes)]],"")</f>
        <v/>
      </c>
      <c r="G62" s="113"/>
      <c r="H62" s="44"/>
      <c r="I62" s="41"/>
      <c r="J62" s="41"/>
      <c r="K62" s="22"/>
      <c r="L62" s="22"/>
    </row>
    <row r="63" spans="3:12" x14ac:dyDescent="0.45">
      <c r="C63" s="119"/>
      <c r="D63" s="120" t="str">
        <f>IF(Table2[[#This Row],[Site name
(select)]]= "", "", (SUMIF(Table126[Site name],Table2[[#This Row],[Site name
(select)]],Table126[ASC certified net production volume 
(tonnes)])))</f>
        <v/>
      </c>
      <c r="E63" s="140"/>
      <c r="F63" s="141" t="str">
        <f>IFERROR(Table2[[#This Row],[Energy use (kJ)]]/Table2[[#This Row],[Net production volume (tonnes)]],"")</f>
        <v/>
      </c>
      <c r="G63" s="113"/>
      <c r="H63" s="44"/>
      <c r="I63" s="41"/>
      <c r="J63" s="41"/>
      <c r="K63" s="22"/>
      <c r="L63" s="22"/>
    </row>
    <row r="64" spans="3:12" x14ac:dyDescent="0.45">
      <c r="C64" s="119"/>
      <c r="D64" s="120" t="str">
        <f>IF(Table2[[#This Row],[Site name
(select)]]= "", "", (SUMIF(Table126[Site name],Table2[[#This Row],[Site name
(select)]],Table126[ASC certified net production volume 
(tonnes)])))</f>
        <v/>
      </c>
      <c r="E64" s="140"/>
      <c r="F64" s="141" t="str">
        <f>IFERROR(Table2[[#This Row],[Energy use (kJ)]]/Table2[[#This Row],[Net production volume (tonnes)]],"")</f>
        <v/>
      </c>
      <c r="G64" s="113"/>
      <c r="H64" s="42"/>
      <c r="I64" s="45"/>
      <c r="J64" s="45"/>
      <c r="K64" s="22"/>
      <c r="L64" s="22"/>
    </row>
    <row r="65" spans="3:12" x14ac:dyDescent="0.45">
      <c r="C65" s="119"/>
      <c r="D65" s="120" t="str">
        <f>IF(Table2[[#This Row],[Site name
(select)]]= "", "", (SUMIF(Table126[Site name],Table2[[#This Row],[Site name
(select)]],Table126[ASC certified net production volume 
(tonnes)])))</f>
        <v/>
      </c>
      <c r="E65" s="140"/>
      <c r="F65" s="141" t="str">
        <f>IFERROR(Table2[[#This Row],[Energy use (kJ)]]/Table2[[#This Row],[Net production volume (tonnes)]],"")</f>
        <v/>
      </c>
      <c r="G65" s="113"/>
      <c r="H65" s="22"/>
      <c r="I65" s="22"/>
      <c r="J65" s="22"/>
      <c r="K65" s="22"/>
      <c r="L65" s="22"/>
    </row>
    <row r="66" spans="3:12" x14ac:dyDescent="0.45">
      <c r="C66" s="119"/>
      <c r="D66" s="120" t="str">
        <f>IF(Table2[[#This Row],[Site name
(select)]]= "", "", (SUMIF(Table126[Site name],Table2[[#This Row],[Site name
(select)]],Table126[ASC certified net production volume 
(tonnes)])))</f>
        <v/>
      </c>
      <c r="E66" s="140"/>
      <c r="F66" s="141" t="str">
        <f>IFERROR(Table2[[#This Row],[Energy use (kJ)]]/Table2[[#This Row],[Net production volume (tonnes)]],"")</f>
        <v/>
      </c>
      <c r="G66" s="113"/>
      <c r="H66" s="47"/>
      <c r="I66" s="47"/>
      <c r="J66" s="47"/>
      <c r="K66" s="41"/>
      <c r="L66" s="47"/>
    </row>
    <row r="67" spans="3:12" x14ac:dyDescent="0.45">
      <c r="C67" s="119"/>
      <c r="D67" s="120" t="str">
        <f>IF(Table2[[#This Row],[Site name
(select)]]= "", "", (SUMIF(Table126[Site name],Table2[[#This Row],[Site name
(select)]],Table126[ASC certified net production volume 
(tonnes)])))</f>
        <v/>
      </c>
      <c r="E67" s="140"/>
      <c r="F67" s="141" t="str">
        <f>IFERROR(Table2[[#This Row],[Energy use (kJ)]]/Table2[[#This Row],[Net production volume (tonnes)]],"")</f>
        <v/>
      </c>
      <c r="G67" s="113"/>
      <c r="H67" s="48"/>
      <c r="I67" s="48"/>
      <c r="J67" s="48"/>
      <c r="K67" s="41"/>
      <c r="L67" s="47"/>
    </row>
    <row r="68" spans="3:12" x14ac:dyDescent="0.45">
      <c r="C68" s="119"/>
      <c r="D68" s="120" t="str">
        <f>IF(Table2[[#This Row],[Site name
(select)]]= "", "", (SUMIF(Table126[Site name],Table2[[#This Row],[Site name
(select)]],Table126[ASC certified net production volume 
(tonnes)])))</f>
        <v/>
      </c>
      <c r="E68" s="140"/>
      <c r="F68" s="141" t="str">
        <f>IFERROR(Table2[[#This Row],[Energy use (kJ)]]/Table2[[#This Row],[Net production volume (tonnes)]],"")</f>
        <v/>
      </c>
      <c r="G68" s="113"/>
      <c r="H68" s="48"/>
      <c r="I68" s="48"/>
      <c r="J68" s="48"/>
      <c r="K68" s="41"/>
      <c r="L68" s="47"/>
    </row>
    <row r="69" spans="3:12" x14ac:dyDescent="0.45">
      <c r="C69" s="119"/>
      <c r="D69" s="120" t="str">
        <f>IF(Table2[[#This Row],[Site name
(select)]]= "", "", (SUMIF(Table126[Site name],Table2[[#This Row],[Site name
(select)]],Table126[ASC certified net production volume 
(tonnes)])))</f>
        <v/>
      </c>
      <c r="E69" s="140"/>
      <c r="F69" s="141" t="str">
        <f>IFERROR(Table2[[#This Row],[Energy use (kJ)]]/Table2[[#This Row],[Net production volume (tonnes)]],"")</f>
        <v/>
      </c>
      <c r="G69" s="113"/>
      <c r="H69" s="46"/>
      <c r="I69" s="47"/>
      <c r="J69" s="39"/>
      <c r="K69" s="39"/>
      <c r="L69" s="47"/>
    </row>
    <row r="70" spans="3:12" x14ac:dyDescent="0.45">
      <c r="C70" s="119"/>
      <c r="D70" s="120" t="str">
        <f>IF(Table2[[#This Row],[Site name
(select)]]= "", "", (SUMIF(Table126[Site name],Table2[[#This Row],[Site name
(select)]],Table126[ASC certified net production volume 
(tonnes)])))</f>
        <v/>
      </c>
      <c r="E70" s="140"/>
      <c r="F70" s="141" t="str">
        <f>IFERROR(Table2[[#This Row],[Energy use (kJ)]]/Table2[[#This Row],[Net production volume (tonnes)]],"")</f>
        <v/>
      </c>
      <c r="G70" s="113"/>
      <c r="H70" s="46"/>
      <c r="I70" s="47"/>
      <c r="J70" s="39"/>
      <c r="K70" s="39"/>
      <c r="L70" s="39"/>
    </row>
    <row r="71" spans="3:12" x14ac:dyDescent="0.45">
      <c r="C71" s="119"/>
      <c r="D71" s="120" t="str">
        <f>IF(Table2[[#This Row],[Site name
(select)]]= "", "", (SUMIF(Table126[Site name],Table2[[#This Row],[Site name
(select)]],Table126[ASC certified net production volume 
(tonnes)])))</f>
        <v/>
      </c>
      <c r="E71" s="140"/>
      <c r="F71" s="141" t="str">
        <f>IFERROR(Table2[[#This Row],[Energy use (kJ)]]/Table2[[#This Row],[Net production volume (tonnes)]],"")</f>
        <v/>
      </c>
      <c r="G71" s="113"/>
    </row>
    <row r="72" spans="3:12" x14ac:dyDescent="0.45">
      <c r="C72" s="119"/>
      <c r="D72" s="120" t="str">
        <f>IF(Table2[[#This Row],[Site name
(select)]]= "", "", (SUMIF(Table126[Site name],Table2[[#This Row],[Site name
(select)]],Table126[ASC certified net production volume 
(tonnes)])))</f>
        <v/>
      </c>
      <c r="E72" s="140"/>
      <c r="F72" s="141" t="str">
        <f>IFERROR(Table2[[#This Row],[Energy use (kJ)]]/Table2[[#This Row],[Net production volume (tonnes)]],"")</f>
        <v/>
      </c>
      <c r="G72" s="113"/>
    </row>
    <row r="73" spans="3:12" x14ac:dyDescent="0.45">
      <c r="C73" s="119"/>
      <c r="D73" s="120" t="str">
        <f>IF(Table2[[#This Row],[Site name
(select)]]= "", "", (SUMIF(Table126[Site name],Table2[[#This Row],[Site name
(select)]],Table126[ASC certified net production volume 
(tonnes)])))</f>
        <v/>
      </c>
      <c r="E73" s="140"/>
      <c r="F73" s="141" t="str">
        <f>IFERROR(Table2[[#This Row],[Energy use (kJ)]]/Table2[[#This Row],[Net production volume (tonnes)]],"")</f>
        <v/>
      </c>
      <c r="G73" s="113"/>
    </row>
    <row r="74" spans="3:12" x14ac:dyDescent="0.45">
      <c r="C74" s="119"/>
      <c r="D74" s="120" t="str">
        <f>IF(Table2[[#This Row],[Site name
(select)]]= "", "", (SUMIF(Table126[Site name],Table2[[#This Row],[Site name
(select)]],Table126[ASC certified net production volume 
(tonnes)])))</f>
        <v/>
      </c>
      <c r="E74" s="140"/>
      <c r="F74" s="141" t="str">
        <f>IFERROR(Table2[[#This Row],[Energy use (kJ)]]/Table2[[#This Row],[Net production volume (tonnes)]],"")</f>
        <v/>
      </c>
      <c r="G74" s="113"/>
    </row>
    <row r="75" spans="3:12" x14ac:dyDescent="0.45">
      <c r="C75" s="119"/>
      <c r="D75" s="120" t="str">
        <f>IF(Table2[[#This Row],[Site name
(select)]]= "", "", (SUMIF(Table126[Site name],Table2[[#This Row],[Site name
(select)]],Table126[ASC certified net production volume 
(tonnes)])))</f>
        <v/>
      </c>
      <c r="E75" s="140"/>
      <c r="F75" s="141" t="str">
        <f>IFERROR(Table2[[#This Row],[Energy use (kJ)]]/Table2[[#This Row],[Net production volume (tonnes)]],"")</f>
        <v/>
      </c>
      <c r="G75" s="113"/>
    </row>
    <row r="76" spans="3:12" x14ac:dyDescent="0.45">
      <c r="C76" s="119"/>
      <c r="D76" s="120" t="str">
        <f>IF(Table2[[#This Row],[Site name
(select)]]= "", "", (SUMIF(Table126[Site name],Table2[[#This Row],[Site name
(select)]],Table126[ASC certified net production volume 
(tonnes)])))</f>
        <v/>
      </c>
      <c r="E76" s="140"/>
      <c r="F76" s="141" t="str">
        <f>IFERROR(Table2[[#This Row],[Energy use (kJ)]]/Table2[[#This Row],[Net production volume (tonnes)]],"")</f>
        <v/>
      </c>
      <c r="G76" s="113"/>
    </row>
    <row r="77" spans="3:12" x14ac:dyDescent="0.45">
      <c r="C77" s="119"/>
      <c r="D77" s="120" t="str">
        <f>IF(Table2[[#This Row],[Site name
(select)]]= "", "", (SUMIF(Table126[Site name],Table2[[#This Row],[Site name
(select)]],Table126[ASC certified net production volume 
(tonnes)])))</f>
        <v/>
      </c>
      <c r="E77" s="140"/>
      <c r="F77" s="141" t="str">
        <f>IFERROR(Table2[[#This Row],[Energy use (kJ)]]/Table2[[#This Row],[Net production volume (tonnes)]],"")</f>
        <v/>
      </c>
      <c r="G77" s="113"/>
    </row>
    <row r="78" spans="3:12" x14ac:dyDescent="0.45">
      <c r="C78" s="119"/>
      <c r="D78" s="120" t="str">
        <f>IF(Table2[[#This Row],[Site name
(select)]]= "", "", (SUMIF(Table126[Site name],Table2[[#This Row],[Site name
(select)]],Table126[ASC certified net production volume 
(tonnes)])))</f>
        <v/>
      </c>
      <c r="E78" s="140"/>
      <c r="F78" s="141" t="str">
        <f>IFERROR(Table2[[#This Row],[Energy use (kJ)]]/Table2[[#This Row],[Net production volume (tonnes)]],"")</f>
        <v/>
      </c>
      <c r="G78" s="113"/>
    </row>
    <row r="79" spans="3:12" x14ac:dyDescent="0.45">
      <c r="C79" s="119"/>
      <c r="D79" s="120" t="str">
        <f>IF(Table2[[#This Row],[Site name
(select)]]= "", "", (SUMIF(Table126[Site name],Table2[[#This Row],[Site name
(select)]],Table126[ASC certified net production volume 
(tonnes)])))</f>
        <v/>
      </c>
      <c r="E79" s="140"/>
      <c r="F79" s="141" t="str">
        <f>IFERROR(Table2[[#This Row],[Energy use (kJ)]]/Table2[[#This Row],[Net production volume (tonnes)]],"")</f>
        <v/>
      </c>
      <c r="G79" s="113"/>
    </row>
    <row r="80" spans="3:12" x14ac:dyDescent="0.45">
      <c r="C80" s="119"/>
      <c r="D80" s="120" t="str">
        <f>IF(Table2[[#This Row],[Site name
(select)]]= "", "", (SUMIF(Table126[Site name],Table2[[#This Row],[Site name
(select)]],Table126[ASC certified net production volume 
(tonnes)])))</f>
        <v/>
      </c>
      <c r="E80" s="140"/>
      <c r="F80" s="141" t="str">
        <f>IFERROR(Table2[[#This Row],[Energy use (kJ)]]/Table2[[#This Row],[Net production volume (tonnes)]],"")</f>
        <v/>
      </c>
      <c r="G80" s="113"/>
    </row>
    <row r="81" spans="3:7" x14ac:dyDescent="0.45">
      <c r="C81" s="119"/>
      <c r="D81" s="120" t="str">
        <f>IF(Table2[[#This Row],[Site name
(select)]]= "", "", (SUMIF(Table126[Site name],Table2[[#This Row],[Site name
(select)]],Table126[ASC certified net production volume 
(tonnes)])))</f>
        <v/>
      </c>
      <c r="E81" s="140"/>
      <c r="F81" s="141" t="str">
        <f>IFERROR(Table2[[#This Row],[Energy use (kJ)]]/Table2[[#This Row],[Net production volume (tonnes)]],"")</f>
        <v/>
      </c>
      <c r="G81" s="113"/>
    </row>
    <row r="82" spans="3:7" x14ac:dyDescent="0.45">
      <c r="C82" s="119"/>
      <c r="D82" s="120" t="str">
        <f>IF(Table2[[#This Row],[Site name
(select)]]= "", "", (SUMIF(Table126[Site name],Table2[[#This Row],[Site name
(select)]],Table126[ASC certified net production volume 
(tonnes)])))</f>
        <v/>
      </c>
      <c r="E82" s="140"/>
      <c r="F82" s="141" t="str">
        <f>IFERROR(Table2[[#This Row],[Energy use (kJ)]]/Table2[[#This Row],[Net production volume (tonnes)]],"")</f>
        <v/>
      </c>
      <c r="G82" s="113"/>
    </row>
    <row r="83" spans="3:7" x14ac:dyDescent="0.45">
      <c r="C83" s="119"/>
      <c r="D83" s="120" t="str">
        <f>IF(Table2[[#This Row],[Site name
(select)]]= "", "", (SUMIF(Table126[Site name],Table2[[#This Row],[Site name
(select)]],Table126[ASC certified net production volume 
(tonnes)])))</f>
        <v/>
      </c>
      <c r="E83" s="140"/>
      <c r="F83" s="141" t="str">
        <f>IFERROR(Table2[[#This Row],[Energy use (kJ)]]/Table2[[#This Row],[Net production volume (tonnes)]],"")</f>
        <v/>
      </c>
      <c r="G83" s="113"/>
    </row>
    <row r="84" spans="3:7" x14ac:dyDescent="0.45">
      <c r="C84" s="119"/>
      <c r="D84" s="120" t="str">
        <f>IF(Table2[[#This Row],[Site name
(select)]]= "", "", (SUMIF(Table126[Site name],Table2[[#This Row],[Site name
(select)]],Table126[ASC certified net production volume 
(tonnes)])))</f>
        <v/>
      </c>
      <c r="E84" s="140"/>
      <c r="F84" s="141" t="str">
        <f>IFERROR(Table2[[#This Row],[Energy use (kJ)]]/Table2[[#This Row],[Net production volume (tonnes)]],"")</f>
        <v/>
      </c>
      <c r="G84" s="113"/>
    </row>
    <row r="85" spans="3:7" x14ac:dyDescent="0.45">
      <c r="C85" s="119"/>
      <c r="D85" s="120" t="str">
        <f>IF(Table2[[#This Row],[Site name
(select)]]= "", "", (SUMIF(Table126[Site name],Table2[[#This Row],[Site name
(select)]],Table126[ASC certified net production volume 
(tonnes)])))</f>
        <v/>
      </c>
      <c r="E85" s="140"/>
      <c r="F85" s="141" t="str">
        <f>IFERROR(Table2[[#This Row],[Energy use (kJ)]]/Table2[[#This Row],[Net production volume (tonnes)]],"")</f>
        <v/>
      </c>
      <c r="G85" s="113"/>
    </row>
    <row r="86" spans="3:7" x14ac:dyDescent="0.45">
      <c r="C86" s="119"/>
      <c r="D86" s="120" t="str">
        <f>IF(Table2[[#This Row],[Site name
(select)]]= "", "", (SUMIF(Table126[Site name],Table2[[#This Row],[Site name
(select)]],Table126[ASC certified net production volume 
(tonnes)])))</f>
        <v/>
      </c>
      <c r="E86" s="140"/>
      <c r="F86" s="141" t="str">
        <f>IFERROR(Table2[[#This Row],[Energy use (kJ)]]/Table2[[#This Row],[Net production volume (tonnes)]],"")</f>
        <v/>
      </c>
      <c r="G86" s="113"/>
    </row>
    <row r="87" spans="3:7" x14ac:dyDescent="0.45">
      <c r="C87" s="119"/>
      <c r="D87" s="120" t="str">
        <f>IF(Table2[[#This Row],[Site name
(select)]]= "", "", (SUMIF(Table126[Site name],Table2[[#This Row],[Site name
(select)]],Table126[ASC certified net production volume 
(tonnes)])))</f>
        <v/>
      </c>
      <c r="E87" s="140"/>
      <c r="F87" s="141" t="str">
        <f>IFERROR(Table2[[#This Row],[Energy use (kJ)]]/Table2[[#This Row],[Net production volume (tonnes)]],"")</f>
        <v/>
      </c>
      <c r="G87" s="113"/>
    </row>
    <row r="88" spans="3:7" x14ac:dyDescent="0.45">
      <c r="C88" s="119"/>
      <c r="D88" s="120" t="str">
        <f>IF(Table2[[#This Row],[Site name
(select)]]= "", "", (SUMIF(Table126[Site name],Table2[[#This Row],[Site name
(select)]],Table126[ASC certified net production volume 
(tonnes)])))</f>
        <v/>
      </c>
      <c r="E88" s="140"/>
      <c r="F88" s="141" t="str">
        <f>IFERROR(Table2[[#This Row],[Energy use (kJ)]]/Table2[[#This Row],[Net production volume (tonnes)]],"")</f>
        <v/>
      </c>
      <c r="G88" s="113"/>
    </row>
    <row r="89" spans="3:7" x14ac:dyDescent="0.45">
      <c r="C89" s="119"/>
      <c r="D89" s="120" t="str">
        <f>IF(Table2[[#This Row],[Site name
(select)]]= "", "", (SUMIF(Table126[Site name],Table2[[#This Row],[Site name
(select)]],Table126[ASC certified net production volume 
(tonnes)])))</f>
        <v/>
      </c>
      <c r="E89" s="140"/>
      <c r="F89" s="141" t="str">
        <f>IFERROR(Table2[[#This Row],[Energy use (kJ)]]/Table2[[#This Row],[Net production volume (tonnes)]],"")</f>
        <v/>
      </c>
      <c r="G89" s="113"/>
    </row>
    <row r="90" spans="3:7" x14ac:dyDescent="0.45">
      <c r="C90" s="119"/>
      <c r="D90" s="120" t="str">
        <f>IF(Table2[[#This Row],[Site name
(select)]]= "", "", (SUMIF(Table126[Site name],Table2[[#This Row],[Site name
(select)]],Table126[ASC certified net production volume 
(tonnes)])))</f>
        <v/>
      </c>
      <c r="E90" s="140"/>
      <c r="F90" s="141" t="str">
        <f>IFERROR(Table2[[#This Row],[Energy use (kJ)]]/Table2[[#This Row],[Net production volume (tonnes)]],"")</f>
        <v/>
      </c>
      <c r="G90" s="113"/>
    </row>
    <row r="91" spans="3:7" x14ac:dyDescent="0.45">
      <c r="C91" s="119"/>
      <c r="D91" s="120" t="str">
        <f>IF(Table2[[#This Row],[Site name
(select)]]= "", "", (SUMIF(Table126[Site name],Table2[[#This Row],[Site name
(select)]],Table126[ASC certified net production volume 
(tonnes)])))</f>
        <v/>
      </c>
      <c r="E91" s="140"/>
      <c r="F91" s="141" t="str">
        <f>IFERROR(Table2[[#This Row],[Energy use (kJ)]]/Table2[[#This Row],[Net production volume (tonnes)]],"")</f>
        <v/>
      </c>
      <c r="G91" s="113"/>
    </row>
    <row r="92" spans="3:7" x14ac:dyDescent="0.45">
      <c r="C92" s="119"/>
      <c r="D92" s="120" t="str">
        <f>IF(Table2[[#This Row],[Site name
(select)]]= "", "", (SUMIF(Table126[Site name],Table2[[#This Row],[Site name
(select)]],Table126[ASC certified net production volume 
(tonnes)])))</f>
        <v/>
      </c>
      <c r="E92" s="140"/>
      <c r="F92" s="141" t="str">
        <f>IFERROR(Table2[[#This Row],[Energy use (kJ)]]/Table2[[#This Row],[Net production volume (tonnes)]],"")</f>
        <v/>
      </c>
      <c r="G92" s="113"/>
    </row>
    <row r="93" spans="3:7" x14ac:dyDescent="0.45">
      <c r="C93" s="119"/>
      <c r="D93" s="120" t="str">
        <f>IF(Table2[[#This Row],[Site name
(select)]]= "", "", (SUMIF(Table126[Site name],Table2[[#This Row],[Site name
(select)]],Table126[ASC certified net production volume 
(tonnes)])))</f>
        <v/>
      </c>
      <c r="E93" s="140"/>
      <c r="F93" s="141" t="str">
        <f>IFERROR(Table2[[#This Row],[Energy use (kJ)]]/Table2[[#This Row],[Net production volume (tonnes)]],"")</f>
        <v/>
      </c>
      <c r="G93" s="113"/>
    </row>
    <row r="94" spans="3:7" x14ac:dyDescent="0.45">
      <c r="C94" s="119"/>
      <c r="D94" s="120" t="str">
        <f>IF(Table2[[#This Row],[Site name
(select)]]= "", "", (SUMIF(Table126[Site name],Table2[[#This Row],[Site name
(select)]],Table126[ASC certified net production volume 
(tonnes)])))</f>
        <v/>
      </c>
      <c r="E94" s="140"/>
      <c r="F94" s="141" t="str">
        <f>IFERROR(Table2[[#This Row],[Energy use (kJ)]]/Table2[[#This Row],[Net production volume (tonnes)]],"")</f>
        <v/>
      </c>
      <c r="G94" s="113"/>
    </row>
    <row r="95" spans="3:7" x14ac:dyDescent="0.45">
      <c r="C95" s="119"/>
      <c r="D95" s="120" t="str">
        <f>IF(Table2[[#This Row],[Site name
(select)]]= "", "", (SUMIF(Table126[Site name],Table2[[#This Row],[Site name
(select)]],Table126[ASC certified net production volume 
(tonnes)])))</f>
        <v/>
      </c>
      <c r="E95" s="140"/>
      <c r="F95" s="141" t="str">
        <f>IFERROR(Table2[[#This Row],[Energy use (kJ)]]/Table2[[#This Row],[Net production volume (tonnes)]],"")</f>
        <v/>
      </c>
      <c r="G95" s="113"/>
    </row>
    <row r="96" spans="3:7" x14ac:dyDescent="0.45">
      <c r="C96" s="119"/>
      <c r="D96" s="120" t="str">
        <f>IF(Table2[[#This Row],[Site name
(select)]]= "", "", (SUMIF(Table126[Site name],Table2[[#This Row],[Site name
(select)]],Table126[ASC certified net production volume 
(tonnes)])))</f>
        <v/>
      </c>
      <c r="E96" s="140"/>
      <c r="F96" s="141" t="str">
        <f>IFERROR(Table2[[#This Row],[Energy use (kJ)]]/Table2[[#This Row],[Net production volume (tonnes)]],"")</f>
        <v/>
      </c>
      <c r="G96" s="113"/>
    </row>
    <row r="97" spans="3:7" x14ac:dyDescent="0.45">
      <c r="C97" s="119"/>
      <c r="D97" s="120" t="str">
        <f>IF(Table2[[#This Row],[Site name
(select)]]= "", "", (SUMIF(Table126[Site name],Table2[[#This Row],[Site name
(select)]],Table126[ASC certified net production volume 
(tonnes)])))</f>
        <v/>
      </c>
      <c r="E97" s="140"/>
      <c r="F97" s="141" t="str">
        <f>IFERROR(Table2[[#This Row],[Energy use (kJ)]]/Table2[[#This Row],[Net production volume (tonnes)]],"")</f>
        <v/>
      </c>
      <c r="G97" s="113"/>
    </row>
    <row r="98" spans="3:7" x14ac:dyDescent="0.45">
      <c r="C98" s="119"/>
      <c r="D98" s="120" t="str">
        <f>IF(Table2[[#This Row],[Site name
(select)]]= "", "", (SUMIF(Table126[Site name],Table2[[#This Row],[Site name
(select)]],Table126[ASC certified net production volume 
(tonnes)])))</f>
        <v/>
      </c>
      <c r="E98" s="140"/>
      <c r="F98" s="141" t="str">
        <f>IFERROR(Table2[[#This Row],[Energy use (kJ)]]/Table2[[#This Row],[Net production volume (tonnes)]],"")</f>
        <v/>
      </c>
      <c r="G98" s="113"/>
    </row>
    <row r="99" spans="3:7" x14ac:dyDescent="0.45">
      <c r="C99" s="119"/>
      <c r="D99" s="120" t="str">
        <f>IF(Table2[[#This Row],[Site name
(select)]]= "", "", (SUMIF(Table126[Site name],Table2[[#This Row],[Site name
(select)]],Table126[ASC certified net production volume 
(tonnes)])))</f>
        <v/>
      </c>
      <c r="E99" s="140"/>
      <c r="F99" s="141" t="str">
        <f>IFERROR(Table2[[#This Row],[Energy use (kJ)]]/Table2[[#This Row],[Net production volume (tonnes)]],"")</f>
        <v/>
      </c>
      <c r="G99" s="113"/>
    </row>
    <row r="100" spans="3:7" x14ac:dyDescent="0.45">
      <c r="C100" s="119"/>
      <c r="D100" s="120" t="str">
        <f>IF(Table2[[#This Row],[Site name
(select)]]= "", "", (SUMIF(Table126[Site name],Table2[[#This Row],[Site name
(select)]],Table126[ASC certified net production volume 
(tonnes)])))</f>
        <v/>
      </c>
      <c r="E100" s="140"/>
      <c r="F100" s="141" t="str">
        <f>IFERROR(Table2[[#This Row],[Energy use (kJ)]]/Table2[[#This Row],[Net production volume (tonnes)]],"")</f>
        <v/>
      </c>
      <c r="G100" s="113"/>
    </row>
    <row r="107" spans="3:7" x14ac:dyDescent="0.45">
      <c r="D107" s="15"/>
      <c r="E107" s="15"/>
    </row>
    <row r="129" spans="4:7" x14ac:dyDescent="0.45">
      <c r="G129" s="22"/>
    </row>
    <row r="130" spans="4:7" x14ac:dyDescent="0.45">
      <c r="G130" s="22"/>
    </row>
    <row r="131" spans="4:7" x14ac:dyDescent="0.45">
      <c r="D131" s="22"/>
      <c r="E131" s="22"/>
      <c r="F131" s="22"/>
      <c r="G131" s="37"/>
    </row>
    <row r="132" spans="4:7" x14ac:dyDescent="0.45">
      <c r="D132" s="22"/>
      <c r="E132" s="22"/>
      <c r="F132" s="22"/>
      <c r="G132" s="37"/>
    </row>
    <row r="133" spans="4:7" x14ac:dyDescent="0.45">
      <c r="D133" s="22"/>
      <c r="E133" s="22"/>
      <c r="F133" s="22"/>
      <c r="G133" s="37"/>
    </row>
    <row r="134" spans="4:7" x14ac:dyDescent="0.45">
      <c r="D134" s="22"/>
      <c r="E134" s="22"/>
      <c r="F134" s="22"/>
      <c r="G134" s="38"/>
    </row>
    <row r="135" spans="4:7" x14ac:dyDescent="0.45">
      <c r="D135" s="22"/>
      <c r="E135" s="22"/>
      <c r="F135" s="22"/>
      <c r="G135" s="39"/>
    </row>
    <row r="136" spans="4:7" x14ac:dyDescent="0.45">
      <c r="D136" s="22"/>
      <c r="E136" s="22"/>
      <c r="F136" s="22"/>
      <c r="G136" s="37"/>
    </row>
    <row r="137" spans="4:7" x14ac:dyDescent="0.45">
      <c r="D137" s="22"/>
      <c r="E137" s="22"/>
      <c r="F137" s="22"/>
      <c r="G137" s="37"/>
    </row>
    <row r="138" spans="4:7" x14ac:dyDescent="0.45">
      <c r="D138" s="22"/>
      <c r="E138" s="22"/>
      <c r="F138" s="22"/>
      <c r="G138" s="22"/>
    </row>
    <row r="139" spans="4:7" x14ac:dyDescent="0.45">
      <c r="D139" s="22"/>
      <c r="E139" s="22"/>
      <c r="F139" s="22"/>
      <c r="G139" s="22"/>
    </row>
    <row r="140" spans="4:7" x14ac:dyDescent="0.45">
      <c r="D140" s="22"/>
      <c r="E140" s="22"/>
      <c r="F140" s="22"/>
      <c r="G140" s="22"/>
    </row>
    <row r="141" spans="4:7" x14ac:dyDescent="0.45">
      <c r="D141" s="22"/>
      <c r="E141" s="22"/>
      <c r="F141" s="22"/>
      <c r="G141" s="22"/>
    </row>
    <row r="142" spans="4:7" x14ac:dyDescent="0.45">
      <c r="D142" s="22"/>
      <c r="E142" s="22"/>
      <c r="F142" s="22"/>
      <c r="G142" s="22"/>
    </row>
    <row r="143" spans="4:7" x14ac:dyDescent="0.45">
      <c r="D143" s="22"/>
      <c r="E143" s="22"/>
      <c r="F143" s="22"/>
      <c r="G143" s="22"/>
    </row>
    <row r="144" spans="4:7" x14ac:dyDescent="0.45">
      <c r="D144" s="22"/>
      <c r="E144" s="22"/>
      <c r="F144" s="22"/>
      <c r="G144" s="22"/>
    </row>
    <row r="145" spans="4:7" x14ac:dyDescent="0.45">
      <c r="D145" s="22"/>
      <c r="E145" s="22"/>
      <c r="F145" s="22"/>
      <c r="G145" s="22"/>
    </row>
    <row r="146" spans="4:7" x14ac:dyDescent="0.45">
      <c r="D146" s="22"/>
      <c r="E146" s="22"/>
      <c r="F146" s="22"/>
      <c r="G146" s="22"/>
    </row>
    <row r="147" spans="4:7" x14ac:dyDescent="0.45">
      <c r="D147" s="22"/>
      <c r="E147" s="22"/>
      <c r="F147" s="22"/>
      <c r="G147" s="22"/>
    </row>
    <row r="148" spans="4:7" x14ac:dyDescent="0.45">
      <c r="D148" s="22"/>
      <c r="E148" s="22"/>
      <c r="F148" s="22"/>
      <c r="G148" s="22"/>
    </row>
    <row r="149" spans="4:7" x14ac:dyDescent="0.45">
      <c r="D149" s="22"/>
      <c r="E149" s="22"/>
      <c r="F149" s="22"/>
      <c r="G149" s="37"/>
    </row>
    <row r="150" spans="4:7" x14ac:dyDescent="0.45">
      <c r="D150" s="22"/>
      <c r="E150" s="22"/>
      <c r="F150" s="22"/>
      <c r="G150" s="37"/>
    </row>
    <row r="151" spans="4:7" x14ac:dyDescent="0.45">
      <c r="D151" s="22"/>
      <c r="E151" s="22"/>
      <c r="F151" s="22"/>
      <c r="G151" s="46"/>
    </row>
    <row r="152" spans="4:7" x14ac:dyDescent="0.45">
      <c r="D152" s="22"/>
      <c r="E152" s="22"/>
      <c r="F152" s="22"/>
      <c r="G152" s="48"/>
    </row>
    <row r="153" spans="4:7" x14ac:dyDescent="0.45">
      <c r="D153" s="22"/>
      <c r="E153" s="22"/>
      <c r="F153" s="22"/>
      <c r="G153" s="48"/>
    </row>
    <row r="154" spans="4:7" x14ac:dyDescent="0.45">
      <c r="D154" s="22"/>
      <c r="E154" s="22"/>
      <c r="F154" s="22"/>
      <c r="G154" s="22"/>
    </row>
    <row r="155" spans="4:7" x14ac:dyDescent="0.45">
      <c r="D155" s="22"/>
      <c r="E155" s="22"/>
      <c r="F155" s="22"/>
      <c r="G155" s="22"/>
    </row>
    <row r="156" spans="4:7" x14ac:dyDescent="0.45">
      <c r="D156" s="22"/>
      <c r="E156" s="22"/>
      <c r="F156" s="22"/>
    </row>
    <row r="157" spans="4:7" x14ac:dyDescent="0.45">
      <c r="D157" s="22"/>
      <c r="E157" s="22"/>
      <c r="F157" s="22"/>
    </row>
  </sheetData>
  <sheetProtection algorithmName="SHA-512" hashValue="WnE7b3o5HdU1OUXAJwMk7Dm8S7+W7jznIouSuibC7aHpPFPhh+dKKO36bGEsZ8nuitSmGr1SkYVPATOgLZ9Mwg==" saltValue="MU9uiy/9R0Ynpmtu0p8UXw==" spinCount="100000" sheet="1" objects="1" scenarios="1"/>
  <phoneticPr fontId="6" type="noConversion"/>
  <dataValidations count="4">
    <dataValidation type="decimal" operator="greaterThanOrEqual" allowBlank="1" showInputMessage="1" showErrorMessage="1" sqref="D5:E100" xr:uid="{32C65EAD-126B-4591-9E61-52B4B7F1CB53}">
      <formula1>0</formula1>
    </dataValidation>
    <dataValidation type="list" allowBlank="1" showInputMessage="1" showErrorMessage="1" sqref="F101" xr:uid="{88027786-722B-4D70-BFFD-2C980EDDDF55}">
      <formula1>$L$5:$L$16</formula1>
    </dataValidation>
    <dataValidation type="textLength" operator="lessThanOrEqual" allowBlank="1" showInputMessage="1" sqref="G5:G100" xr:uid="{34CC5306-4411-40D3-A405-CD13756CEA99}">
      <formula1>3000</formula1>
    </dataValidation>
    <dataValidation type="decimal" operator="greaterThan" allowBlank="1" showInputMessage="1" showErrorMessage="1" sqref="F5:F100" xr:uid="{CE43AC12-7FC2-4559-BF90-1BE6D0D88747}">
      <formula1>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7281C61-6DD3-41FD-8748-72B38E5E7671}">
          <x14:formula1>
            <xm:f>'Dropdown tables - Production'!$A$2:$A$77</xm:f>
          </x14:formula1>
          <xm:sqref>C5:C100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C2:Q1002"/>
  <sheetViews>
    <sheetView showZeros="0" zoomScale="75" zoomScaleNormal="75" workbookViewId="0"/>
  </sheetViews>
  <sheetFormatPr defaultColWidth="9" defaultRowHeight="16.5" x14ac:dyDescent="0.45"/>
  <cols>
    <col min="1" max="2" width="8.7265625" style="13" customWidth="1"/>
    <col min="3" max="3" width="17" style="13" customWidth="1"/>
    <col min="4" max="4" width="30.26953125" style="13" bestFit="1" customWidth="1"/>
    <col min="5" max="5" width="26" style="13" bestFit="1" customWidth="1"/>
    <col min="6" max="6" width="25" style="13" bestFit="1" customWidth="1"/>
    <col min="7" max="7" width="16.54296875" style="13" bestFit="1" customWidth="1"/>
    <col min="8" max="8" width="20.26953125" style="13" bestFit="1" customWidth="1"/>
    <col min="9" max="9" width="22.26953125" style="13" customWidth="1"/>
    <col min="10" max="10" width="26.26953125" style="13" bestFit="1" customWidth="1"/>
    <col min="11" max="11" width="47.453125" style="13" bestFit="1" customWidth="1"/>
    <col min="12" max="12" width="32.7265625" style="13" bestFit="1" customWidth="1"/>
    <col min="13" max="13" width="18.54296875" style="13" bestFit="1" customWidth="1"/>
    <col min="14" max="14" width="48.453125" style="13" bestFit="1" customWidth="1"/>
    <col min="15" max="15" width="32.7265625" style="13" bestFit="1" customWidth="1"/>
    <col min="16" max="16" width="35.54296875" style="13" bestFit="1" customWidth="1"/>
    <col min="17" max="17" width="9" style="13" customWidth="1"/>
    <col min="18" max="16384" width="9" style="13"/>
  </cols>
  <sheetData>
    <row r="2" spans="3:17" x14ac:dyDescent="0.45">
      <c r="C2" s="19" t="s">
        <v>276</v>
      </c>
    </row>
    <row r="3" spans="3:17" s="14" customFormat="1" ht="28" hidden="1" customHeight="1" x14ac:dyDescent="0.45">
      <c r="C3" s="14">
        <v>17.100000000000001</v>
      </c>
      <c r="D3" s="14" t="s">
        <v>277</v>
      </c>
      <c r="E3" s="14" t="s">
        <v>278</v>
      </c>
      <c r="F3" s="14" t="s">
        <v>279</v>
      </c>
      <c r="G3" s="14" t="s">
        <v>280</v>
      </c>
      <c r="H3" s="14" t="s">
        <v>281</v>
      </c>
      <c r="I3" s="14" t="s">
        <v>282</v>
      </c>
      <c r="J3" s="14" t="s">
        <v>283</v>
      </c>
      <c r="K3" s="14" t="s">
        <v>284</v>
      </c>
      <c r="L3" s="14" t="s">
        <v>285</v>
      </c>
      <c r="M3" s="14" t="s">
        <v>286</v>
      </c>
      <c r="N3" s="14" t="s">
        <v>287</v>
      </c>
      <c r="O3" s="14" t="s">
        <v>288</v>
      </c>
      <c r="P3" s="14" t="s">
        <v>441</v>
      </c>
      <c r="Q3" s="14" t="s">
        <v>442</v>
      </c>
    </row>
    <row r="4" spans="3:17" s="160" customFormat="1" ht="37.5" customHeight="1" thickBot="1" x14ac:dyDescent="0.4">
      <c r="C4" s="58" t="s">
        <v>197</v>
      </c>
      <c r="D4" s="58" t="s">
        <v>289</v>
      </c>
      <c r="E4" s="58" t="s">
        <v>290</v>
      </c>
      <c r="F4" s="58" t="s">
        <v>291</v>
      </c>
      <c r="G4" s="58" t="s">
        <v>292</v>
      </c>
      <c r="H4" s="58" t="s">
        <v>293</v>
      </c>
      <c r="I4" s="58" t="s">
        <v>294</v>
      </c>
      <c r="J4" s="58" t="s">
        <v>295</v>
      </c>
      <c r="K4" s="58" t="s">
        <v>296</v>
      </c>
      <c r="L4" s="87" t="s">
        <v>297</v>
      </c>
      <c r="M4" s="87" t="s">
        <v>298</v>
      </c>
      <c r="N4" s="101" t="s">
        <v>299</v>
      </c>
      <c r="O4" s="87" t="s">
        <v>439</v>
      </c>
      <c r="P4" s="87" t="s">
        <v>440</v>
      </c>
      <c r="Q4" s="72" t="s">
        <v>169</v>
      </c>
    </row>
    <row r="5" spans="3:17" ht="17" thickTop="1" x14ac:dyDescent="0.45">
      <c r="C5" s="117"/>
      <c r="D5" s="148"/>
      <c r="E5" s="121"/>
      <c r="F5" s="121"/>
      <c r="G5" s="117"/>
      <c r="H5" s="117"/>
      <c r="I5" s="117"/>
      <c r="J5" s="117"/>
      <c r="K5" s="117"/>
      <c r="L5" s="120"/>
      <c r="M5" s="120"/>
      <c r="N5" s="158" t="str">
        <f>IFERROR(IF(AND(Table4[[#This Row],[Amount of active component 
(kg)]]="", Table4[[#This Row],[Biomass treated 
(tonnes)]]=""),"", Table4[[#This Row],[Amount of active component 
(kg)]]/Table4[[#This Row],[Biomass treated 
(tonnes)]]),"")</f>
        <v/>
      </c>
      <c r="O5" s="122"/>
      <c r="P5" s="122"/>
      <c r="Q5" s="113"/>
    </row>
    <row r="6" spans="3:17" x14ac:dyDescent="0.45">
      <c r="C6" s="117"/>
      <c r="D6" s="148"/>
      <c r="E6" s="121"/>
      <c r="F6" s="121"/>
      <c r="G6" s="117"/>
      <c r="H6" s="117"/>
      <c r="I6" s="117"/>
      <c r="J6" s="117"/>
      <c r="K6" s="117"/>
      <c r="L6" s="120"/>
      <c r="M6" s="120"/>
      <c r="N6" s="158" t="str">
        <f>IFERROR(IF(AND(Table4[[#This Row],[Amount of active component 
(kg)]]="", Table4[[#This Row],[Biomass treated 
(tonnes)]]=""),"", Table4[[#This Row],[Amount of active component 
(kg)]]/Table4[[#This Row],[Biomass treated 
(tonnes)]]),"")</f>
        <v/>
      </c>
      <c r="O6" s="122"/>
      <c r="P6" s="122"/>
      <c r="Q6" s="113"/>
    </row>
    <row r="7" spans="3:17" x14ac:dyDescent="0.45">
      <c r="C7" s="117"/>
      <c r="D7" s="148"/>
      <c r="E7" s="121"/>
      <c r="F7" s="121"/>
      <c r="G7" s="117"/>
      <c r="H7" s="117"/>
      <c r="I7" s="117"/>
      <c r="J7" s="117"/>
      <c r="K7" s="117"/>
      <c r="L7" s="120"/>
      <c r="M7" s="120"/>
      <c r="N7" s="158" t="str">
        <f>IFERROR(IF(AND(Table4[[#This Row],[Amount of active component 
(kg)]]="", Table4[[#This Row],[Biomass treated 
(tonnes)]]=""),"", Table4[[#This Row],[Amount of active component 
(kg)]]/Table4[[#This Row],[Biomass treated 
(tonnes)]]),"")</f>
        <v/>
      </c>
      <c r="O7" s="122"/>
      <c r="P7" s="122"/>
      <c r="Q7" s="113"/>
    </row>
    <row r="8" spans="3:17" x14ac:dyDescent="0.45">
      <c r="C8" s="117"/>
      <c r="D8" s="148"/>
      <c r="E8" s="121"/>
      <c r="F8" s="121"/>
      <c r="G8" s="117"/>
      <c r="H8" s="117"/>
      <c r="I8" s="117"/>
      <c r="J8" s="117"/>
      <c r="K8" s="117"/>
      <c r="L8" s="120"/>
      <c r="M8" s="120"/>
      <c r="N8" s="158" t="str">
        <f>IFERROR(IF(AND(Table4[[#This Row],[Amount of active component 
(kg)]]="", Table4[[#This Row],[Biomass treated 
(tonnes)]]=""),"", Table4[[#This Row],[Amount of active component 
(kg)]]/Table4[[#This Row],[Biomass treated 
(tonnes)]]),"")</f>
        <v/>
      </c>
      <c r="O8" s="122"/>
      <c r="P8" s="122"/>
      <c r="Q8" s="113"/>
    </row>
    <row r="9" spans="3:17" x14ac:dyDescent="0.45">
      <c r="C9" s="117"/>
      <c r="D9" s="148"/>
      <c r="E9" s="121"/>
      <c r="F9" s="121"/>
      <c r="G9" s="117"/>
      <c r="H9" s="117"/>
      <c r="I9" s="117"/>
      <c r="J9" s="117"/>
      <c r="K9" s="117"/>
      <c r="L9" s="120"/>
      <c r="M9" s="120"/>
      <c r="N9" s="158" t="str">
        <f>IFERROR(IF(AND(Table4[[#This Row],[Amount of active component 
(kg)]]="", Table4[[#This Row],[Biomass treated 
(tonnes)]]=""),"", Table4[[#This Row],[Amount of active component 
(kg)]]/Table4[[#This Row],[Biomass treated 
(tonnes)]]),"")</f>
        <v/>
      </c>
      <c r="O9" s="122"/>
      <c r="P9" s="122"/>
      <c r="Q9" s="113"/>
    </row>
    <row r="10" spans="3:17" x14ac:dyDescent="0.45">
      <c r="C10" s="117"/>
      <c r="D10" s="148"/>
      <c r="E10" s="121"/>
      <c r="F10" s="121"/>
      <c r="G10" s="117"/>
      <c r="H10" s="117"/>
      <c r="I10" s="117"/>
      <c r="J10" s="117"/>
      <c r="K10" s="117"/>
      <c r="L10" s="120"/>
      <c r="M10" s="120"/>
      <c r="N10" s="158" t="str">
        <f>IFERROR(IF(AND(Table4[[#This Row],[Amount of active component 
(kg)]]="", Table4[[#This Row],[Biomass treated 
(tonnes)]]=""),"", Table4[[#This Row],[Amount of active component 
(kg)]]/Table4[[#This Row],[Biomass treated 
(tonnes)]]),"")</f>
        <v/>
      </c>
      <c r="O10" s="122"/>
      <c r="P10" s="122"/>
      <c r="Q10" s="113"/>
    </row>
    <row r="11" spans="3:17" x14ac:dyDescent="0.45">
      <c r="C11" s="117"/>
      <c r="D11" s="148"/>
      <c r="E11" s="121"/>
      <c r="F11" s="121"/>
      <c r="G11" s="117"/>
      <c r="H11" s="117"/>
      <c r="I11" s="117"/>
      <c r="J11" s="117"/>
      <c r="K11" s="117"/>
      <c r="L11" s="120"/>
      <c r="M11" s="120"/>
      <c r="N11" s="158" t="str">
        <f>IFERROR(IF(AND(Table4[[#This Row],[Amount of active component 
(kg)]]="", Table4[[#This Row],[Biomass treated 
(tonnes)]]=""),"", Table4[[#This Row],[Amount of active component 
(kg)]]/Table4[[#This Row],[Biomass treated 
(tonnes)]]),"")</f>
        <v/>
      </c>
      <c r="O11" s="122"/>
      <c r="P11" s="122"/>
      <c r="Q11" s="113"/>
    </row>
    <row r="12" spans="3:17" x14ac:dyDescent="0.45">
      <c r="C12" s="117"/>
      <c r="D12" s="148"/>
      <c r="E12" s="121"/>
      <c r="F12" s="121"/>
      <c r="G12" s="117"/>
      <c r="H12" s="117"/>
      <c r="I12" s="117"/>
      <c r="J12" s="117"/>
      <c r="K12" s="117"/>
      <c r="L12" s="120"/>
      <c r="M12" s="120"/>
      <c r="N12" s="158" t="str">
        <f>IFERROR(IF(AND(Table4[[#This Row],[Amount of active component 
(kg)]]="", Table4[[#This Row],[Biomass treated 
(tonnes)]]=""),"", Table4[[#This Row],[Amount of active component 
(kg)]]/Table4[[#This Row],[Biomass treated 
(tonnes)]]),"")</f>
        <v/>
      </c>
      <c r="O12" s="122"/>
      <c r="P12" s="122"/>
      <c r="Q12" s="113"/>
    </row>
    <row r="13" spans="3:17" x14ac:dyDescent="0.45">
      <c r="C13" s="117"/>
      <c r="D13" s="148"/>
      <c r="E13" s="121"/>
      <c r="F13" s="121"/>
      <c r="G13" s="117"/>
      <c r="H13" s="117"/>
      <c r="I13" s="117"/>
      <c r="J13" s="117"/>
      <c r="K13" s="117"/>
      <c r="L13" s="120"/>
      <c r="M13" s="120"/>
      <c r="N13" s="158" t="str">
        <f>IFERROR(IF(AND(Table4[[#This Row],[Amount of active component 
(kg)]]="", Table4[[#This Row],[Biomass treated 
(tonnes)]]=""),"", Table4[[#This Row],[Amount of active component 
(kg)]]/Table4[[#This Row],[Biomass treated 
(tonnes)]]),"")</f>
        <v/>
      </c>
      <c r="O13" s="122"/>
      <c r="P13" s="122"/>
      <c r="Q13" s="113"/>
    </row>
    <row r="14" spans="3:17" x14ac:dyDescent="0.45">
      <c r="C14" s="117"/>
      <c r="D14" s="148"/>
      <c r="E14" s="121"/>
      <c r="F14" s="121"/>
      <c r="G14" s="117"/>
      <c r="H14" s="117"/>
      <c r="I14" s="117"/>
      <c r="J14" s="117"/>
      <c r="K14" s="117"/>
      <c r="L14" s="120"/>
      <c r="M14" s="120"/>
      <c r="N14" s="158" t="str">
        <f>IFERROR(IF(AND(Table4[[#This Row],[Amount of active component 
(kg)]]="", Table4[[#This Row],[Biomass treated 
(tonnes)]]=""),"", Table4[[#This Row],[Amount of active component 
(kg)]]/Table4[[#This Row],[Biomass treated 
(tonnes)]]),"")</f>
        <v/>
      </c>
      <c r="O14" s="122"/>
      <c r="P14" s="122"/>
      <c r="Q14" s="113"/>
    </row>
    <row r="15" spans="3:17" x14ac:dyDescent="0.45">
      <c r="C15" s="117"/>
      <c r="D15" s="148"/>
      <c r="E15" s="121"/>
      <c r="F15" s="121"/>
      <c r="G15" s="117"/>
      <c r="H15" s="117"/>
      <c r="I15" s="117"/>
      <c r="J15" s="117"/>
      <c r="K15" s="117"/>
      <c r="L15" s="120"/>
      <c r="M15" s="120"/>
      <c r="N15" s="158" t="str">
        <f>IFERROR(IF(AND(Table4[[#This Row],[Amount of active component 
(kg)]]="", Table4[[#This Row],[Biomass treated 
(tonnes)]]=""),"", Table4[[#This Row],[Amount of active component 
(kg)]]/Table4[[#This Row],[Biomass treated 
(tonnes)]]),"")</f>
        <v/>
      </c>
      <c r="O15" s="122"/>
      <c r="P15" s="122"/>
      <c r="Q15" s="113"/>
    </row>
    <row r="16" spans="3:17" x14ac:dyDescent="0.45">
      <c r="C16" s="117"/>
      <c r="D16" s="148"/>
      <c r="E16" s="121"/>
      <c r="F16" s="121"/>
      <c r="G16" s="117"/>
      <c r="H16" s="117"/>
      <c r="I16" s="117"/>
      <c r="J16" s="117"/>
      <c r="K16" s="117"/>
      <c r="L16" s="120"/>
      <c r="M16" s="120"/>
      <c r="N16" s="158" t="str">
        <f>IFERROR(IF(AND(Table4[[#This Row],[Amount of active component 
(kg)]]="", Table4[[#This Row],[Biomass treated 
(tonnes)]]=""),"", Table4[[#This Row],[Amount of active component 
(kg)]]/Table4[[#This Row],[Biomass treated 
(tonnes)]]),"")</f>
        <v/>
      </c>
      <c r="O16" s="122"/>
      <c r="P16" s="122"/>
      <c r="Q16" s="113"/>
    </row>
    <row r="17" spans="3:17" x14ac:dyDescent="0.45">
      <c r="C17" s="117"/>
      <c r="D17" s="148"/>
      <c r="E17" s="121"/>
      <c r="F17" s="121"/>
      <c r="G17" s="117"/>
      <c r="H17" s="117"/>
      <c r="I17" s="117"/>
      <c r="J17" s="117"/>
      <c r="K17" s="117"/>
      <c r="L17" s="120"/>
      <c r="M17" s="120"/>
      <c r="N17" s="158" t="str">
        <f>IFERROR(IF(AND(Table4[[#This Row],[Amount of active component 
(kg)]]="", Table4[[#This Row],[Biomass treated 
(tonnes)]]=""),"", Table4[[#This Row],[Amount of active component 
(kg)]]/Table4[[#This Row],[Biomass treated 
(tonnes)]]),"")</f>
        <v/>
      </c>
      <c r="O17" s="122"/>
      <c r="P17" s="122"/>
      <c r="Q17" s="113"/>
    </row>
    <row r="18" spans="3:17" x14ac:dyDescent="0.45">
      <c r="C18" s="117"/>
      <c r="D18" s="148"/>
      <c r="E18" s="121"/>
      <c r="F18" s="121"/>
      <c r="G18" s="117"/>
      <c r="H18" s="117"/>
      <c r="I18" s="117"/>
      <c r="J18" s="117"/>
      <c r="K18" s="117"/>
      <c r="L18" s="120"/>
      <c r="M18" s="120"/>
      <c r="N18" s="158" t="str">
        <f>IFERROR(IF(AND(Table4[[#This Row],[Amount of active component 
(kg)]]="", Table4[[#This Row],[Biomass treated 
(tonnes)]]=""),"", Table4[[#This Row],[Amount of active component 
(kg)]]/Table4[[#This Row],[Biomass treated 
(tonnes)]]),"")</f>
        <v/>
      </c>
      <c r="O18" s="122"/>
      <c r="P18" s="122"/>
      <c r="Q18" s="113"/>
    </row>
    <row r="19" spans="3:17" x14ac:dyDescent="0.45">
      <c r="C19" s="117"/>
      <c r="D19" s="148"/>
      <c r="E19" s="121"/>
      <c r="F19" s="121"/>
      <c r="G19" s="117"/>
      <c r="H19" s="117"/>
      <c r="I19" s="117"/>
      <c r="J19" s="117"/>
      <c r="K19" s="117"/>
      <c r="L19" s="120"/>
      <c r="M19" s="120"/>
      <c r="N19" s="158" t="str">
        <f>IFERROR(IF(AND(Table4[[#This Row],[Amount of active component 
(kg)]]="", Table4[[#This Row],[Biomass treated 
(tonnes)]]=""),"", Table4[[#This Row],[Amount of active component 
(kg)]]/Table4[[#This Row],[Biomass treated 
(tonnes)]]),"")</f>
        <v/>
      </c>
      <c r="O19" s="122"/>
      <c r="P19" s="122"/>
      <c r="Q19" s="113"/>
    </row>
    <row r="20" spans="3:17" x14ac:dyDescent="0.45">
      <c r="C20" s="117"/>
      <c r="D20" s="148"/>
      <c r="E20" s="121"/>
      <c r="F20" s="121"/>
      <c r="G20" s="117"/>
      <c r="H20" s="117"/>
      <c r="I20" s="117"/>
      <c r="J20" s="117"/>
      <c r="K20" s="117"/>
      <c r="L20" s="120"/>
      <c r="M20" s="120"/>
      <c r="N20" s="158" t="str">
        <f>IFERROR(IF(AND(Table4[[#This Row],[Amount of active component 
(kg)]]="", Table4[[#This Row],[Biomass treated 
(tonnes)]]=""),"", Table4[[#This Row],[Amount of active component 
(kg)]]/Table4[[#This Row],[Biomass treated 
(tonnes)]]),"")</f>
        <v/>
      </c>
      <c r="O20" s="122"/>
      <c r="P20" s="122"/>
      <c r="Q20" s="113"/>
    </row>
    <row r="21" spans="3:17" x14ac:dyDescent="0.45">
      <c r="C21" s="117"/>
      <c r="D21" s="148"/>
      <c r="E21" s="121"/>
      <c r="F21" s="121"/>
      <c r="G21" s="117"/>
      <c r="H21" s="117"/>
      <c r="I21" s="117"/>
      <c r="J21" s="117"/>
      <c r="K21" s="117"/>
      <c r="L21" s="120"/>
      <c r="M21" s="120"/>
      <c r="N21" s="158" t="str">
        <f>IFERROR(IF(AND(Table4[[#This Row],[Amount of active component 
(kg)]]="", Table4[[#This Row],[Biomass treated 
(tonnes)]]=""),"", Table4[[#This Row],[Amount of active component 
(kg)]]/Table4[[#This Row],[Biomass treated 
(tonnes)]]),"")</f>
        <v/>
      </c>
      <c r="O21" s="122"/>
      <c r="P21" s="122"/>
      <c r="Q21" s="113"/>
    </row>
    <row r="22" spans="3:17" x14ac:dyDescent="0.45">
      <c r="C22" s="117"/>
      <c r="D22" s="148"/>
      <c r="E22" s="121"/>
      <c r="F22" s="121"/>
      <c r="G22" s="117"/>
      <c r="H22" s="117"/>
      <c r="I22" s="117"/>
      <c r="J22" s="117"/>
      <c r="K22" s="117"/>
      <c r="L22" s="120"/>
      <c r="M22" s="120"/>
      <c r="N22" s="158" t="str">
        <f>IFERROR(IF(AND(Table4[[#This Row],[Amount of active component 
(kg)]]="", Table4[[#This Row],[Biomass treated 
(tonnes)]]=""),"", Table4[[#This Row],[Amount of active component 
(kg)]]/Table4[[#This Row],[Biomass treated 
(tonnes)]]),"")</f>
        <v/>
      </c>
      <c r="O22" s="122"/>
      <c r="P22" s="122"/>
      <c r="Q22" s="113"/>
    </row>
    <row r="23" spans="3:17" x14ac:dyDescent="0.45">
      <c r="C23" s="117"/>
      <c r="D23" s="148"/>
      <c r="E23" s="121"/>
      <c r="F23" s="121"/>
      <c r="G23" s="117"/>
      <c r="H23" s="117"/>
      <c r="I23" s="117"/>
      <c r="J23" s="117"/>
      <c r="K23" s="117"/>
      <c r="L23" s="120"/>
      <c r="M23" s="120"/>
      <c r="N23" s="158" t="str">
        <f>IFERROR(IF(AND(Table4[[#This Row],[Amount of active component 
(kg)]]="", Table4[[#This Row],[Biomass treated 
(tonnes)]]=""),"", Table4[[#This Row],[Amount of active component 
(kg)]]/Table4[[#This Row],[Biomass treated 
(tonnes)]]),"")</f>
        <v/>
      </c>
      <c r="O23" s="122"/>
      <c r="P23" s="122"/>
      <c r="Q23" s="113"/>
    </row>
    <row r="24" spans="3:17" x14ac:dyDescent="0.45">
      <c r="C24" s="117"/>
      <c r="D24" s="148"/>
      <c r="E24" s="121"/>
      <c r="F24" s="121"/>
      <c r="G24" s="117"/>
      <c r="H24" s="117"/>
      <c r="I24" s="117"/>
      <c r="J24" s="117"/>
      <c r="K24" s="117"/>
      <c r="L24" s="120"/>
      <c r="M24" s="120"/>
      <c r="N24" s="158" t="str">
        <f>IFERROR(IF(AND(Table4[[#This Row],[Amount of active component 
(kg)]]="", Table4[[#This Row],[Biomass treated 
(tonnes)]]=""),"", Table4[[#This Row],[Amount of active component 
(kg)]]/Table4[[#This Row],[Biomass treated 
(tonnes)]]),"")</f>
        <v/>
      </c>
      <c r="O24" s="122"/>
      <c r="P24" s="122"/>
      <c r="Q24" s="113"/>
    </row>
    <row r="25" spans="3:17" x14ac:dyDescent="0.45">
      <c r="C25" s="117"/>
      <c r="D25" s="148"/>
      <c r="E25" s="121"/>
      <c r="F25" s="121"/>
      <c r="G25" s="117"/>
      <c r="H25" s="117"/>
      <c r="I25" s="117"/>
      <c r="J25" s="117"/>
      <c r="K25" s="117"/>
      <c r="L25" s="120"/>
      <c r="M25" s="120"/>
      <c r="N25" s="158" t="str">
        <f>IFERROR(IF(AND(Table4[[#This Row],[Amount of active component 
(kg)]]="", Table4[[#This Row],[Biomass treated 
(tonnes)]]=""),"", Table4[[#This Row],[Amount of active component 
(kg)]]/Table4[[#This Row],[Biomass treated 
(tonnes)]]),"")</f>
        <v/>
      </c>
      <c r="O25" s="122"/>
      <c r="P25" s="122"/>
      <c r="Q25" s="113"/>
    </row>
    <row r="26" spans="3:17" x14ac:dyDescent="0.45">
      <c r="C26" s="117"/>
      <c r="D26" s="148"/>
      <c r="E26" s="121"/>
      <c r="F26" s="121"/>
      <c r="G26" s="117"/>
      <c r="H26" s="117"/>
      <c r="I26" s="117"/>
      <c r="J26" s="117"/>
      <c r="K26" s="117"/>
      <c r="L26" s="120"/>
      <c r="M26" s="120"/>
      <c r="N26" s="158" t="str">
        <f>IFERROR(IF(AND(Table4[[#This Row],[Amount of active component 
(kg)]]="", Table4[[#This Row],[Biomass treated 
(tonnes)]]=""),"", Table4[[#This Row],[Amount of active component 
(kg)]]/Table4[[#This Row],[Biomass treated 
(tonnes)]]),"")</f>
        <v/>
      </c>
      <c r="O26" s="122"/>
      <c r="P26" s="122"/>
      <c r="Q26" s="113"/>
    </row>
    <row r="27" spans="3:17" x14ac:dyDescent="0.45">
      <c r="C27" s="117"/>
      <c r="D27" s="148"/>
      <c r="E27" s="121"/>
      <c r="F27" s="121"/>
      <c r="G27" s="117"/>
      <c r="H27" s="117"/>
      <c r="I27" s="117"/>
      <c r="J27" s="117"/>
      <c r="K27" s="117"/>
      <c r="L27" s="120"/>
      <c r="M27" s="120"/>
      <c r="N27" s="158" t="str">
        <f>IFERROR(IF(AND(Table4[[#This Row],[Amount of active component 
(kg)]]="", Table4[[#This Row],[Biomass treated 
(tonnes)]]=""),"", Table4[[#This Row],[Amount of active component 
(kg)]]/Table4[[#This Row],[Biomass treated 
(tonnes)]]),"")</f>
        <v/>
      </c>
      <c r="O27" s="122"/>
      <c r="P27" s="122"/>
      <c r="Q27" s="113"/>
    </row>
    <row r="28" spans="3:17" x14ac:dyDescent="0.45">
      <c r="C28" s="117"/>
      <c r="D28" s="148"/>
      <c r="E28" s="121"/>
      <c r="F28" s="121"/>
      <c r="G28" s="117"/>
      <c r="H28" s="117"/>
      <c r="I28" s="117"/>
      <c r="J28" s="117"/>
      <c r="K28" s="117"/>
      <c r="L28" s="120"/>
      <c r="M28" s="120"/>
      <c r="N28" s="158" t="str">
        <f>IFERROR(IF(AND(Table4[[#This Row],[Amount of active component 
(kg)]]="", Table4[[#This Row],[Biomass treated 
(tonnes)]]=""),"", Table4[[#This Row],[Amount of active component 
(kg)]]/Table4[[#This Row],[Biomass treated 
(tonnes)]]),"")</f>
        <v/>
      </c>
      <c r="O28" s="122"/>
      <c r="P28" s="122"/>
      <c r="Q28" s="113"/>
    </row>
    <row r="29" spans="3:17" x14ac:dyDescent="0.45">
      <c r="C29" s="117"/>
      <c r="D29" s="148"/>
      <c r="E29" s="121"/>
      <c r="F29" s="121"/>
      <c r="G29" s="117"/>
      <c r="H29" s="117"/>
      <c r="I29" s="117"/>
      <c r="J29" s="117"/>
      <c r="K29" s="117"/>
      <c r="L29" s="120"/>
      <c r="M29" s="120"/>
      <c r="N29" s="158" t="str">
        <f>IFERROR(IF(AND(Table4[[#This Row],[Amount of active component 
(kg)]]="", Table4[[#This Row],[Biomass treated 
(tonnes)]]=""),"", Table4[[#This Row],[Amount of active component 
(kg)]]/Table4[[#This Row],[Biomass treated 
(tonnes)]]),"")</f>
        <v/>
      </c>
      <c r="O29" s="122"/>
      <c r="P29" s="122"/>
      <c r="Q29" s="113"/>
    </row>
    <row r="30" spans="3:17" x14ac:dyDescent="0.45">
      <c r="C30" s="117"/>
      <c r="D30" s="148"/>
      <c r="E30" s="121"/>
      <c r="F30" s="121"/>
      <c r="G30" s="117"/>
      <c r="H30" s="117"/>
      <c r="I30" s="117"/>
      <c r="J30" s="117"/>
      <c r="K30" s="117"/>
      <c r="L30" s="120"/>
      <c r="M30" s="120"/>
      <c r="N30" s="158" t="str">
        <f>IFERROR(IF(AND(Table4[[#This Row],[Amount of active component 
(kg)]]="", Table4[[#This Row],[Biomass treated 
(tonnes)]]=""),"", Table4[[#This Row],[Amount of active component 
(kg)]]/Table4[[#This Row],[Biomass treated 
(tonnes)]]),"")</f>
        <v/>
      </c>
      <c r="O30" s="122"/>
      <c r="P30" s="122"/>
      <c r="Q30" s="113"/>
    </row>
    <row r="31" spans="3:17" x14ac:dyDescent="0.45">
      <c r="C31" s="117"/>
      <c r="D31" s="148"/>
      <c r="E31" s="121"/>
      <c r="F31" s="121"/>
      <c r="G31" s="117"/>
      <c r="H31" s="117"/>
      <c r="I31" s="117"/>
      <c r="J31" s="117"/>
      <c r="K31" s="117"/>
      <c r="L31" s="120"/>
      <c r="M31" s="120"/>
      <c r="N31" s="158" t="str">
        <f>IFERROR(IF(AND(Table4[[#This Row],[Amount of active component 
(kg)]]="", Table4[[#This Row],[Biomass treated 
(tonnes)]]=""),"", Table4[[#This Row],[Amount of active component 
(kg)]]/Table4[[#This Row],[Biomass treated 
(tonnes)]]),"")</f>
        <v/>
      </c>
      <c r="O31" s="122"/>
      <c r="P31" s="122"/>
      <c r="Q31" s="113"/>
    </row>
    <row r="32" spans="3:17" x14ac:dyDescent="0.45">
      <c r="C32" s="117"/>
      <c r="D32" s="148"/>
      <c r="E32" s="121"/>
      <c r="F32" s="121"/>
      <c r="G32" s="117"/>
      <c r="H32" s="117"/>
      <c r="I32" s="117"/>
      <c r="J32" s="117"/>
      <c r="K32" s="117"/>
      <c r="L32" s="120"/>
      <c r="M32" s="120"/>
      <c r="N32" s="158" t="str">
        <f>IFERROR(IF(AND(Table4[[#This Row],[Amount of active component 
(kg)]]="", Table4[[#This Row],[Biomass treated 
(tonnes)]]=""),"", Table4[[#This Row],[Amount of active component 
(kg)]]/Table4[[#This Row],[Biomass treated 
(tonnes)]]),"")</f>
        <v/>
      </c>
      <c r="O32" s="122"/>
      <c r="P32" s="122"/>
      <c r="Q32" s="113"/>
    </row>
    <row r="33" spans="3:17" x14ac:dyDescent="0.45">
      <c r="C33" s="117"/>
      <c r="D33" s="148"/>
      <c r="E33" s="121"/>
      <c r="F33" s="121"/>
      <c r="G33" s="117"/>
      <c r="H33" s="117"/>
      <c r="I33" s="117"/>
      <c r="J33" s="117"/>
      <c r="K33" s="117"/>
      <c r="L33" s="120"/>
      <c r="M33" s="120"/>
      <c r="N33" s="158" t="str">
        <f>IFERROR(IF(AND(Table4[[#This Row],[Amount of active component 
(kg)]]="", Table4[[#This Row],[Biomass treated 
(tonnes)]]=""),"", Table4[[#This Row],[Amount of active component 
(kg)]]/Table4[[#This Row],[Biomass treated 
(tonnes)]]),"")</f>
        <v/>
      </c>
      <c r="O33" s="122"/>
      <c r="P33" s="122"/>
      <c r="Q33" s="113"/>
    </row>
    <row r="34" spans="3:17" x14ac:dyDescent="0.45">
      <c r="C34" s="117"/>
      <c r="D34" s="148"/>
      <c r="E34" s="121"/>
      <c r="F34" s="121"/>
      <c r="G34" s="117"/>
      <c r="H34" s="117"/>
      <c r="I34" s="117"/>
      <c r="J34" s="117"/>
      <c r="K34" s="117"/>
      <c r="L34" s="120"/>
      <c r="M34" s="120"/>
      <c r="N34" s="158" t="str">
        <f>IFERROR(IF(AND(Table4[[#This Row],[Amount of active component 
(kg)]]="", Table4[[#This Row],[Biomass treated 
(tonnes)]]=""),"", Table4[[#This Row],[Amount of active component 
(kg)]]/Table4[[#This Row],[Biomass treated 
(tonnes)]]),"")</f>
        <v/>
      </c>
      <c r="O34" s="122"/>
      <c r="P34" s="122"/>
      <c r="Q34" s="113"/>
    </row>
    <row r="35" spans="3:17" x14ac:dyDescent="0.45">
      <c r="C35" s="117"/>
      <c r="D35" s="148"/>
      <c r="E35" s="121"/>
      <c r="F35" s="121"/>
      <c r="G35" s="117"/>
      <c r="H35" s="117"/>
      <c r="I35" s="117"/>
      <c r="J35" s="117"/>
      <c r="K35" s="117"/>
      <c r="L35" s="120"/>
      <c r="M35" s="120"/>
      <c r="N35" s="158" t="str">
        <f>IFERROR(IF(AND(Table4[[#This Row],[Amount of active component 
(kg)]]="", Table4[[#This Row],[Biomass treated 
(tonnes)]]=""),"", Table4[[#This Row],[Amount of active component 
(kg)]]/Table4[[#This Row],[Biomass treated 
(tonnes)]]),"")</f>
        <v/>
      </c>
      <c r="O35" s="122"/>
      <c r="P35" s="122"/>
      <c r="Q35" s="113"/>
    </row>
    <row r="36" spans="3:17" x14ac:dyDescent="0.45">
      <c r="C36" s="117"/>
      <c r="D36" s="148"/>
      <c r="E36" s="121"/>
      <c r="F36" s="121"/>
      <c r="G36" s="117"/>
      <c r="H36" s="117"/>
      <c r="I36" s="117"/>
      <c r="J36" s="117"/>
      <c r="K36" s="117"/>
      <c r="L36" s="120"/>
      <c r="M36" s="120"/>
      <c r="N36" s="158" t="str">
        <f>IFERROR(IF(AND(Table4[[#This Row],[Amount of active component 
(kg)]]="", Table4[[#This Row],[Biomass treated 
(tonnes)]]=""),"", Table4[[#This Row],[Amount of active component 
(kg)]]/Table4[[#This Row],[Biomass treated 
(tonnes)]]),"")</f>
        <v/>
      </c>
      <c r="O36" s="122"/>
      <c r="P36" s="122"/>
      <c r="Q36" s="113"/>
    </row>
    <row r="37" spans="3:17" x14ac:dyDescent="0.45">
      <c r="C37" s="117"/>
      <c r="D37" s="148"/>
      <c r="E37" s="121"/>
      <c r="F37" s="121"/>
      <c r="G37" s="117"/>
      <c r="H37" s="117"/>
      <c r="I37" s="117"/>
      <c r="J37" s="117"/>
      <c r="K37" s="117"/>
      <c r="L37" s="120"/>
      <c r="M37" s="120"/>
      <c r="N37" s="158" t="str">
        <f>IFERROR(IF(AND(Table4[[#This Row],[Amount of active component 
(kg)]]="", Table4[[#This Row],[Biomass treated 
(tonnes)]]=""),"", Table4[[#This Row],[Amount of active component 
(kg)]]/Table4[[#This Row],[Biomass treated 
(tonnes)]]),"")</f>
        <v/>
      </c>
      <c r="O37" s="122"/>
      <c r="P37" s="122"/>
      <c r="Q37" s="113"/>
    </row>
    <row r="38" spans="3:17" x14ac:dyDescent="0.45">
      <c r="C38" s="117"/>
      <c r="D38" s="148"/>
      <c r="E38" s="121"/>
      <c r="F38" s="121"/>
      <c r="G38" s="117"/>
      <c r="H38" s="117"/>
      <c r="I38" s="117"/>
      <c r="J38" s="117"/>
      <c r="K38" s="117"/>
      <c r="L38" s="120"/>
      <c r="M38" s="120"/>
      <c r="N38" s="158" t="str">
        <f>IFERROR(IF(AND(Table4[[#This Row],[Amount of active component 
(kg)]]="", Table4[[#This Row],[Biomass treated 
(tonnes)]]=""),"", Table4[[#This Row],[Amount of active component 
(kg)]]/Table4[[#This Row],[Biomass treated 
(tonnes)]]),"")</f>
        <v/>
      </c>
      <c r="O38" s="122"/>
      <c r="P38" s="122"/>
      <c r="Q38" s="113"/>
    </row>
    <row r="39" spans="3:17" x14ac:dyDescent="0.45">
      <c r="C39" s="117"/>
      <c r="D39" s="148"/>
      <c r="E39" s="121"/>
      <c r="F39" s="121"/>
      <c r="G39" s="117"/>
      <c r="H39" s="117"/>
      <c r="I39" s="117"/>
      <c r="J39" s="117"/>
      <c r="K39" s="117"/>
      <c r="L39" s="120"/>
      <c r="M39" s="120"/>
      <c r="N39" s="158" t="str">
        <f>IFERROR(IF(AND(Table4[[#This Row],[Amount of active component 
(kg)]]="", Table4[[#This Row],[Biomass treated 
(tonnes)]]=""),"", Table4[[#This Row],[Amount of active component 
(kg)]]/Table4[[#This Row],[Biomass treated 
(tonnes)]]),"")</f>
        <v/>
      </c>
      <c r="O39" s="122"/>
      <c r="P39" s="122"/>
      <c r="Q39" s="113"/>
    </row>
    <row r="40" spans="3:17" x14ac:dyDescent="0.45">
      <c r="C40" s="117"/>
      <c r="D40" s="148"/>
      <c r="E40" s="121"/>
      <c r="F40" s="121"/>
      <c r="G40" s="117"/>
      <c r="H40" s="117"/>
      <c r="I40" s="117"/>
      <c r="J40" s="117"/>
      <c r="K40" s="117"/>
      <c r="L40" s="120"/>
      <c r="M40" s="120"/>
      <c r="N40" s="158" t="str">
        <f>IFERROR(IF(AND(Table4[[#This Row],[Amount of active component 
(kg)]]="", Table4[[#This Row],[Biomass treated 
(tonnes)]]=""),"", Table4[[#This Row],[Amount of active component 
(kg)]]/Table4[[#This Row],[Biomass treated 
(tonnes)]]),"")</f>
        <v/>
      </c>
      <c r="O40" s="122"/>
      <c r="P40" s="122"/>
      <c r="Q40" s="113"/>
    </row>
    <row r="41" spans="3:17" x14ac:dyDescent="0.45">
      <c r="C41" s="117"/>
      <c r="D41" s="148"/>
      <c r="E41" s="121"/>
      <c r="F41" s="121"/>
      <c r="G41" s="117"/>
      <c r="H41" s="117"/>
      <c r="I41" s="117"/>
      <c r="J41" s="117"/>
      <c r="K41" s="117"/>
      <c r="L41" s="120"/>
      <c r="M41" s="120"/>
      <c r="N41" s="158" t="str">
        <f>IFERROR(IF(AND(Table4[[#This Row],[Amount of active component 
(kg)]]="", Table4[[#This Row],[Biomass treated 
(tonnes)]]=""),"", Table4[[#This Row],[Amount of active component 
(kg)]]/Table4[[#This Row],[Biomass treated 
(tonnes)]]),"")</f>
        <v/>
      </c>
      <c r="O41" s="122"/>
      <c r="P41" s="122"/>
      <c r="Q41" s="113"/>
    </row>
    <row r="42" spans="3:17" x14ac:dyDescent="0.45">
      <c r="C42" s="117"/>
      <c r="D42" s="148"/>
      <c r="E42" s="121"/>
      <c r="F42" s="121"/>
      <c r="G42" s="117"/>
      <c r="H42" s="117"/>
      <c r="I42" s="117"/>
      <c r="J42" s="117"/>
      <c r="K42" s="117"/>
      <c r="L42" s="120"/>
      <c r="M42" s="120"/>
      <c r="N42" s="158" t="str">
        <f>IFERROR(IF(AND(Table4[[#This Row],[Amount of active component 
(kg)]]="", Table4[[#This Row],[Biomass treated 
(tonnes)]]=""),"", Table4[[#This Row],[Amount of active component 
(kg)]]/Table4[[#This Row],[Biomass treated 
(tonnes)]]),"")</f>
        <v/>
      </c>
      <c r="O42" s="122"/>
      <c r="P42" s="122"/>
      <c r="Q42" s="113"/>
    </row>
    <row r="43" spans="3:17" x14ac:dyDescent="0.45">
      <c r="C43" s="117"/>
      <c r="D43" s="148"/>
      <c r="E43" s="121"/>
      <c r="F43" s="121"/>
      <c r="G43" s="117"/>
      <c r="H43" s="117"/>
      <c r="I43" s="117"/>
      <c r="J43" s="117"/>
      <c r="K43" s="117"/>
      <c r="L43" s="120"/>
      <c r="M43" s="120"/>
      <c r="N43" s="158" t="str">
        <f>IFERROR(IF(AND(Table4[[#This Row],[Amount of active component 
(kg)]]="", Table4[[#This Row],[Biomass treated 
(tonnes)]]=""),"", Table4[[#This Row],[Amount of active component 
(kg)]]/Table4[[#This Row],[Biomass treated 
(tonnes)]]),"")</f>
        <v/>
      </c>
      <c r="O43" s="122"/>
      <c r="P43" s="122"/>
      <c r="Q43" s="113"/>
    </row>
    <row r="44" spans="3:17" x14ac:dyDescent="0.45">
      <c r="C44" s="117"/>
      <c r="D44" s="148"/>
      <c r="E44" s="121"/>
      <c r="F44" s="121"/>
      <c r="G44" s="117"/>
      <c r="H44" s="117"/>
      <c r="I44" s="117"/>
      <c r="J44" s="117"/>
      <c r="K44" s="117"/>
      <c r="L44" s="120"/>
      <c r="M44" s="120"/>
      <c r="N44" s="158" t="str">
        <f>IFERROR(IF(AND(Table4[[#This Row],[Amount of active component 
(kg)]]="", Table4[[#This Row],[Biomass treated 
(tonnes)]]=""),"", Table4[[#This Row],[Amount of active component 
(kg)]]/Table4[[#This Row],[Biomass treated 
(tonnes)]]),"")</f>
        <v/>
      </c>
      <c r="O44" s="122"/>
      <c r="P44" s="122"/>
      <c r="Q44" s="113"/>
    </row>
    <row r="45" spans="3:17" x14ac:dyDescent="0.45">
      <c r="C45" s="117"/>
      <c r="D45" s="148"/>
      <c r="E45" s="121"/>
      <c r="F45" s="121"/>
      <c r="G45" s="117"/>
      <c r="H45" s="117"/>
      <c r="I45" s="117"/>
      <c r="J45" s="117"/>
      <c r="K45" s="117"/>
      <c r="L45" s="120"/>
      <c r="M45" s="120"/>
      <c r="N45" s="158" t="str">
        <f>IFERROR(IF(AND(Table4[[#This Row],[Amount of active component 
(kg)]]="", Table4[[#This Row],[Biomass treated 
(tonnes)]]=""),"", Table4[[#This Row],[Amount of active component 
(kg)]]/Table4[[#This Row],[Biomass treated 
(tonnes)]]),"")</f>
        <v/>
      </c>
      <c r="O45" s="122"/>
      <c r="P45" s="122"/>
      <c r="Q45" s="113"/>
    </row>
    <row r="46" spans="3:17" x14ac:dyDescent="0.45">
      <c r="C46" s="117"/>
      <c r="D46" s="148"/>
      <c r="E46" s="121"/>
      <c r="F46" s="121"/>
      <c r="G46" s="117"/>
      <c r="H46" s="117"/>
      <c r="I46" s="117"/>
      <c r="J46" s="117"/>
      <c r="K46" s="117"/>
      <c r="L46" s="120"/>
      <c r="M46" s="120"/>
      <c r="N46" s="158" t="str">
        <f>IFERROR(IF(AND(Table4[[#This Row],[Amount of active component 
(kg)]]="", Table4[[#This Row],[Biomass treated 
(tonnes)]]=""),"", Table4[[#This Row],[Amount of active component 
(kg)]]/Table4[[#This Row],[Biomass treated 
(tonnes)]]),"")</f>
        <v/>
      </c>
      <c r="O46" s="122"/>
      <c r="P46" s="122"/>
      <c r="Q46" s="113"/>
    </row>
    <row r="47" spans="3:17" x14ac:dyDescent="0.45">
      <c r="C47" s="117"/>
      <c r="D47" s="148"/>
      <c r="E47" s="121"/>
      <c r="F47" s="121"/>
      <c r="G47" s="117"/>
      <c r="H47" s="117"/>
      <c r="I47" s="117"/>
      <c r="J47" s="117"/>
      <c r="K47" s="117"/>
      <c r="L47" s="120"/>
      <c r="M47" s="120"/>
      <c r="N47" s="158" t="str">
        <f>IFERROR(IF(AND(Table4[[#This Row],[Amount of active component 
(kg)]]="", Table4[[#This Row],[Biomass treated 
(tonnes)]]=""),"", Table4[[#This Row],[Amount of active component 
(kg)]]/Table4[[#This Row],[Biomass treated 
(tonnes)]]),"")</f>
        <v/>
      </c>
      <c r="O47" s="122"/>
      <c r="P47" s="122"/>
      <c r="Q47" s="113"/>
    </row>
    <row r="48" spans="3:17" x14ac:dyDescent="0.45">
      <c r="C48" s="117"/>
      <c r="D48" s="148"/>
      <c r="E48" s="121"/>
      <c r="F48" s="121"/>
      <c r="G48" s="117"/>
      <c r="H48" s="117"/>
      <c r="I48" s="117"/>
      <c r="J48" s="117"/>
      <c r="K48" s="117"/>
      <c r="L48" s="120"/>
      <c r="M48" s="120"/>
      <c r="N48" s="158" t="str">
        <f>IFERROR(IF(AND(Table4[[#This Row],[Amount of active component 
(kg)]]="", Table4[[#This Row],[Biomass treated 
(tonnes)]]=""),"", Table4[[#This Row],[Amount of active component 
(kg)]]/Table4[[#This Row],[Biomass treated 
(tonnes)]]),"")</f>
        <v/>
      </c>
      <c r="O48" s="122"/>
      <c r="P48" s="122"/>
      <c r="Q48" s="113"/>
    </row>
    <row r="49" spans="3:17" x14ac:dyDescent="0.45">
      <c r="C49" s="117"/>
      <c r="D49" s="148"/>
      <c r="E49" s="121"/>
      <c r="F49" s="121"/>
      <c r="G49" s="117"/>
      <c r="H49" s="117"/>
      <c r="I49" s="117"/>
      <c r="J49" s="117"/>
      <c r="K49" s="117"/>
      <c r="L49" s="120"/>
      <c r="M49" s="120"/>
      <c r="N49" s="158" t="str">
        <f>IFERROR(IF(AND(Table4[[#This Row],[Amount of active component 
(kg)]]="", Table4[[#This Row],[Biomass treated 
(tonnes)]]=""),"", Table4[[#This Row],[Amount of active component 
(kg)]]/Table4[[#This Row],[Biomass treated 
(tonnes)]]),"")</f>
        <v/>
      </c>
      <c r="O49" s="122"/>
      <c r="P49" s="122"/>
      <c r="Q49" s="113"/>
    </row>
    <row r="50" spans="3:17" x14ac:dyDescent="0.45">
      <c r="C50" s="117"/>
      <c r="D50" s="148"/>
      <c r="E50" s="121"/>
      <c r="F50" s="121"/>
      <c r="G50" s="117"/>
      <c r="H50" s="117"/>
      <c r="I50" s="117"/>
      <c r="J50" s="117"/>
      <c r="K50" s="117"/>
      <c r="L50" s="120"/>
      <c r="M50" s="120"/>
      <c r="N50" s="158" t="str">
        <f>IFERROR(IF(AND(Table4[[#This Row],[Amount of active component 
(kg)]]="", Table4[[#This Row],[Biomass treated 
(tonnes)]]=""),"", Table4[[#This Row],[Amount of active component 
(kg)]]/Table4[[#This Row],[Biomass treated 
(tonnes)]]),"")</f>
        <v/>
      </c>
      <c r="O50" s="122"/>
      <c r="P50" s="122"/>
      <c r="Q50" s="113"/>
    </row>
    <row r="51" spans="3:17" x14ac:dyDescent="0.45">
      <c r="C51" s="117"/>
      <c r="D51" s="148"/>
      <c r="E51" s="121"/>
      <c r="F51" s="121"/>
      <c r="G51" s="117"/>
      <c r="H51" s="117"/>
      <c r="I51" s="117"/>
      <c r="J51" s="117"/>
      <c r="K51" s="117"/>
      <c r="L51" s="120"/>
      <c r="M51" s="120"/>
      <c r="N51" s="158" t="str">
        <f>IFERROR(IF(AND(Table4[[#This Row],[Amount of active component 
(kg)]]="", Table4[[#This Row],[Biomass treated 
(tonnes)]]=""),"", Table4[[#This Row],[Amount of active component 
(kg)]]/Table4[[#This Row],[Biomass treated 
(tonnes)]]),"")</f>
        <v/>
      </c>
      <c r="O51" s="122"/>
      <c r="P51" s="122"/>
      <c r="Q51" s="113"/>
    </row>
    <row r="52" spans="3:17" x14ac:dyDescent="0.45">
      <c r="C52" s="117"/>
      <c r="D52" s="148"/>
      <c r="E52" s="121"/>
      <c r="F52" s="121"/>
      <c r="G52" s="117"/>
      <c r="H52" s="117"/>
      <c r="I52" s="117"/>
      <c r="J52" s="117"/>
      <c r="K52" s="117"/>
      <c r="L52" s="120"/>
      <c r="M52" s="120"/>
      <c r="N52" s="158" t="str">
        <f>IFERROR(IF(AND(Table4[[#This Row],[Amount of active component 
(kg)]]="", Table4[[#This Row],[Biomass treated 
(tonnes)]]=""),"", Table4[[#This Row],[Amount of active component 
(kg)]]/Table4[[#This Row],[Biomass treated 
(tonnes)]]),"")</f>
        <v/>
      </c>
      <c r="O52" s="122"/>
      <c r="P52" s="122"/>
      <c r="Q52" s="113"/>
    </row>
    <row r="53" spans="3:17" x14ac:dyDescent="0.45">
      <c r="C53" s="117"/>
      <c r="D53" s="148"/>
      <c r="E53" s="121"/>
      <c r="F53" s="121"/>
      <c r="G53" s="117"/>
      <c r="H53" s="117"/>
      <c r="I53" s="117"/>
      <c r="J53" s="117"/>
      <c r="K53" s="117"/>
      <c r="L53" s="120"/>
      <c r="M53" s="120"/>
      <c r="N53" s="158" t="str">
        <f>IFERROR(IF(AND(Table4[[#This Row],[Amount of active component 
(kg)]]="", Table4[[#This Row],[Biomass treated 
(tonnes)]]=""),"", Table4[[#This Row],[Amount of active component 
(kg)]]/Table4[[#This Row],[Biomass treated 
(tonnes)]]),"")</f>
        <v/>
      </c>
      <c r="O53" s="122"/>
      <c r="P53" s="122"/>
      <c r="Q53" s="113"/>
    </row>
    <row r="54" spans="3:17" x14ac:dyDescent="0.45">
      <c r="C54" s="117"/>
      <c r="D54" s="148"/>
      <c r="E54" s="121"/>
      <c r="F54" s="121"/>
      <c r="G54" s="117"/>
      <c r="H54" s="117"/>
      <c r="I54" s="117"/>
      <c r="J54" s="117"/>
      <c r="K54" s="117"/>
      <c r="L54" s="120"/>
      <c r="M54" s="120"/>
      <c r="N54" s="158" t="str">
        <f>IFERROR(IF(AND(Table4[[#This Row],[Amount of active component 
(kg)]]="", Table4[[#This Row],[Biomass treated 
(tonnes)]]=""),"", Table4[[#This Row],[Amount of active component 
(kg)]]/Table4[[#This Row],[Biomass treated 
(tonnes)]]),"")</f>
        <v/>
      </c>
      <c r="O54" s="122"/>
      <c r="P54" s="122"/>
      <c r="Q54" s="113"/>
    </row>
    <row r="55" spans="3:17" x14ac:dyDescent="0.45">
      <c r="C55" s="117"/>
      <c r="D55" s="148"/>
      <c r="E55" s="121"/>
      <c r="F55" s="121"/>
      <c r="G55" s="117"/>
      <c r="H55" s="117"/>
      <c r="I55" s="117"/>
      <c r="J55" s="117"/>
      <c r="K55" s="117"/>
      <c r="L55" s="120"/>
      <c r="M55" s="120"/>
      <c r="N55" s="158" t="str">
        <f>IFERROR(IF(AND(Table4[[#This Row],[Amount of active component 
(kg)]]="", Table4[[#This Row],[Biomass treated 
(tonnes)]]=""),"", Table4[[#This Row],[Amount of active component 
(kg)]]/Table4[[#This Row],[Biomass treated 
(tonnes)]]),"")</f>
        <v/>
      </c>
      <c r="O55" s="122"/>
      <c r="P55" s="122"/>
      <c r="Q55" s="113"/>
    </row>
    <row r="56" spans="3:17" x14ac:dyDescent="0.45">
      <c r="C56" s="117"/>
      <c r="D56" s="148"/>
      <c r="E56" s="121"/>
      <c r="F56" s="121"/>
      <c r="G56" s="117"/>
      <c r="H56" s="117"/>
      <c r="I56" s="117"/>
      <c r="J56" s="117"/>
      <c r="K56" s="117"/>
      <c r="L56" s="120"/>
      <c r="M56" s="120"/>
      <c r="N56" s="158" t="str">
        <f>IFERROR(IF(AND(Table4[[#This Row],[Amount of active component 
(kg)]]="", Table4[[#This Row],[Biomass treated 
(tonnes)]]=""),"", Table4[[#This Row],[Amount of active component 
(kg)]]/Table4[[#This Row],[Biomass treated 
(tonnes)]]),"")</f>
        <v/>
      </c>
      <c r="O56" s="122"/>
      <c r="P56" s="122"/>
      <c r="Q56" s="113"/>
    </row>
    <row r="57" spans="3:17" x14ac:dyDescent="0.45">
      <c r="C57" s="117"/>
      <c r="D57" s="148"/>
      <c r="E57" s="121"/>
      <c r="F57" s="121"/>
      <c r="G57" s="117"/>
      <c r="H57" s="117"/>
      <c r="I57" s="117"/>
      <c r="J57" s="117"/>
      <c r="K57" s="117"/>
      <c r="L57" s="120"/>
      <c r="M57" s="120"/>
      <c r="N57" s="158" t="str">
        <f>IFERROR(IF(AND(Table4[[#This Row],[Amount of active component 
(kg)]]="", Table4[[#This Row],[Biomass treated 
(tonnes)]]=""),"", Table4[[#This Row],[Amount of active component 
(kg)]]/Table4[[#This Row],[Biomass treated 
(tonnes)]]),"")</f>
        <v/>
      </c>
      <c r="O57" s="122"/>
      <c r="P57" s="122"/>
      <c r="Q57" s="113"/>
    </row>
    <row r="58" spans="3:17" x14ac:dyDescent="0.45">
      <c r="C58" s="117"/>
      <c r="D58" s="148"/>
      <c r="E58" s="121"/>
      <c r="F58" s="121"/>
      <c r="G58" s="117"/>
      <c r="H58" s="117"/>
      <c r="I58" s="117"/>
      <c r="J58" s="117"/>
      <c r="K58" s="117"/>
      <c r="L58" s="120"/>
      <c r="M58" s="120"/>
      <c r="N58" s="158" t="str">
        <f>IFERROR(IF(AND(Table4[[#This Row],[Amount of active component 
(kg)]]="", Table4[[#This Row],[Biomass treated 
(tonnes)]]=""),"", Table4[[#This Row],[Amount of active component 
(kg)]]/Table4[[#This Row],[Biomass treated 
(tonnes)]]),"")</f>
        <v/>
      </c>
      <c r="O58" s="122"/>
      <c r="P58" s="122"/>
      <c r="Q58" s="113"/>
    </row>
    <row r="59" spans="3:17" x14ac:dyDescent="0.45">
      <c r="C59" s="117"/>
      <c r="D59" s="148"/>
      <c r="E59" s="121"/>
      <c r="F59" s="121"/>
      <c r="G59" s="117"/>
      <c r="H59" s="117"/>
      <c r="I59" s="117"/>
      <c r="J59" s="117"/>
      <c r="K59" s="117"/>
      <c r="L59" s="120"/>
      <c r="M59" s="120"/>
      <c r="N59" s="158" t="str">
        <f>IFERROR(IF(AND(Table4[[#This Row],[Amount of active component 
(kg)]]="", Table4[[#This Row],[Biomass treated 
(tonnes)]]=""),"", Table4[[#This Row],[Amount of active component 
(kg)]]/Table4[[#This Row],[Biomass treated 
(tonnes)]]),"")</f>
        <v/>
      </c>
      <c r="O59" s="122"/>
      <c r="P59" s="122"/>
      <c r="Q59" s="113"/>
    </row>
    <row r="60" spans="3:17" x14ac:dyDescent="0.45">
      <c r="C60" s="117"/>
      <c r="D60" s="148"/>
      <c r="E60" s="121"/>
      <c r="F60" s="121"/>
      <c r="G60" s="117"/>
      <c r="H60" s="117"/>
      <c r="I60" s="117"/>
      <c r="J60" s="117"/>
      <c r="K60" s="117"/>
      <c r="L60" s="120"/>
      <c r="M60" s="120"/>
      <c r="N60" s="158" t="str">
        <f>IFERROR(IF(AND(Table4[[#This Row],[Amount of active component 
(kg)]]="", Table4[[#This Row],[Biomass treated 
(tonnes)]]=""),"", Table4[[#This Row],[Amount of active component 
(kg)]]/Table4[[#This Row],[Biomass treated 
(tonnes)]]),"")</f>
        <v/>
      </c>
      <c r="O60" s="122"/>
      <c r="P60" s="122"/>
      <c r="Q60" s="113"/>
    </row>
    <row r="61" spans="3:17" x14ac:dyDescent="0.45">
      <c r="C61" s="117"/>
      <c r="D61" s="148"/>
      <c r="E61" s="121"/>
      <c r="F61" s="121"/>
      <c r="G61" s="117"/>
      <c r="H61" s="117"/>
      <c r="I61" s="117"/>
      <c r="J61" s="117"/>
      <c r="K61" s="117"/>
      <c r="L61" s="120"/>
      <c r="M61" s="120"/>
      <c r="N61" s="158" t="str">
        <f>IFERROR(IF(AND(Table4[[#This Row],[Amount of active component 
(kg)]]="", Table4[[#This Row],[Biomass treated 
(tonnes)]]=""),"", Table4[[#This Row],[Amount of active component 
(kg)]]/Table4[[#This Row],[Biomass treated 
(tonnes)]]),"")</f>
        <v/>
      </c>
      <c r="O61" s="122"/>
      <c r="P61" s="122"/>
      <c r="Q61" s="113"/>
    </row>
    <row r="62" spans="3:17" x14ac:dyDescent="0.45">
      <c r="C62" s="117"/>
      <c r="D62" s="148"/>
      <c r="E62" s="121"/>
      <c r="F62" s="121"/>
      <c r="G62" s="117"/>
      <c r="H62" s="117"/>
      <c r="I62" s="117"/>
      <c r="J62" s="117"/>
      <c r="K62" s="117"/>
      <c r="L62" s="120"/>
      <c r="M62" s="120"/>
      <c r="N62" s="158" t="str">
        <f>IFERROR(IF(AND(Table4[[#This Row],[Amount of active component 
(kg)]]="", Table4[[#This Row],[Biomass treated 
(tonnes)]]=""),"", Table4[[#This Row],[Amount of active component 
(kg)]]/Table4[[#This Row],[Biomass treated 
(tonnes)]]),"")</f>
        <v/>
      </c>
      <c r="O62" s="122"/>
      <c r="P62" s="122"/>
      <c r="Q62" s="113"/>
    </row>
    <row r="63" spans="3:17" x14ac:dyDescent="0.45">
      <c r="C63" s="117"/>
      <c r="D63" s="148"/>
      <c r="E63" s="121"/>
      <c r="F63" s="121"/>
      <c r="G63" s="117"/>
      <c r="H63" s="117"/>
      <c r="I63" s="117"/>
      <c r="J63" s="117"/>
      <c r="K63" s="117"/>
      <c r="L63" s="120"/>
      <c r="M63" s="120"/>
      <c r="N63" s="158" t="str">
        <f>IFERROR(IF(AND(Table4[[#This Row],[Amount of active component 
(kg)]]="", Table4[[#This Row],[Biomass treated 
(tonnes)]]=""),"", Table4[[#This Row],[Amount of active component 
(kg)]]/Table4[[#This Row],[Biomass treated 
(tonnes)]]),"")</f>
        <v/>
      </c>
      <c r="O63" s="122"/>
      <c r="P63" s="122"/>
      <c r="Q63" s="113"/>
    </row>
    <row r="64" spans="3:17" x14ac:dyDescent="0.45">
      <c r="C64" s="117"/>
      <c r="D64" s="148"/>
      <c r="E64" s="121"/>
      <c r="F64" s="121"/>
      <c r="G64" s="117"/>
      <c r="H64" s="117"/>
      <c r="I64" s="117"/>
      <c r="J64" s="117"/>
      <c r="K64" s="117"/>
      <c r="L64" s="120"/>
      <c r="M64" s="120"/>
      <c r="N64" s="158" t="str">
        <f>IFERROR(IF(AND(Table4[[#This Row],[Amount of active component 
(kg)]]="", Table4[[#This Row],[Biomass treated 
(tonnes)]]=""),"", Table4[[#This Row],[Amount of active component 
(kg)]]/Table4[[#This Row],[Biomass treated 
(tonnes)]]),"")</f>
        <v/>
      </c>
      <c r="O64" s="122"/>
      <c r="P64" s="122"/>
      <c r="Q64" s="113"/>
    </row>
    <row r="65" spans="3:17" x14ac:dyDescent="0.45">
      <c r="C65" s="117"/>
      <c r="D65" s="148"/>
      <c r="E65" s="121"/>
      <c r="F65" s="121"/>
      <c r="G65" s="117"/>
      <c r="H65" s="117"/>
      <c r="I65" s="117"/>
      <c r="J65" s="117"/>
      <c r="K65" s="117"/>
      <c r="L65" s="120"/>
      <c r="M65" s="120"/>
      <c r="N65" s="158" t="str">
        <f>IFERROR(IF(AND(Table4[[#This Row],[Amount of active component 
(kg)]]="", Table4[[#This Row],[Biomass treated 
(tonnes)]]=""),"", Table4[[#This Row],[Amount of active component 
(kg)]]/Table4[[#This Row],[Biomass treated 
(tonnes)]]),"")</f>
        <v/>
      </c>
      <c r="O65" s="122"/>
      <c r="P65" s="122"/>
      <c r="Q65" s="113"/>
    </row>
    <row r="66" spans="3:17" x14ac:dyDescent="0.45">
      <c r="C66" s="117"/>
      <c r="D66" s="148"/>
      <c r="E66" s="121"/>
      <c r="F66" s="121"/>
      <c r="G66" s="117"/>
      <c r="H66" s="117"/>
      <c r="I66" s="117"/>
      <c r="J66" s="117"/>
      <c r="K66" s="117"/>
      <c r="L66" s="120"/>
      <c r="M66" s="120"/>
      <c r="N66" s="158" t="str">
        <f>IFERROR(IF(AND(Table4[[#This Row],[Amount of active component 
(kg)]]="", Table4[[#This Row],[Biomass treated 
(tonnes)]]=""),"", Table4[[#This Row],[Amount of active component 
(kg)]]/Table4[[#This Row],[Biomass treated 
(tonnes)]]),"")</f>
        <v/>
      </c>
      <c r="O66" s="122"/>
      <c r="P66" s="122"/>
      <c r="Q66" s="113"/>
    </row>
    <row r="67" spans="3:17" x14ac:dyDescent="0.45">
      <c r="C67" s="117"/>
      <c r="D67" s="148"/>
      <c r="E67" s="121"/>
      <c r="F67" s="121"/>
      <c r="G67" s="117"/>
      <c r="H67" s="117"/>
      <c r="I67" s="117"/>
      <c r="J67" s="117"/>
      <c r="K67" s="117"/>
      <c r="L67" s="120"/>
      <c r="M67" s="120"/>
      <c r="N67" s="158" t="str">
        <f>IFERROR(IF(AND(Table4[[#This Row],[Amount of active component 
(kg)]]="", Table4[[#This Row],[Biomass treated 
(tonnes)]]=""),"", Table4[[#This Row],[Amount of active component 
(kg)]]/Table4[[#This Row],[Biomass treated 
(tonnes)]]),"")</f>
        <v/>
      </c>
      <c r="O67" s="122"/>
      <c r="P67" s="122"/>
      <c r="Q67" s="113"/>
    </row>
    <row r="68" spans="3:17" x14ac:dyDescent="0.45">
      <c r="C68" s="117"/>
      <c r="D68" s="148"/>
      <c r="E68" s="121"/>
      <c r="F68" s="121"/>
      <c r="G68" s="117"/>
      <c r="H68" s="117"/>
      <c r="I68" s="117"/>
      <c r="J68" s="117"/>
      <c r="K68" s="117"/>
      <c r="L68" s="120"/>
      <c r="M68" s="120"/>
      <c r="N68" s="158" t="str">
        <f>IFERROR(IF(AND(Table4[[#This Row],[Amount of active component 
(kg)]]="", Table4[[#This Row],[Biomass treated 
(tonnes)]]=""),"", Table4[[#This Row],[Amount of active component 
(kg)]]/Table4[[#This Row],[Biomass treated 
(tonnes)]]),"")</f>
        <v/>
      </c>
      <c r="O68" s="122"/>
      <c r="P68" s="122"/>
      <c r="Q68" s="113"/>
    </row>
    <row r="69" spans="3:17" x14ac:dyDescent="0.45">
      <c r="C69" s="117"/>
      <c r="D69" s="148"/>
      <c r="E69" s="121"/>
      <c r="F69" s="121"/>
      <c r="G69" s="117"/>
      <c r="H69" s="117"/>
      <c r="I69" s="117"/>
      <c r="J69" s="117"/>
      <c r="K69" s="117"/>
      <c r="L69" s="120"/>
      <c r="M69" s="120"/>
      <c r="N69" s="158" t="str">
        <f>IFERROR(IF(AND(Table4[[#This Row],[Amount of active component 
(kg)]]="", Table4[[#This Row],[Biomass treated 
(tonnes)]]=""),"", Table4[[#This Row],[Amount of active component 
(kg)]]/Table4[[#This Row],[Biomass treated 
(tonnes)]]),"")</f>
        <v/>
      </c>
      <c r="O69" s="122"/>
      <c r="P69" s="122"/>
      <c r="Q69" s="113"/>
    </row>
    <row r="70" spans="3:17" x14ac:dyDescent="0.45">
      <c r="C70" s="117"/>
      <c r="D70" s="148"/>
      <c r="E70" s="121"/>
      <c r="F70" s="121"/>
      <c r="G70" s="117"/>
      <c r="H70" s="117"/>
      <c r="I70" s="117"/>
      <c r="J70" s="117"/>
      <c r="K70" s="117"/>
      <c r="L70" s="120"/>
      <c r="M70" s="120"/>
      <c r="N70" s="158" t="str">
        <f>IFERROR(IF(AND(Table4[[#This Row],[Amount of active component 
(kg)]]="", Table4[[#This Row],[Biomass treated 
(tonnes)]]=""),"", Table4[[#This Row],[Amount of active component 
(kg)]]/Table4[[#This Row],[Biomass treated 
(tonnes)]]),"")</f>
        <v/>
      </c>
      <c r="O70" s="122"/>
      <c r="P70" s="122"/>
      <c r="Q70" s="113"/>
    </row>
    <row r="71" spans="3:17" x14ac:dyDescent="0.45">
      <c r="C71" s="117"/>
      <c r="D71" s="148"/>
      <c r="E71" s="121"/>
      <c r="F71" s="121"/>
      <c r="G71" s="117"/>
      <c r="H71" s="117"/>
      <c r="I71" s="117"/>
      <c r="J71" s="117"/>
      <c r="K71" s="117"/>
      <c r="L71" s="120"/>
      <c r="M71" s="120"/>
      <c r="N71" s="158" t="str">
        <f>IFERROR(IF(AND(Table4[[#This Row],[Amount of active component 
(kg)]]="", Table4[[#This Row],[Biomass treated 
(tonnes)]]=""),"", Table4[[#This Row],[Amount of active component 
(kg)]]/Table4[[#This Row],[Biomass treated 
(tonnes)]]),"")</f>
        <v/>
      </c>
      <c r="O71" s="122"/>
      <c r="P71" s="122"/>
      <c r="Q71" s="113"/>
    </row>
    <row r="72" spans="3:17" x14ac:dyDescent="0.45">
      <c r="C72" s="117"/>
      <c r="D72" s="148"/>
      <c r="E72" s="121"/>
      <c r="F72" s="121"/>
      <c r="G72" s="117"/>
      <c r="H72" s="117"/>
      <c r="I72" s="117"/>
      <c r="J72" s="117"/>
      <c r="K72" s="117"/>
      <c r="L72" s="120"/>
      <c r="M72" s="120"/>
      <c r="N72" s="158" t="str">
        <f>IFERROR(IF(AND(Table4[[#This Row],[Amount of active component 
(kg)]]="", Table4[[#This Row],[Biomass treated 
(tonnes)]]=""),"", Table4[[#This Row],[Amount of active component 
(kg)]]/Table4[[#This Row],[Biomass treated 
(tonnes)]]),"")</f>
        <v/>
      </c>
      <c r="O72" s="122"/>
      <c r="P72" s="122"/>
      <c r="Q72" s="113"/>
    </row>
    <row r="73" spans="3:17" x14ac:dyDescent="0.45">
      <c r="C73" s="117"/>
      <c r="D73" s="148"/>
      <c r="E73" s="121"/>
      <c r="F73" s="121"/>
      <c r="G73" s="117"/>
      <c r="H73" s="117"/>
      <c r="I73" s="117"/>
      <c r="J73" s="117"/>
      <c r="K73" s="117"/>
      <c r="L73" s="120"/>
      <c r="M73" s="120"/>
      <c r="N73" s="158" t="str">
        <f>IFERROR(IF(AND(Table4[[#This Row],[Amount of active component 
(kg)]]="", Table4[[#This Row],[Biomass treated 
(tonnes)]]=""),"", Table4[[#This Row],[Amount of active component 
(kg)]]/Table4[[#This Row],[Biomass treated 
(tonnes)]]),"")</f>
        <v/>
      </c>
      <c r="O73" s="122"/>
      <c r="P73" s="122"/>
      <c r="Q73" s="113"/>
    </row>
    <row r="74" spans="3:17" x14ac:dyDescent="0.45">
      <c r="C74" s="117"/>
      <c r="D74" s="148"/>
      <c r="E74" s="121"/>
      <c r="F74" s="121"/>
      <c r="G74" s="117"/>
      <c r="H74" s="117"/>
      <c r="I74" s="117"/>
      <c r="J74" s="117"/>
      <c r="K74" s="117"/>
      <c r="L74" s="120"/>
      <c r="M74" s="120"/>
      <c r="N74" s="158" t="str">
        <f>IFERROR(IF(AND(Table4[[#This Row],[Amount of active component 
(kg)]]="", Table4[[#This Row],[Biomass treated 
(tonnes)]]=""),"", Table4[[#This Row],[Amount of active component 
(kg)]]/Table4[[#This Row],[Biomass treated 
(tonnes)]]),"")</f>
        <v/>
      </c>
      <c r="O74" s="122"/>
      <c r="P74" s="122"/>
      <c r="Q74" s="113"/>
    </row>
    <row r="75" spans="3:17" x14ac:dyDescent="0.45">
      <c r="C75" s="117"/>
      <c r="D75" s="148"/>
      <c r="E75" s="121"/>
      <c r="F75" s="121"/>
      <c r="G75" s="117"/>
      <c r="H75" s="117"/>
      <c r="I75" s="117"/>
      <c r="J75" s="117"/>
      <c r="K75" s="117"/>
      <c r="L75" s="120"/>
      <c r="M75" s="120"/>
      <c r="N75" s="158" t="str">
        <f>IFERROR(IF(AND(Table4[[#This Row],[Amount of active component 
(kg)]]="", Table4[[#This Row],[Biomass treated 
(tonnes)]]=""),"", Table4[[#This Row],[Amount of active component 
(kg)]]/Table4[[#This Row],[Biomass treated 
(tonnes)]]),"")</f>
        <v/>
      </c>
      <c r="O75" s="122"/>
      <c r="P75" s="122"/>
      <c r="Q75" s="113"/>
    </row>
    <row r="76" spans="3:17" x14ac:dyDescent="0.45">
      <c r="C76" s="117"/>
      <c r="D76" s="148"/>
      <c r="E76" s="121"/>
      <c r="F76" s="121"/>
      <c r="G76" s="117"/>
      <c r="H76" s="117"/>
      <c r="I76" s="117"/>
      <c r="J76" s="117"/>
      <c r="K76" s="117"/>
      <c r="L76" s="120"/>
      <c r="M76" s="120"/>
      <c r="N76" s="158" t="str">
        <f>IFERROR(IF(AND(Table4[[#This Row],[Amount of active component 
(kg)]]="", Table4[[#This Row],[Biomass treated 
(tonnes)]]=""),"", Table4[[#This Row],[Amount of active component 
(kg)]]/Table4[[#This Row],[Biomass treated 
(tonnes)]]),"")</f>
        <v/>
      </c>
      <c r="O76" s="122"/>
      <c r="P76" s="122"/>
      <c r="Q76" s="113"/>
    </row>
    <row r="77" spans="3:17" x14ac:dyDescent="0.45">
      <c r="C77" s="117"/>
      <c r="D77" s="148"/>
      <c r="E77" s="121"/>
      <c r="F77" s="121"/>
      <c r="G77" s="117"/>
      <c r="H77" s="117"/>
      <c r="I77" s="117"/>
      <c r="J77" s="117"/>
      <c r="K77" s="117"/>
      <c r="L77" s="120"/>
      <c r="M77" s="120"/>
      <c r="N77" s="158" t="str">
        <f>IFERROR(IF(AND(Table4[[#This Row],[Amount of active component 
(kg)]]="", Table4[[#This Row],[Biomass treated 
(tonnes)]]=""),"", Table4[[#This Row],[Amount of active component 
(kg)]]/Table4[[#This Row],[Biomass treated 
(tonnes)]]),"")</f>
        <v/>
      </c>
      <c r="O77" s="122"/>
      <c r="P77" s="122"/>
      <c r="Q77" s="113"/>
    </row>
    <row r="78" spans="3:17" x14ac:dyDescent="0.45">
      <c r="C78" s="117"/>
      <c r="D78" s="148"/>
      <c r="E78" s="121"/>
      <c r="F78" s="121"/>
      <c r="G78" s="117"/>
      <c r="H78" s="117"/>
      <c r="I78" s="117"/>
      <c r="J78" s="117"/>
      <c r="K78" s="117"/>
      <c r="L78" s="120"/>
      <c r="M78" s="120"/>
      <c r="N78" s="158" t="str">
        <f>IFERROR(IF(AND(Table4[[#This Row],[Amount of active component 
(kg)]]="", Table4[[#This Row],[Biomass treated 
(tonnes)]]=""),"", Table4[[#This Row],[Amount of active component 
(kg)]]/Table4[[#This Row],[Biomass treated 
(tonnes)]]),"")</f>
        <v/>
      </c>
      <c r="O78" s="122"/>
      <c r="P78" s="122"/>
      <c r="Q78" s="113"/>
    </row>
    <row r="79" spans="3:17" x14ac:dyDescent="0.45">
      <c r="C79" s="117"/>
      <c r="D79" s="148"/>
      <c r="E79" s="121"/>
      <c r="F79" s="121"/>
      <c r="G79" s="117"/>
      <c r="H79" s="117"/>
      <c r="I79" s="117"/>
      <c r="J79" s="117"/>
      <c r="K79" s="117"/>
      <c r="L79" s="120"/>
      <c r="M79" s="120"/>
      <c r="N79" s="158" t="str">
        <f>IFERROR(IF(AND(Table4[[#This Row],[Amount of active component 
(kg)]]="", Table4[[#This Row],[Biomass treated 
(tonnes)]]=""),"", Table4[[#This Row],[Amount of active component 
(kg)]]/Table4[[#This Row],[Biomass treated 
(tonnes)]]),"")</f>
        <v/>
      </c>
      <c r="O79" s="122"/>
      <c r="P79" s="122"/>
      <c r="Q79" s="113"/>
    </row>
    <row r="80" spans="3:17" x14ac:dyDescent="0.45">
      <c r="C80" s="117"/>
      <c r="D80" s="148"/>
      <c r="E80" s="121"/>
      <c r="F80" s="121"/>
      <c r="G80" s="117"/>
      <c r="H80" s="117"/>
      <c r="I80" s="117"/>
      <c r="J80" s="117"/>
      <c r="K80" s="117"/>
      <c r="L80" s="120"/>
      <c r="M80" s="120"/>
      <c r="N80" s="158" t="str">
        <f>IFERROR(IF(AND(Table4[[#This Row],[Amount of active component 
(kg)]]="", Table4[[#This Row],[Biomass treated 
(tonnes)]]=""),"", Table4[[#This Row],[Amount of active component 
(kg)]]/Table4[[#This Row],[Biomass treated 
(tonnes)]]),"")</f>
        <v/>
      </c>
      <c r="O80" s="122"/>
      <c r="P80" s="122"/>
      <c r="Q80" s="113"/>
    </row>
    <row r="81" spans="3:17" x14ac:dyDescent="0.45">
      <c r="C81" s="117"/>
      <c r="D81" s="148"/>
      <c r="E81" s="121"/>
      <c r="F81" s="121"/>
      <c r="G81" s="117"/>
      <c r="H81" s="117"/>
      <c r="I81" s="117"/>
      <c r="J81" s="117"/>
      <c r="K81" s="117"/>
      <c r="L81" s="120"/>
      <c r="M81" s="120"/>
      <c r="N81" s="158" t="str">
        <f>IFERROR(IF(AND(Table4[[#This Row],[Amount of active component 
(kg)]]="", Table4[[#This Row],[Biomass treated 
(tonnes)]]=""),"", Table4[[#This Row],[Amount of active component 
(kg)]]/Table4[[#This Row],[Biomass treated 
(tonnes)]]),"")</f>
        <v/>
      </c>
      <c r="O81" s="122"/>
      <c r="P81" s="122"/>
      <c r="Q81" s="113"/>
    </row>
    <row r="82" spans="3:17" x14ac:dyDescent="0.45">
      <c r="C82" s="117"/>
      <c r="D82" s="148"/>
      <c r="E82" s="121"/>
      <c r="F82" s="121"/>
      <c r="G82" s="117"/>
      <c r="H82" s="117"/>
      <c r="I82" s="117"/>
      <c r="J82" s="117"/>
      <c r="K82" s="117"/>
      <c r="L82" s="120"/>
      <c r="M82" s="120"/>
      <c r="N82" s="158" t="str">
        <f>IFERROR(IF(AND(Table4[[#This Row],[Amount of active component 
(kg)]]="", Table4[[#This Row],[Biomass treated 
(tonnes)]]=""),"", Table4[[#This Row],[Amount of active component 
(kg)]]/Table4[[#This Row],[Biomass treated 
(tonnes)]]),"")</f>
        <v/>
      </c>
      <c r="O82" s="122"/>
      <c r="P82" s="122"/>
      <c r="Q82" s="113"/>
    </row>
    <row r="83" spans="3:17" x14ac:dyDescent="0.45">
      <c r="C83" s="117"/>
      <c r="D83" s="148"/>
      <c r="E83" s="121"/>
      <c r="F83" s="121"/>
      <c r="G83" s="117"/>
      <c r="H83" s="117"/>
      <c r="I83" s="117"/>
      <c r="J83" s="117"/>
      <c r="K83" s="117"/>
      <c r="L83" s="120"/>
      <c r="M83" s="120"/>
      <c r="N83" s="158" t="str">
        <f>IFERROR(IF(AND(Table4[[#This Row],[Amount of active component 
(kg)]]="", Table4[[#This Row],[Biomass treated 
(tonnes)]]=""),"", Table4[[#This Row],[Amount of active component 
(kg)]]/Table4[[#This Row],[Biomass treated 
(tonnes)]]),"")</f>
        <v/>
      </c>
      <c r="O83" s="122"/>
      <c r="P83" s="122"/>
      <c r="Q83" s="113"/>
    </row>
    <row r="84" spans="3:17" x14ac:dyDescent="0.45">
      <c r="C84" s="117"/>
      <c r="D84" s="148"/>
      <c r="E84" s="121"/>
      <c r="F84" s="121"/>
      <c r="G84" s="117"/>
      <c r="H84" s="117"/>
      <c r="I84" s="117"/>
      <c r="J84" s="117"/>
      <c r="K84" s="117"/>
      <c r="L84" s="120"/>
      <c r="M84" s="120"/>
      <c r="N84" s="158" t="str">
        <f>IFERROR(IF(AND(Table4[[#This Row],[Amount of active component 
(kg)]]="", Table4[[#This Row],[Biomass treated 
(tonnes)]]=""),"", Table4[[#This Row],[Amount of active component 
(kg)]]/Table4[[#This Row],[Biomass treated 
(tonnes)]]),"")</f>
        <v/>
      </c>
      <c r="O84" s="122"/>
      <c r="P84" s="122"/>
      <c r="Q84" s="113"/>
    </row>
    <row r="85" spans="3:17" x14ac:dyDescent="0.45">
      <c r="C85" s="117"/>
      <c r="D85" s="148"/>
      <c r="E85" s="121"/>
      <c r="F85" s="121"/>
      <c r="G85" s="117"/>
      <c r="H85" s="117"/>
      <c r="I85" s="117"/>
      <c r="J85" s="117"/>
      <c r="K85" s="117"/>
      <c r="L85" s="120"/>
      <c r="M85" s="120"/>
      <c r="N85" s="158" t="str">
        <f>IFERROR(IF(AND(Table4[[#This Row],[Amount of active component 
(kg)]]="", Table4[[#This Row],[Biomass treated 
(tonnes)]]=""),"", Table4[[#This Row],[Amount of active component 
(kg)]]/Table4[[#This Row],[Biomass treated 
(tonnes)]]),"")</f>
        <v/>
      </c>
      <c r="O85" s="122"/>
      <c r="P85" s="122"/>
      <c r="Q85" s="113"/>
    </row>
    <row r="86" spans="3:17" x14ac:dyDescent="0.45">
      <c r="C86" s="117"/>
      <c r="D86" s="148"/>
      <c r="E86" s="121"/>
      <c r="F86" s="121"/>
      <c r="G86" s="117"/>
      <c r="H86" s="117"/>
      <c r="I86" s="117"/>
      <c r="J86" s="117"/>
      <c r="K86" s="117"/>
      <c r="L86" s="120"/>
      <c r="M86" s="120"/>
      <c r="N86" s="158" t="str">
        <f>IFERROR(IF(AND(Table4[[#This Row],[Amount of active component 
(kg)]]="", Table4[[#This Row],[Biomass treated 
(tonnes)]]=""),"", Table4[[#This Row],[Amount of active component 
(kg)]]/Table4[[#This Row],[Biomass treated 
(tonnes)]]),"")</f>
        <v/>
      </c>
      <c r="O86" s="122"/>
      <c r="P86" s="122"/>
      <c r="Q86" s="113"/>
    </row>
    <row r="87" spans="3:17" x14ac:dyDescent="0.45">
      <c r="C87" s="117"/>
      <c r="D87" s="148"/>
      <c r="E87" s="121"/>
      <c r="F87" s="121"/>
      <c r="G87" s="117"/>
      <c r="H87" s="117"/>
      <c r="I87" s="117"/>
      <c r="J87" s="117"/>
      <c r="K87" s="117"/>
      <c r="L87" s="120"/>
      <c r="M87" s="120"/>
      <c r="N87" s="158" t="str">
        <f>IFERROR(IF(AND(Table4[[#This Row],[Amount of active component 
(kg)]]="", Table4[[#This Row],[Biomass treated 
(tonnes)]]=""),"", Table4[[#This Row],[Amount of active component 
(kg)]]/Table4[[#This Row],[Biomass treated 
(tonnes)]]),"")</f>
        <v/>
      </c>
      <c r="O87" s="122"/>
      <c r="P87" s="122"/>
      <c r="Q87" s="113"/>
    </row>
    <row r="88" spans="3:17" x14ac:dyDescent="0.45">
      <c r="C88" s="117"/>
      <c r="D88" s="148"/>
      <c r="E88" s="121"/>
      <c r="F88" s="121"/>
      <c r="G88" s="117"/>
      <c r="H88" s="117"/>
      <c r="I88" s="117"/>
      <c r="J88" s="117"/>
      <c r="K88" s="117"/>
      <c r="L88" s="120"/>
      <c r="M88" s="120"/>
      <c r="N88" s="158" t="str">
        <f>IFERROR(IF(AND(Table4[[#This Row],[Amount of active component 
(kg)]]="", Table4[[#This Row],[Biomass treated 
(tonnes)]]=""),"", Table4[[#This Row],[Amount of active component 
(kg)]]/Table4[[#This Row],[Biomass treated 
(tonnes)]]),"")</f>
        <v/>
      </c>
      <c r="O88" s="122"/>
      <c r="P88" s="122"/>
      <c r="Q88" s="113"/>
    </row>
    <row r="89" spans="3:17" x14ac:dyDescent="0.45">
      <c r="C89" s="117"/>
      <c r="D89" s="148"/>
      <c r="E89" s="121"/>
      <c r="F89" s="121"/>
      <c r="G89" s="117"/>
      <c r="H89" s="117"/>
      <c r="I89" s="117"/>
      <c r="J89" s="117"/>
      <c r="K89" s="117"/>
      <c r="L89" s="120"/>
      <c r="M89" s="120"/>
      <c r="N89" s="158" t="str">
        <f>IFERROR(IF(AND(Table4[[#This Row],[Amount of active component 
(kg)]]="", Table4[[#This Row],[Biomass treated 
(tonnes)]]=""),"", Table4[[#This Row],[Amount of active component 
(kg)]]/Table4[[#This Row],[Biomass treated 
(tonnes)]]),"")</f>
        <v/>
      </c>
      <c r="O89" s="122"/>
      <c r="P89" s="122"/>
      <c r="Q89" s="113"/>
    </row>
    <row r="90" spans="3:17" x14ac:dyDescent="0.45">
      <c r="C90" s="117"/>
      <c r="D90" s="148"/>
      <c r="E90" s="121"/>
      <c r="F90" s="121"/>
      <c r="G90" s="117"/>
      <c r="H90" s="117"/>
      <c r="I90" s="117"/>
      <c r="J90" s="117"/>
      <c r="K90" s="117"/>
      <c r="L90" s="120"/>
      <c r="M90" s="120"/>
      <c r="N90" s="158" t="str">
        <f>IFERROR(IF(AND(Table4[[#This Row],[Amount of active component 
(kg)]]="", Table4[[#This Row],[Biomass treated 
(tonnes)]]=""),"", Table4[[#This Row],[Amount of active component 
(kg)]]/Table4[[#This Row],[Biomass treated 
(tonnes)]]),"")</f>
        <v/>
      </c>
      <c r="O90" s="122"/>
      <c r="P90" s="122"/>
      <c r="Q90" s="113"/>
    </row>
    <row r="91" spans="3:17" x14ac:dyDescent="0.45">
      <c r="C91" s="117"/>
      <c r="D91" s="148"/>
      <c r="E91" s="121"/>
      <c r="F91" s="121"/>
      <c r="G91" s="117"/>
      <c r="H91" s="117"/>
      <c r="I91" s="117"/>
      <c r="J91" s="117"/>
      <c r="K91" s="117"/>
      <c r="L91" s="120"/>
      <c r="M91" s="120"/>
      <c r="N91" s="158" t="str">
        <f>IFERROR(IF(AND(Table4[[#This Row],[Amount of active component 
(kg)]]="", Table4[[#This Row],[Biomass treated 
(tonnes)]]=""),"", Table4[[#This Row],[Amount of active component 
(kg)]]/Table4[[#This Row],[Biomass treated 
(tonnes)]]),"")</f>
        <v/>
      </c>
      <c r="O91" s="122"/>
      <c r="P91" s="122"/>
      <c r="Q91" s="113"/>
    </row>
    <row r="92" spans="3:17" x14ac:dyDescent="0.45">
      <c r="C92" s="117"/>
      <c r="D92" s="148"/>
      <c r="E92" s="121"/>
      <c r="F92" s="121"/>
      <c r="G92" s="117"/>
      <c r="H92" s="117"/>
      <c r="I92" s="117"/>
      <c r="J92" s="117"/>
      <c r="K92" s="117"/>
      <c r="L92" s="120"/>
      <c r="M92" s="120"/>
      <c r="N92" s="158" t="str">
        <f>IFERROR(IF(AND(Table4[[#This Row],[Amount of active component 
(kg)]]="", Table4[[#This Row],[Biomass treated 
(tonnes)]]=""),"", Table4[[#This Row],[Amount of active component 
(kg)]]/Table4[[#This Row],[Biomass treated 
(tonnes)]]),"")</f>
        <v/>
      </c>
      <c r="O92" s="122"/>
      <c r="P92" s="122"/>
      <c r="Q92" s="113"/>
    </row>
    <row r="93" spans="3:17" x14ac:dyDescent="0.45">
      <c r="C93" s="117"/>
      <c r="D93" s="148"/>
      <c r="E93" s="121"/>
      <c r="F93" s="121"/>
      <c r="G93" s="117"/>
      <c r="H93" s="117"/>
      <c r="I93" s="117"/>
      <c r="J93" s="117"/>
      <c r="K93" s="117"/>
      <c r="L93" s="120"/>
      <c r="M93" s="120"/>
      <c r="N93" s="158" t="str">
        <f>IFERROR(IF(AND(Table4[[#This Row],[Amount of active component 
(kg)]]="", Table4[[#This Row],[Biomass treated 
(tonnes)]]=""),"", Table4[[#This Row],[Amount of active component 
(kg)]]/Table4[[#This Row],[Biomass treated 
(tonnes)]]),"")</f>
        <v/>
      </c>
      <c r="O93" s="122"/>
      <c r="P93" s="122"/>
      <c r="Q93" s="113"/>
    </row>
    <row r="94" spans="3:17" x14ac:dyDescent="0.45">
      <c r="C94" s="117"/>
      <c r="D94" s="148"/>
      <c r="E94" s="121"/>
      <c r="F94" s="121"/>
      <c r="G94" s="117"/>
      <c r="H94" s="117"/>
      <c r="I94" s="117"/>
      <c r="J94" s="117"/>
      <c r="K94" s="117"/>
      <c r="L94" s="120"/>
      <c r="M94" s="120"/>
      <c r="N94" s="158" t="str">
        <f>IFERROR(IF(AND(Table4[[#This Row],[Amount of active component 
(kg)]]="", Table4[[#This Row],[Biomass treated 
(tonnes)]]=""),"", Table4[[#This Row],[Amount of active component 
(kg)]]/Table4[[#This Row],[Biomass treated 
(tonnes)]]),"")</f>
        <v/>
      </c>
      <c r="O94" s="122"/>
      <c r="P94" s="122"/>
      <c r="Q94" s="113"/>
    </row>
    <row r="95" spans="3:17" x14ac:dyDescent="0.45">
      <c r="C95" s="117"/>
      <c r="D95" s="148"/>
      <c r="E95" s="121"/>
      <c r="F95" s="121"/>
      <c r="G95" s="117"/>
      <c r="H95" s="117"/>
      <c r="I95" s="117"/>
      <c r="J95" s="117"/>
      <c r="K95" s="117"/>
      <c r="L95" s="120"/>
      <c r="M95" s="120"/>
      <c r="N95" s="158" t="str">
        <f>IFERROR(IF(AND(Table4[[#This Row],[Amount of active component 
(kg)]]="", Table4[[#This Row],[Biomass treated 
(tonnes)]]=""),"", Table4[[#This Row],[Amount of active component 
(kg)]]/Table4[[#This Row],[Biomass treated 
(tonnes)]]),"")</f>
        <v/>
      </c>
      <c r="O95" s="122"/>
      <c r="P95" s="122"/>
      <c r="Q95" s="113"/>
    </row>
    <row r="96" spans="3:17" x14ac:dyDescent="0.45">
      <c r="C96" s="117"/>
      <c r="D96" s="148"/>
      <c r="E96" s="121"/>
      <c r="F96" s="121"/>
      <c r="G96" s="117"/>
      <c r="H96" s="117"/>
      <c r="I96" s="117"/>
      <c r="J96" s="117"/>
      <c r="K96" s="117"/>
      <c r="L96" s="120"/>
      <c r="M96" s="120"/>
      <c r="N96" s="158" t="str">
        <f>IFERROR(IF(AND(Table4[[#This Row],[Amount of active component 
(kg)]]="", Table4[[#This Row],[Biomass treated 
(tonnes)]]=""),"", Table4[[#This Row],[Amount of active component 
(kg)]]/Table4[[#This Row],[Biomass treated 
(tonnes)]]),"")</f>
        <v/>
      </c>
      <c r="O96" s="122"/>
      <c r="P96" s="122"/>
      <c r="Q96" s="113"/>
    </row>
    <row r="97" spans="3:17" x14ac:dyDescent="0.45">
      <c r="C97" s="117"/>
      <c r="D97" s="148"/>
      <c r="E97" s="121"/>
      <c r="F97" s="121"/>
      <c r="G97" s="117"/>
      <c r="H97" s="117"/>
      <c r="I97" s="117"/>
      <c r="J97" s="117"/>
      <c r="K97" s="117"/>
      <c r="L97" s="120"/>
      <c r="M97" s="120"/>
      <c r="N97" s="158" t="str">
        <f>IFERROR(IF(AND(Table4[[#This Row],[Amount of active component 
(kg)]]="", Table4[[#This Row],[Biomass treated 
(tonnes)]]=""),"", Table4[[#This Row],[Amount of active component 
(kg)]]/Table4[[#This Row],[Biomass treated 
(tonnes)]]),"")</f>
        <v/>
      </c>
      <c r="O97" s="122"/>
      <c r="P97" s="122"/>
      <c r="Q97" s="113"/>
    </row>
    <row r="98" spans="3:17" x14ac:dyDescent="0.45">
      <c r="C98" s="117"/>
      <c r="D98" s="148"/>
      <c r="E98" s="121"/>
      <c r="F98" s="121"/>
      <c r="G98" s="117"/>
      <c r="H98" s="117"/>
      <c r="I98" s="117"/>
      <c r="J98" s="117"/>
      <c r="K98" s="117"/>
      <c r="L98" s="120"/>
      <c r="M98" s="120"/>
      <c r="N98" s="158" t="str">
        <f>IFERROR(IF(AND(Table4[[#This Row],[Amount of active component 
(kg)]]="", Table4[[#This Row],[Biomass treated 
(tonnes)]]=""),"", Table4[[#This Row],[Amount of active component 
(kg)]]/Table4[[#This Row],[Biomass treated 
(tonnes)]]),"")</f>
        <v/>
      </c>
      <c r="O98" s="122"/>
      <c r="P98" s="122"/>
      <c r="Q98" s="113"/>
    </row>
    <row r="99" spans="3:17" x14ac:dyDescent="0.45">
      <c r="C99" s="117"/>
      <c r="D99" s="148"/>
      <c r="E99" s="121"/>
      <c r="F99" s="121"/>
      <c r="G99" s="117"/>
      <c r="H99" s="117"/>
      <c r="I99" s="117"/>
      <c r="J99" s="117"/>
      <c r="K99" s="117"/>
      <c r="L99" s="120"/>
      <c r="M99" s="120"/>
      <c r="N99" s="158" t="str">
        <f>IFERROR(IF(AND(Table4[[#This Row],[Amount of active component 
(kg)]]="", Table4[[#This Row],[Biomass treated 
(tonnes)]]=""),"", Table4[[#This Row],[Amount of active component 
(kg)]]/Table4[[#This Row],[Biomass treated 
(tonnes)]]),"")</f>
        <v/>
      </c>
      <c r="O99" s="122"/>
      <c r="P99" s="122"/>
      <c r="Q99" s="113"/>
    </row>
    <row r="100" spans="3:17" x14ac:dyDescent="0.45">
      <c r="C100" s="117"/>
      <c r="D100" s="148"/>
      <c r="E100" s="121"/>
      <c r="F100" s="121"/>
      <c r="G100" s="117"/>
      <c r="H100" s="117"/>
      <c r="I100" s="117"/>
      <c r="J100" s="117"/>
      <c r="K100" s="117"/>
      <c r="L100" s="120"/>
      <c r="M100" s="120"/>
      <c r="N100" s="158" t="str">
        <f>IFERROR(IF(AND(Table4[[#This Row],[Amount of active component 
(kg)]]="", Table4[[#This Row],[Biomass treated 
(tonnes)]]=""),"", Table4[[#This Row],[Amount of active component 
(kg)]]/Table4[[#This Row],[Biomass treated 
(tonnes)]]),"")</f>
        <v/>
      </c>
      <c r="O100" s="122"/>
      <c r="P100" s="122"/>
      <c r="Q100" s="113"/>
    </row>
    <row r="101" spans="3:17" x14ac:dyDescent="0.45">
      <c r="C101" s="117"/>
      <c r="D101" s="148"/>
      <c r="E101" s="121"/>
      <c r="F101" s="121"/>
      <c r="G101" s="117"/>
      <c r="H101" s="117"/>
      <c r="I101" s="117"/>
      <c r="J101" s="117"/>
      <c r="K101" s="117"/>
      <c r="L101" s="120"/>
      <c r="M101" s="120"/>
      <c r="N101" s="158" t="str">
        <f>IFERROR(IF(AND(Table4[[#This Row],[Amount of active component 
(kg)]]="", Table4[[#This Row],[Biomass treated 
(tonnes)]]=""),"", Table4[[#This Row],[Amount of active component 
(kg)]]/Table4[[#This Row],[Biomass treated 
(tonnes)]]),"")</f>
        <v/>
      </c>
      <c r="O101" s="122"/>
      <c r="P101" s="122"/>
      <c r="Q101" s="113"/>
    </row>
    <row r="102" spans="3:17" x14ac:dyDescent="0.45">
      <c r="C102" s="117"/>
      <c r="D102" s="148"/>
      <c r="E102" s="121"/>
      <c r="F102" s="121"/>
      <c r="G102" s="117"/>
      <c r="H102" s="117"/>
      <c r="I102" s="117"/>
      <c r="J102" s="117"/>
      <c r="K102" s="117"/>
      <c r="L102" s="120"/>
      <c r="M102" s="120"/>
      <c r="N102" s="158" t="str">
        <f>IFERROR(IF(AND(Table4[[#This Row],[Amount of active component 
(kg)]]="", Table4[[#This Row],[Biomass treated 
(tonnes)]]=""),"", Table4[[#This Row],[Amount of active component 
(kg)]]/Table4[[#This Row],[Biomass treated 
(tonnes)]]),"")</f>
        <v/>
      </c>
      <c r="O102" s="122"/>
      <c r="P102" s="122"/>
      <c r="Q102" s="113"/>
    </row>
    <row r="103" spans="3:17" x14ac:dyDescent="0.45">
      <c r="C103" s="117"/>
      <c r="D103" s="148"/>
      <c r="E103" s="121"/>
      <c r="F103" s="121"/>
      <c r="G103" s="117"/>
      <c r="H103" s="117"/>
      <c r="I103" s="117"/>
      <c r="J103" s="117"/>
      <c r="K103" s="117"/>
      <c r="L103" s="120"/>
      <c r="M103" s="120"/>
      <c r="N103" s="158" t="str">
        <f>IFERROR(IF(AND(Table4[[#This Row],[Amount of active component 
(kg)]]="", Table4[[#This Row],[Biomass treated 
(tonnes)]]=""),"", Table4[[#This Row],[Amount of active component 
(kg)]]/Table4[[#This Row],[Biomass treated 
(tonnes)]]),"")</f>
        <v/>
      </c>
      <c r="O103" s="122"/>
      <c r="P103" s="122"/>
      <c r="Q103" s="113"/>
    </row>
    <row r="104" spans="3:17" x14ac:dyDescent="0.45">
      <c r="C104" s="117"/>
      <c r="D104" s="148"/>
      <c r="E104" s="121"/>
      <c r="F104" s="121"/>
      <c r="G104" s="117"/>
      <c r="H104" s="117"/>
      <c r="I104" s="117"/>
      <c r="J104" s="117"/>
      <c r="K104" s="117"/>
      <c r="L104" s="120"/>
      <c r="M104" s="120"/>
      <c r="N104" s="158" t="str">
        <f>IFERROR(IF(AND(Table4[[#This Row],[Amount of active component 
(kg)]]="", Table4[[#This Row],[Biomass treated 
(tonnes)]]=""),"", Table4[[#This Row],[Amount of active component 
(kg)]]/Table4[[#This Row],[Biomass treated 
(tonnes)]]),"")</f>
        <v/>
      </c>
      <c r="O104" s="122"/>
      <c r="P104" s="122"/>
      <c r="Q104" s="113"/>
    </row>
    <row r="105" spans="3:17" x14ac:dyDescent="0.45">
      <c r="C105" s="117"/>
      <c r="D105" s="148"/>
      <c r="E105" s="121"/>
      <c r="F105" s="121"/>
      <c r="G105" s="117"/>
      <c r="H105" s="117"/>
      <c r="I105" s="117"/>
      <c r="J105" s="117"/>
      <c r="K105" s="117"/>
      <c r="L105" s="120"/>
      <c r="M105" s="120"/>
      <c r="N105" s="158" t="str">
        <f>IFERROR(IF(AND(Table4[[#This Row],[Amount of active component 
(kg)]]="", Table4[[#This Row],[Biomass treated 
(tonnes)]]=""),"", Table4[[#This Row],[Amount of active component 
(kg)]]/Table4[[#This Row],[Biomass treated 
(tonnes)]]),"")</f>
        <v/>
      </c>
      <c r="O105" s="122"/>
      <c r="P105" s="122"/>
      <c r="Q105" s="113"/>
    </row>
    <row r="106" spans="3:17" x14ac:dyDescent="0.45">
      <c r="C106" s="117"/>
      <c r="D106" s="148"/>
      <c r="E106" s="121"/>
      <c r="F106" s="121"/>
      <c r="G106" s="117"/>
      <c r="H106" s="117"/>
      <c r="I106" s="117"/>
      <c r="J106" s="117"/>
      <c r="K106" s="117"/>
      <c r="L106" s="120"/>
      <c r="M106" s="120"/>
      <c r="N106" s="158" t="str">
        <f>IFERROR(IF(AND(Table4[[#This Row],[Amount of active component 
(kg)]]="", Table4[[#This Row],[Biomass treated 
(tonnes)]]=""),"", Table4[[#This Row],[Amount of active component 
(kg)]]/Table4[[#This Row],[Biomass treated 
(tonnes)]]),"")</f>
        <v/>
      </c>
      <c r="O106" s="122"/>
      <c r="P106" s="122"/>
      <c r="Q106" s="113"/>
    </row>
    <row r="107" spans="3:17" x14ac:dyDescent="0.45">
      <c r="C107" s="117"/>
      <c r="D107" s="148"/>
      <c r="E107" s="121"/>
      <c r="F107" s="121"/>
      <c r="G107" s="117"/>
      <c r="H107" s="117"/>
      <c r="I107" s="117"/>
      <c r="J107" s="117"/>
      <c r="K107" s="117"/>
      <c r="L107" s="120"/>
      <c r="M107" s="120"/>
      <c r="N107" s="158" t="str">
        <f>IFERROR(IF(AND(Table4[[#This Row],[Amount of active component 
(kg)]]="", Table4[[#This Row],[Biomass treated 
(tonnes)]]=""),"", Table4[[#This Row],[Amount of active component 
(kg)]]/Table4[[#This Row],[Biomass treated 
(tonnes)]]),"")</f>
        <v/>
      </c>
      <c r="O107" s="122"/>
      <c r="P107" s="122"/>
      <c r="Q107" s="113"/>
    </row>
    <row r="108" spans="3:17" x14ac:dyDescent="0.45">
      <c r="C108" s="117"/>
      <c r="D108" s="148"/>
      <c r="E108" s="121"/>
      <c r="F108" s="121"/>
      <c r="G108" s="117"/>
      <c r="H108" s="117"/>
      <c r="I108" s="117"/>
      <c r="J108" s="117"/>
      <c r="K108" s="117"/>
      <c r="L108" s="120"/>
      <c r="M108" s="120"/>
      <c r="N108" s="158" t="str">
        <f>IFERROR(IF(AND(Table4[[#This Row],[Amount of active component 
(kg)]]="", Table4[[#This Row],[Biomass treated 
(tonnes)]]=""),"", Table4[[#This Row],[Amount of active component 
(kg)]]/Table4[[#This Row],[Biomass treated 
(tonnes)]]),"")</f>
        <v/>
      </c>
      <c r="O108" s="122"/>
      <c r="P108" s="122"/>
      <c r="Q108" s="113"/>
    </row>
    <row r="109" spans="3:17" x14ac:dyDescent="0.45">
      <c r="C109" s="117"/>
      <c r="D109" s="148"/>
      <c r="E109" s="121"/>
      <c r="F109" s="121"/>
      <c r="G109" s="117"/>
      <c r="H109" s="117"/>
      <c r="I109" s="117"/>
      <c r="J109" s="117"/>
      <c r="K109" s="117"/>
      <c r="L109" s="120"/>
      <c r="M109" s="120"/>
      <c r="N109" s="158" t="str">
        <f>IFERROR(IF(AND(Table4[[#This Row],[Amount of active component 
(kg)]]="", Table4[[#This Row],[Biomass treated 
(tonnes)]]=""),"", Table4[[#This Row],[Amount of active component 
(kg)]]/Table4[[#This Row],[Biomass treated 
(tonnes)]]),"")</f>
        <v/>
      </c>
      <c r="O109" s="122"/>
      <c r="P109" s="122"/>
      <c r="Q109" s="113"/>
    </row>
    <row r="110" spans="3:17" x14ac:dyDescent="0.45">
      <c r="C110" s="117"/>
      <c r="D110" s="148"/>
      <c r="E110" s="121"/>
      <c r="F110" s="121"/>
      <c r="G110" s="117"/>
      <c r="H110" s="117"/>
      <c r="I110" s="117"/>
      <c r="J110" s="117"/>
      <c r="K110" s="117"/>
      <c r="L110" s="120"/>
      <c r="M110" s="120"/>
      <c r="N110" s="158" t="str">
        <f>IFERROR(IF(AND(Table4[[#This Row],[Amount of active component 
(kg)]]="", Table4[[#This Row],[Biomass treated 
(tonnes)]]=""),"", Table4[[#This Row],[Amount of active component 
(kg)]]/Table4[[#This Row],[Biomass treated 
(tonnes)]]),"")</f>
        <v/>
      </c>
      <c r="O110" s="122"/>
      <c r="P110" s="122"/>
      <c r="Q110" s="113"/>
    </row>
    <row r="111" spans="3:17" x14ac:dyDescent="0.45">
      <c r="C111" s="117"/>
      <c r="D111" s="148"/>
      <c r="E111" s="121"/>
      <c r="F111" s="121"/>
      <c r="G111" s="117"/>
      <c r="H111" s="117"/>
      <c r="I111" s="117"/>
      <c r="J111" s="117"/>
      <c r="K111" s="117"/>
      <c r="L111" s="120"/>
      <c r="M111" s="120"/>
      <c r="N111" s="158" t="str">
        <f>IFERROR(IF(AND(Table4[[#This Row],[Amount of active component 
(kg)]]="", Table4[[#This Row],[Biomass treated 
(tonnes)]]=""),"", Table4[[#This Row],[Amount of active component 
(kg)]]/Table4[[#This Row],[Biomass treated 
(tonnes)]]),"")</f>
        <v/>
      </c>
      <c r="O111" s="122"/>
      <c r="P111" s="122"/>
      <c r="Q111" s="113"/>
    </row>
    <row r="112" spans="3:17" x14ac:dyDescent="0.45">
      <c r="C112" s="117"/>
      <c r="D112" s="148"/>
      <c r="E112" s="121"/>
      <c r="F112" s="121"/>
      <c r="G112" s="117"/>
      <c r="H112" s="117"/>
      <c r="I112" s="117"/>
      <c r="J112" s="117"/>
      <c r="K112" s="117"/>
      <c r="L112" s="120"/>
      <c r="M112" s="120"/>
      <c r="N112" s="158" t="str">
        <f>IFERROR(IF(AND(Table4[[#This Row],[Amount of active component 
(kg)]]="", Table4[[#This Row],[Biomass treated 
(tonnes)]]=""),"", Table4[[#This Row],[Amount of active component 
(kg)]]/Table4[[#This Row],[Biomass treated 
(tonnes)]]),"")</f>
        <v/>
      </c>
      <c r="O112" s="122"/>
      <c r="P112" s="122"/>
      <c r="Q112" s="113"/>
    </row>
    <row r="113" spans="3:17" x14ac:dyDescent="0.45">
      <c r="C113" s="117"/>
      <c r="D113" s="148"/>
      <c r="E113" s="121"/>
      <c r="F113" s="121"/>
      <c r="G113" s="117"/>
      <c r="H113" s="117"/>
      <c r="I113" s="117"/>
      <c r="J113" s="117"/>
      <c r="K113" s="117"/>
      <c r="L113" s="120"/>
      <c r="M113" s="120"/>
      <c r="N113" s="158" t="str">
        <f>IFERROR(IF(AND(Table4[[#This Row],[Amount of active component 
(kg)]]="", Table4[[#This Row],[Biomass treated 
(tonnes)]]=""),"", Table4[[#This Row],[Amount of active component 
(kg)]]/Table4[[#This Row],[Biomass treated 
(tonnes)]]),"")</f>
        <v/>
      </c>
      <c r="O113" s="122"/>
      <c r="P113" s="122"/>
      <c r="Q113" s="113"/>
    </row>
    <row r="114" spans="3:17" x14ac:dyDescent="0.45">
      <c r="C114" s="117"/>
      <c r="D114" s="148"/>
      <c r="E114" s="121"/>
      <c r="F114" s="121"/>
      <c r="G114" s="117"/>
      <c r="H114" s="117"/>
      <c r="I114" s="117"/>
      <c r="J114" s="117"/>
      <c r="K114" s="117"/>
      <c r="L114" s="120"/>
      <c r="M114" s="120"/>
      <c r="N114" s="158" t="str">
        <f>IFERROR(IF(AND(Table4[[#This Row],[Amount of active component 
(kg)]]="", Table4[[#This Row],[Biomass treated 
(tonnes)]]=""),"", Table4[[#This Row],[Amount of active component 
(kg)]]/Table4[[#This Row],[Biomass treated 
(tonnes)]]),"")</f>
        <v/>
      </c>
      <c r="O114" s="122"/>
      <c r="P114" s="122"/>
      <c r="Q114" s="113"/>
    </row>
    <row r="115" spans="3:17" x14ac:dyDescent="0.45">
      <c r="C115" s="117"/>
      <c r="D115" s="148"/>
      <c r="E115" s="121"/>
      <c r="F115" s="121"/>
      <c r="G115" s="117"/>
      <c r="H115" s="117"/>
      <c r="I115" s="117"/>
      <c r="J115" s="117"/>
      <c r="K115" s="117"/>
      <c r="L115" s="120"/>
      <c r="M115" s="120"/>
      <c r="N115" s="158" t="str">
        <f>IFERROR(IF(AND(Table4[[#This Row],[Amount of active component 
(kg)]]="", Table4[[#This Row],[Biomass treated 
(tonnes)]]=""),"", Table4[[#This Row],[Amount of active component 
(kg)]]/Table4[[#This Row],[Biomass treated 
(tonnes)]]),"")</f>
        <v/>
      </c>
      <c r="O115" s="122"/>
      <c r="P115" s="122"/>
      <c r="Q115" s="113"/>
    </row>
    <row r="116" spans="3:17" x14ac:dyDescent="0.45">
      <c r="C116" s="117"/>
      <c r="D116" s="148"/>
      <c r="E116" s="121"/>
      <c r="F116" s="121"/>
      <c r="G116" s="117"/>
      <c r="H116" s="117"/>
      <c r="I116" s="117"/>
      <c r="J116" s="117"/>
      <c r="K116" s="117"/>
      <c r="L116" s="120"/>
      <c r="M116" s="120"/>
      <c r="N116" s="158" t="str">
        <f>IFERROR(IF(AND(Table4[[#This Row],[Amount of active component 
(kg)]]="", Table4[[#This Row],[Biomass treated 
(tonnes)]]=""),"", Table4[[#This Row],[Amount of active component 
(kg)]]/Table4[[#This Row],[Biomass treated 
(tonnes)]]),"")</f>
        <v/>
      </c>
      <c r="O116" s="122"/>
      <c r="P116" s="122"/>
      <c r="Q116" s="113"/>
    </row>
    <row r="117" spans="3:17" x14ac:dyDescent="0.45">
      <c r="C117" s="117"/>
      <c r="D117" s="148"/>
      <c r="E117" s="121"/>
      <c r="F117" s="121"/>
      <c r="G117" s="117"/>
      <c r="H117" s="117"/>
      <c r="I117" s="117"/>
      <c r="J117" s="117"/>
      <c r="K117" s="117"/>
      <c r="L117" s="120"/>
      <c r="M117" s="120"/>
      <c r="N117" s="158" t="str">
        <f>IFERROR(IF(AND(Table4[[#This Row],[Amount of active component 
(kg)]]="", Table4[[#This Row],[Biomass treated 
(tonnes)]]=""),"", Table4[[#This Row],[Amount of active component 
(kg)]]/Table4[[#This Row],[Biomass treated 
(tonnes)]]),"")</f>
        <v/>
      </c>
      <c r="O117" s="122"/>
      <c r="P117" s="122"/>
      <c r="Q117" s="113"/>
    </row>
    <row r="118" spans="3:17" x14ac:dyDescent="0.45">
      <c r="C118" s="117"/>
      <c r="D118" s="148"/>
      <c r="E118" s="121"/>
      <c r="F118" s="121"/>
      <c r="G118" s="117"/>
      <c r="H118" s="117"/>
      <c r="I118" s="117"/>
      <c r="J118" s="117"/>
      <c r="K118" s="117"/>
      <c r="L118" s="120"/>
      <c r="M118" s="120"/>
      <c r="N118" s="158" t="str">
        <f>IFERROR(IF(AND(Table4[[#This Row],[Amount of active component 
(kg)]]="", Table4[[#This Row],[Biomass treated 
(tonnes)]]=""),"", Table4[[#This Row],[Amount of active component 
(kg)]]/Table4[[#This Row],[Biomass treated 
(tonnes)]]),"")</f>
        <v/>
      </c>
      <c r="O118" s="122"/>
      <c r="P118" s="122"/>
      <c r="Q118" s="113"/>
    </row>
    <row r="119" spans="3:17" x14ac:dyDescent="0.45">
      <c r="C119" s="117"/>
      <c r="D119" s="148"/>
      <c r="E119" s="121"/>
      <c r="F119" s="121"/>
      <c r="G119" s="117"/>
      <c r="H119" s="117"/>
      <c r="I119" s="117"/>
      <c r="J119" s="117"/>
      <c r="K119" s="117"/>
      <c r="L119" s="120"/>
      <c r="M119" s="120"/>
      <c r="N119" s="158" t="str">
        <f>IFERROR(IF(AND(Table4[[#This Row],[Amount of active component 
(kg)]]="", Table4[[#This Row],[Biomass treated 
(tonnes)]]=""),"", Table4[[#This Row],[Amount of active component 
(kg)]]/Table4[[#This Row],[Biomass treated 
(tonnes)]]),"")</f>
        <v/>
      </c>
      <c r="O119" s="122"/>
      <c r="P119" s="122"/>
      <c r="Q119" s="113"/>
    </row>
    <row r="120" spans="3:17" x14ac:dyDescent="0.45">
      <c r="C120" s="117"/>
      <c r="D120" s="148"/>
      <c r="E120" s="121"/>
      <c r="F120" s="121"/>
      <c r="G120" s="117"/>
      <c r="H120" s="117"/>
      <c r="I120" s="117"/>
      <c r="J120" s="117"/>
      <c r="K120" s="117"/>
      <c r="L120" s="120"/>
      <c r="M120" s="120"/>
      <c r="N120" s="158" t="str">
        <f>IFERROR(IF(AND(Table4[[#This Row],[Amount of active component 
(kg)]]="", Table4[[#This Row],[Biomass treated 
(tonnes)]]=""),"", Table4[[#This Row],[Amount of active component 
(kg)]]/Table4[[#This Row],[Biomass treated 
(tonnes)]]),"")</f>
        <v/>
      </c>
      <c r="O120" s="122"/>
      <c r="P120" s="122"/>
      <c r="Q120" s="113"/>
    </row>
    <row r="121" spans="3:17" x14ac:dyDescent="0.45">
      <c r="C121" s="117"/>
      <c r="D121" s="148"/>
      <c r="E121" s="121"/>
      <c r="F121" s="121"/>
      <c r="G121" s="117"/>
      <c r="H121" s="117"/>
      <c r="I121" s="117"/>
      <c r="J121" s="117"/>
      <c r="K121" s="117"/>
      <c r="L121" s="120"/>
      <c r="M121" s="120"/>
      <c r="N121" s="158" t="str">
        <f>IFERROR(IF(AND(Table4[[#This Row],[Amount of active component 
(kg)]]="", Table4[[#This Row],[Biomass treated 
(tonnes)]]=""),"", Table4[[#This Row],[Amount of active component 
(kg)]]/Table4[[#This Row],[Biomass treated 
(tonnes)]]),"")</f>
        <v/>
      </c>
      <c r="O121" s="122"/>
      <c r="P121" s="122"/>
      <c r="Q121" s="113"/>
    </row>
    <row r="122" spans="3:17" x14ac:dyDescent="0.45">
      <c r="C122" s="117"/>
      <c r="D122" s="148"/>
      <c r="E122" s="121"/>
      <c r="F122" s="121"/>
      <c r="G122" s="117"/>
      <c r="H122" s="117"/>
      <c r="I122" s="117"/>
      <c r="J122" s="117"/>
      <c r="K122" s="117"/>
      <c r="L122" s="120"/>
      <c r="M122" s="120"/>
      <c r="N122" s="158" t="str">
        <f>IFERROR(IF(AND(Table4[[#This Row],[Amount of active component 
(kg)]]="", Table4[[#This Row],[Biomass treated 
(tonnes)]]=""),"", Table4[[#This Row],[Amount of active component 
(kg)]]/Table4[[#This Row],[Biomass treated 
(tonnes)]]),"")</f>
        <v/>
      </c>
      <c r="O122" s="122"/>
      <c r="P122" s="122"/>
      <c r="Q122" s="113"/>
    </row>
    <row r="123" spans="3:17" x14ac:dyDescent="0.45">
      <c r="C123" s="117"/>
      <c r="D123" s="148"/>
      <c r="E123" s="121"/>
      <c r="F123" s="121"/>
      <c r="G123" s="117"/>
      <c r="H123" s="117"/>
      <c r="I123" s="117"/>
      <c r="J123" s="117"/>
      <c r="K123" s="117"/>
      <c r="L123" s="120"/>
      <c r="M123" s="120"/>
      <c r="N123" s="158" t="str">
        <f>IFERROR(IF(AND(Table4[[#This Row],[Amount of active component 
(kg)]]="", Table4[[#This Row],[Biomass treated 
(tonnes)]]=""),"", Table4[[#This Row],[Amount of active component 
(kg)]]/Table4[[#This Row],[Biomass treated 
(tonnes)]]),"")</f>
        <v/>
      </c>
      <c r="O123" s="122"/>
      <c r="P123" s="122"/>
      <c r="Q123" s="113"/>
    </row>
    <row r="124" spans="3:17" x14ac:dyDescent="0.45">
      <c r="C124" s="117"/>
      <c r="D124" s="148"/>
      <c r="E124" s="121"/>
      <c r="F124" s="121"/>
      <c r="G124" s="117"/>
      <c r="H124" s="117"/>
      <c r="I124" s="117"/>
      <c r="J124" s="117"/>
      <c r="K124" s="117"/>
      <c r="L124" s="120"/>
      <c r="M124" s="120"/>
      <c r="N124" s="158" t="str">
        <f>IFERROR(IF(AND(Table4[[#This Row],[Amount of active component 
(kg)]]="", Table4[[#This Row],[Biomass treated 
(tonnes)]]=""),"", Table4[[#This Row],[Amount of active component 
(kg)]]/Table4[[#This Row],[Biomass treated 
(tonnes)]]),"")</f>
        <v/>
      </c>
      <c r="O124" s="122"/>
      <c r="P124" s="122"/>
      <c r="Q124" s="113"/>
    </row>
    <row r="125" spans="3:17" x14ac:dyDescent="0.45">
      <c r="C125" s="117"/>
      <c r="D125" s="148"/>
      <c r="E125" s="121"/>
      <c r="F125" s="121"/>
      <c r="G125" s="117"/>
      <c r="H125" s="117"/>
      <c r="I125" s="117"/>
      <c r="J125" s="117"/>
      <c r="K125" s="117"/>
      <c r="L125" s="120"/>
      <c r="M125" s="120"/>
      <c r="N125" s="158" t="str">
        <f>IFERROR(IF(AND(Table4[[#This Row],[Amount of active component 
(kg)]]="", Table4[[#This Row],[Biomass treated 
(tonnes)]]=""),"", Table4[[#This Row],[Amount of active component 
(kg)]]/Table4[[#This Row],[Biomass treated 
(tonnes)]]),"")</f>
        <v/>
      </c>
      <c r="O125" s="122"/>
      <c r="P125" s="122"/>
      <c r="Q125" s="113"/>
    </row>
    <row r="126" spans="3:17" x14ac:dyDescent="0.45">
      <c r="C126" s="117"/>
      <c r="D126" s="148"/>
      <c r="E126" s="121"/>
      <c r="F126" s="121"/>
      <c r="G126" s="117"/>
      <c r="H126" s="117"/>
      <c r="I126" s="117"/>
      <c r="J126" s="117"/>
      <c r="K126" s="117"/>
      <c r="L126" s="120"/>
      <c r="M126" s="120"/>
      <c r="N126" s="158" t="str">
        <f>IFERROR(IF(AND(Table4[[#This Row],[Amount of active component 
(kg)]]="", Table4[[#This Row],[Biomass treated 
(tonnes)]]=""),"", Table4[[#This Row],[Amount of active component 
(kg)]]/Table4[[#This Row],[Biomass treated 
(tonnes)]]),"")</f>
        <v/>
      </c>
      <c r="O126" s="122"/>
      <c r="P126" s="122"/>
      <c r="Q126" s="113"/>
    </row>
    <row r="127" spans="3:17" x14ac:dyDescent="0.45">
      <c r="C127" s="117"/>
      <c r="D127" s="148"/>
      <c r="E127" s="121"/>
      <c r="F127" s="121"/>
      <c r="G127" s="117"/>
      <c r="H127" s="117"/>
      <c r="I127" s="117"/>
      <c r="J127" s="117"/>
      <c r="K127" s="117"/>
      <c r="L127" s="120"/>
      <c r="M127" s="120"/>
      <c r="N127" s="158" t="str">
        <f>IFERROR(IF(AND(Table4[[#This Row],[Amount of active component 
(kg)]]="", Table4[[#This Row],[Biomass treated 
(tonnes)]]=""),"", Table4[[#This Row],[Amount of active component 
(kg)]]/Table4[[#This Row],[Biomass treated 
(tonnes)]]),"")</f>
        <v/>
      </c>
      <c r="O127" s="122"/>
      <c r="P127" s="122"/>
      <c r="Q127" s="113"/>
    </row>
    <row r="128" spans="3:17" x14ac:dyDescent="0.45">
      <c r="C128" s="117"/>
      <c r="D128" s="148"/>
      <c r="E128" s="121"/>
      <c r="F128" s="121"/>
      <c r="G128" s="117"/>
      <c r="H128" s="117"/>
      <c r="I128" s="117"/>
      <c r="J128" s="117"/>
      <c r="K128" s="117"/>
      <c r="L128" s="120"/>
      <c r="M128" s="120"/>
      <c r="N128" s="158" t="str">
        <f>IFERROR(IF(AND(Table4[[#This Row],[Amount of active component 
(kg)]]="", Table4[[#This Row],[Biomass treated 
(tonnes)]]=""),"", Table4[[#This Row],[Amount of active component 
(kg)]]/Table4[[#This Row],[Biomass treated 
(tonnes)]]),"")</f>
        <v/>
      </c>
      <c r="O128" s="122"/>
      <c r="P128" s="122"/>
      <c r="Q128" s="113"/>
    </row>
    <row r="129" spans="3:17" x14ac:dyDescent="0.45">
      <c r="C129" s="117"/>
      <c r="D129" s="148"/>
      <c r="E129" s="121"/>
      <c r="F129" s="121"/>
      <c r="G129" s="117"/>
      <c r="H129" s="117"/>
      <c r="I129" s="117"/>
      <c r="J129" s="117"/>
      <c r="K129" s="117"/>
      <c r="L129" s="120"/>
      <c r="M129" s="120"/>
      <c r="N129" s="158" t="str">
        <f>IFERROR(IF(AND(Table4[[#This Row],[Amount of active component 
(kg)]]="", Table4[[#This Row],[Biomass treated 
(tonnes)]]=""),"", Table4[[#This Row],[Amount of active component 
(kg)]]/Table4[[#This Row],[Biomass treated 
(tonnes)]]),"")</f>
        <v/>
      </c>
      <c r="O129" s="122"/>
      <c r="P129" s="122"/>
      <c r="Q129" s="113"/>
    </row>
    <row r="130" spans="3:17" x14ac:dyDescent="0.45">
      <c r="C130" s="117"/>
      <c r="D130" s="148"/>
      <c r="E130" s="121"/>
      <c r="F130" s="121"/>
      <c r="G130" s="117"/>
      <c r="H130" s="117"/>
      <c r="I130" s="117"/>
      <c r="J130" s="117"/>
      <c r="K130" s="117"/>
      <c r="L130" s="120"/>
      <c r="M130" s="120"/>
      <c r="N130" s="158" t="str">
        <f>IFERROR(IF(AND(Table4[[#This Row],[Amount of active component 
(kg)]]="", Table4[[#This Row],[Biomass treated 
(tonnes)]]=""),"", Table4[[#This Row],[Amount of active component 
(kg)]]/Table4[[#This Row],[Biomass treated 
(tonnes)]]),"")</f>
        <v/>
      </c>
      <c r="O130" s="122"/>
      <c r="P130" s="122"/>
      <c r="Q130" s="113"/>
    </row>
    <row r="131" spans="3:17" x14ac:dyDescent="0.45">
      <c r="C131" s="117"/>
      <c r="D131" s="148"/>
      <c r="E131" s="121"/>
      <c r="F131" s="121"/>
      <c r="G131" s="117"/>
      <c r="H131" s="117"/>
      <c r="I131" s="117"/>
      <c r="J131" s="117"/>
      <c r="K131" s="117"/>
      <c r="L131" s="120"/>
      <c r="M131" s="120"/>
      <c r="N131" s="158" t="str">
        <f>IFERROR(IF(AND(Table4[[#This Row],[Amount of active component 
(kg)]]="", Table4[[#This Row],[Biomass treated 
(tonnes)]]=""),"", Table4[[#This Row],[Amount of active component 
(kg)]]/Table4[[#This Row],[Biomass treated 
(tonnes)]]),"")</f>
        <v/>
      </c>
      <c r="O131" s="122"/>
      <c r="P131" s="122"/>
      <c r="Q131" s="113"/>
    </row>
    <row r="132" spans="3:17" x14ac:dyDescent="0.45">
      <c r="C132" s="117"/>
      <c r="D132" s="148"/>
      <c r="E132" s="121"/>
      <c r="F132" s="121"/>
      <c r="G132" s="117"/>
      <c r="H132" s="117"/>
      <c r="I132" s="117"/>
      <c r="J132" s="117"/>
      <c r="K132" s="117"/>
      <c r="L132" s="120"/>
      <c r="M132" s="120"/>
      <c r="N132" s="158" t="str">
        <f>IFERROR(IF(AND(Table4[[#This Row],[Amount of active component 
(kg)]]="", Table4[[#This Row],[Biomass treated 
(tonnes)]]=""),"", Table4[[#This Row],[Amount of active component 
(kg)]]/Table4[[#This Row],[Biomass treated 
(tonnes)]]),"")</f>
        <v/>
      </c>
      <c r="O132" s="122"/>
      <c r="P132" s="122"/>
      <c r="Q132" s="113"/>
    </row>
    <row r="133" spans="3:17" x14ac:dyDescent="0.45">
      <c r="C133" s="117"/>
      <c r="D133" s="148"/>
      <c r="E133" s="121"/>
      <c r="F133" s="121"/>
      <c r="G133" s="117"/>
      <c r="H133" s="117"/>
      <c r="I133" s="117"/>
      <c r="J133" s="117"/>
      <c r="K133" s="117"/>
      <c r="L133" s="120"/>
      <c r="M133" s="120"/>
      <c r="N133" s="158" t="str">
        <f>IFERROR(IF(AND(Table4[[#This Row],[Amount of active component 
(kg)]]="", Table4[[#This Row],[Biomass treated 
(tonnes)]]=""),"", Table4[[#This Row],[Amount of active component 
(kg)]]/Table4[[#This Row],[Biomass treated 
(tonnes)]]),"")</f>
        <v/>
      </c>
      <c r="O133" s="122"/>
      <c r="P133" s="122"/>
      <c r="Q133" s="113"/>
    </row>
    <row r="134" spans="3:17" x14ac:dyDescent="0.45">
      <c r="C134" s="117"/>
      <c r="D134" s="148"/>
      <c r="E134" s="121"/>
      <c r="F134" s="121"/>
      <c r="G134" s="117"/>
      <c r="H134" s="117"/>
      <c r="I134" s="117"/>
      <c r="J134" s="117"/>
      <c r="K134" s="117"/>
      <c r="L134" s="120"/>
      <c r="M134" s="120"/>
      <c r="N134" s="158" t="str">
        <f>IFERROR(IF(AND(Table4[[#This Row],[Amount of active component 
(kg)]]="", Table4[[#This Row],[Biomass treated 
(tonnes)]]=""),"", Table4[[#This Row],[Amount of active component 
(kg)]]/Table4[[#This Row],[Biomass treated 
(tonnes)]]),"")</f>
        <v/>
      </c>
      <c r="O134" s="122"/>
      <c r="P134" s="122"/>
      <c r="Q134" s="113"/>
    </row>
    <row r="135" spans="3:17" x14ac:dyDescent="0.45">
      <c r="C135" s="117"/>
      <c r="D135" s="148"/>
      <c r="E135" s="121"/>
      <c r="F135" s="121"/>
      <c r="G135" s="117"/>
      <c r="H135" s="117"/>
      <c r="I135" s="117"/>
      <c r="J135" s="117"/>
      <c r="K135" s="117"/>
      <c r="L135" s="120"/>
      <c r="M135" s="120"/>
      <c r="N135" s="158" t="str">
        <f>IFERROR(IF(AND(Table4[[#This Row],[Amount of active component 
(kg)]]="", Table4[[#This Row],[Biomass treated 
(tonnes)]]=""),"", Table4[[#This Row],[Amount of active component 
(kg)]]/Table4[[#This Row],[Biomass treated 
(tonnes)]]),"")</f>
        <v/>
      </c>
      <c r="O135" s="122"/>
      <c r="P135" s="122"/>
      <c r="Q135" s="113"/>
    </row>
    <row r="136" spans="3:17" x14ac:dyDescent="0.45">
      <c r="C136" s="117"/>
      <c r="D136" s="148"/>
      <c r="E136" s="121"/>
      <c r="F136" s="121"/>
      <c r="G136" s="117"/>
      <c r="H136" s="117"/>
      <c r="I136" s="117"/>
      <c r="J136" s="117"/>
      <c r="K136" s="117"/>
      <c r="L136" s="120"/>
      <c r="M136" s="120"/>
      <c r="N136" s="158" t="str">
        <f>IFERROR(IF(AND(Table4[[#This Row],[Amount of active component 
(kg)]]="", Table4[[#This Row],[Biomass treated 
(tonnes)]]=""),"", Table4[[#This Row],[Amount of active component 
(kg)]]/Table4[[#This Row],[Biomass treated 
(tonnes)]]),"")</f>
        <v/>
      </c>
      <c r="O136" s="122"/>
      <c r="P136" s="122"/>
      <c r="Q136" s="113"/>
    </row>
    <row r="137" spans="3:17" x14ac:dyDescent="0.45">
      <c r="C137" s="117"/>
      <c r="D137" s="148"/>
      <c r="E137" s="121"/>
      <c r="F137" s="121"/>
      <c r="G137" s="117"/>
      <c r="H137" s="117"/>
      <c r="I137" s="117"/>
      <c r="J137" s="117"/>
      <c r="K137" s="117"/>
      <c r="L137" s="120"/>
      <c r="M137" s="120"/>
      <c r="N137" s="158" t="str">
        <f>IFERROR(IF(AND(Table4[[#This Row],[Amount of active component 
(kg)]]="", Table4[[#This Row],[Biomass treated 
(tonnes)]]=""),"", Table4[[#This Row],[Amount of active component 
(kg)]]/Table4[[#This Row],[Biomass treated 
(tonnes)]]),"")</f>
        <v/>
      </c>
      <c r="O137" s="122"/>
      <c r="P137" s="122"/>
      <c r="Q137" s="113"/>
    </row>
    <row r="138" spans="3:17" x14ac:dyDescent="0.45">
      <c r="C138" s="117"/>
      <c r="D138" s="148"/>
      <c r="E138" s="121"/>
      <c r="F138" s="121"/>
      <c r="G138" s="117"/>
      <c r="H138" s="117"/>
      <c r="I138" s="117"/>
      <c r="J138" s="117"/>
      <c r="K138" s="117"/>
      <c r="L138" s="120"/>
      <c r="M138" s="120"/>
      <c r="N138" s="158" t="str">
        <f>IFERROR(IF(AND(Table4[[#This Row],[Amount of active component 
(kg)]]="", Table4[[#This Row],[Biomass treated 
(tonnes)]]=""),"", Table4[[#This Row],[Amount of active component 
(kg)]]/Table4[[#This Row],[Biomass treated 
(tonnes)]]),"")</f>
        <v/>
      </c>
      <c r="O138" s="122"/>
      <c r="P138" s="122"/>
      <c r="Q138" s="113"/>
    </row>
    <row r="139" spans="3:17" x14ac:dyDescent="0.45">
      <c r="C139" s="117"/>
      <c r="D139" s="148"/>
      <c r="E139" s="121"/>
      <c r="F139" s="121"/>
      <c r="G139" s="117"/>
      <c r="H139" s="117"/>
      <c r="I139" s="117"/>
      <c r="J139" s="117"/>
      <c r="K139" s="117"/>
      <c r="L139" s="120"/>
      <c r="M139" s="120"/>
      <c r="N139" s="158" t="str">
        <f>IFERROR(IF(AND(Table4[[#This Row],[Amount of active component 
(kg)]]="", Table4[[#This Row],[Biomass treated 
(tonnes)]]=""),"", Table4[[#This Row],[Amount of active component 
(kg)]]/Table4[[#This Row],[Biomass treated 
(tonnes)]]),"")</f>
        <v/>
      </c>
      <c r="O139" s="122"/>
      <c r="P139" s="122"/>
      <c r="Q139" s="113"/>
    </row>
    <row r="140" spans="3:17" x14ac:dyDescent="0.45">
      <c r="C140" s="117"/>
      <c r="D140" s="148"/>
      <c r="E140" s="121"/>
      <c r="F140" s="121"/>
      <c r="G140" s="117"/>
      <c r="H140" s="117"/>
      <c r="I140" s="117"/>
      <c r="J140" s="117"/>
      <c r="K140" s="117"/>
      <c r="L140" s="120"/>
      <c r="M140" s="120"/>
      <c r="N140" s="158" t="str">
        <f>IFERROR(IF(AND(Table4[[#This Row],[Amount of active component 
(kg)]]="", Table4[[#This Row],[Biomass treated 
(tonnes)]]=""),"", Table4[[#This Row],[Amount of active component 
(kg)]]/Table4[[#This Row],[Biomass treated 
(tonnes)]]),"")</f>
        <v/>
      </c>
      <c r="O140" s="122"/>
      <c r="P140" s="122"/>
      <c r="Q140" s="113"/>
    </row>
    <row r="141" spans="3:17" x14ac:dyDescent="0.45">
      <c r="C141" s="117"/>
      <c r="D141" s="148"/>
      <c r="E141" s="121"/>
      <c r="F141" s="121"/>
      <c r="G141" s="117"/>
      <c r="H141" s="117"/>
      <c r="I141" s="117"/>
      <c r="J141" s="117"/>
      <c r="K141" s="117"/>
      <c r="L141" s="120"/>
      <c r="M141" s="120"/>
      <c r="N141" s="158" t="str">
        <f>IFERROR(IF(AND(Table4[[#This Row],[Amount of active component 
(kg)]]="", Table4[[#This Row],[Biomass treated 
(tonnes)]]=""),"", Table4[[#This Row],[Amount of active component 
(kg)]]/Table4[[#This Row],[Biomass treated 
(tonnes)]]),"")</f>
        <v/>
      </c>
      <c r="O141" s="122"/>
      <c r="P141" s="122"/>
      <c r="Q141" s="113"/>
    </row>
    <row r="142" spans="3:17" x14ac:dyDescent="0.45">
      <c r="C142" s="117"/>
      <c r="D142" s="148"/>
      <c r="E142" s="121"/>
      <c r="F142" s="121"/>
      <c r="G142" s="117"/>
      <c r="H142" s="117"/>
      <c r="I142" s="117"/>
      <c r="J142" s="117"/>
      <c r="K142" s="117"/>
      <c r="L142" s="120"/>
      <c r="M142" s="120"/>
      <c r="N142" s="158" t="str">
        <f>IFERROR(IF(AND(Table4[[#This Row],[Amount of active component 
(kg)]]="", Table4[[#This Row],[Biomass treated 
(tonnes)]]=""),"", Table4[[#This Row],[Amount of active component 
(kg)]]/Table4[[#This Row],[Biomass treated 
(tonnes)]]),"")</f>
        <v/>
      </c>
      <c r="O142" s="122"/>
      <c r="P142" s="122"/>
      <c r="Q142" s="113"/>
    </row>
    <row r="143" spans="3:17" x14ac:dyDescent="0.45">
      <c r="C143" s="117"/>
      <c r="D143" s="148"/>
      <c r="E143" s="121"/>
      <c r="F143" s="121"/>
      <c r="G143" s="117"/>
      <c r="H143" s="117"/>
      <c r="I143" s="117"/>
      <c r="J143" s="117"/>
      <c r="K143" s="117"/>
      <c r="L143" s="120"/>
      <c r="M143" s="120"/>
      <c r="N143" s="158" t="str">
        <f>IFERROR(IF(AND(Table4[[#This Row],[Amount of active component 
(kg)]]="", Table4[[#This Row],[Biomass treated 
(tonnes)]]=""),"", Table4[[#This Row],[Amount of active component 
(kg)]]/Table4[[#This Row],[Biomass treated 
(tonnes)]]),"")</f>
        <v/>
      </c>
      <c r="O143" s="122"/>
      <c r="P143" s="122"/>
      <c r="Q143" s="113"/>
    </row>
    <row r="144" spans="3:17" x14ac:dyDescent="0.45">
      <c r="C144" s="117"/>
      <c r="D144" s="148"/>
      <c r="E144" s="121"/>
      <c r="F144" s="121"/>
      <c r="G144" s="117"/>
      <c r="H144" s="117"/>
      <c r="I144" s="117"/>
      <c r="J144" s="117"/>
      <c r="K144" s="117"/>
      <c r="L144" s="120"/>
      <c r="M144" s="120"/>
      <c r="N144" s="158" t="str">
        <f>IFERROR(IF(AND(Table4[[#This Row],[Amount of active component 
(kg)]]="", Table4[[#This Row],[Biomass treated 
(tonnes)]]=""),"", Table4[[#This Row],[Amount of active component 
(kg)]]/Table4[[#This Row],[Biomass treated 
(tonnes)]]),"")</f>
        <v/>
      </c>
      <c r="O144" s="122"/>
      <c r="P144" s="122"/>
      <c r="Q144" s="113"/>
    </row>
    <row r="145" spans="3:17" x14ac:dyDescent="0.45">
      <c r="C145" s="117"/>
      <c r="D145" s="148"/>
      <c r="E145" s="121"/>
      <c r="F145" s="121"/>
      <c r="G145" s="117"/>
      <c r="H145" s="117"/>
      <c r="I145" s="117"/>
      <c r="J145" s="117"/>
      <c r="K145" s="117"/>
      <c r="L145" s="120"/>
      <c r="M145" s="120"/>
      <c r="N145" s="158" t="str">
        <f>IFERROR(IF(AND(Table4[[#This Row],[Amount of active component 
(kg)]]="", Table4[[#This Row],[Biomass treated 
(tonnes)]]=""),"", Table4[[#This Row],[Amount of active component 
(kg)]]/Table4[[#This Row],[Biomass treated 
(tonnes)]]),"")</f>
        <v/>
      </c>
      <c r="O145" s="122"/>
      <c r="P145" s="122"/>
      <c r="Q145" s="113"/>
    </row>
    <row r="146" spans="3:17" x14ac:dyDescent="0.45">
      <c r="C146" s="117"/>
      <c r="D146" s="148"/>
      <c r="E146" s="121"/>
      <c r="F146" s="121"/>
      <c r="G146" s="117"/>
      <c r="H146" s="117"/>
      <c r="I146" s="117"/>
      <c r="J146" s="117"/>
      <c r="K146" s="117"/>
      <c r="L146" s="120"/>
      <c r="M146" s="120"/>
      <c r="N146" s="158" t="str">
        <f>IFERROR(IF(AND(Table4[[#This Row],[Amount of active component 
(kg)]]="", Table4[[#This Row],[Biomass treated 
(tonnes)]]=""),"", Table4[[#This Row],[Amount of active component 
(kg)]]/Table4[[#This Row],[Biomass treated 
(tonnes)]]),"")</f>
        <v/>
      </c>
      <c r="O146" s="122"/>
      <c r="P146" s="122"/>
      <c r="Q146" s="113"/>
    </row>
    <row r="147" spans="3:17" x14ac:dyDescent="0.45">
      <c r="C147" s="117"/>
      <c r="D147" s="148"/>
      <c r="E147" s="121"/>
      <c r="F147" s="121"/>
      <c r="G147" s="117"/>
      <c r="H147" s="117"/>
      <c r="I147" s="117"/>
      <c r="J147" s="117"/>
      <c r="K147" s="117"/>
      <c r="L147" s="120"/>
      <c r="M147" s="120"/>
      <c r="N147" s="158" t="str">
        <f>IFERROR(IF(AND(Table4[[#This Row],[Amount of active component 
(kg)]]="", Table4[[#This Row],[Biomass treated 
(tonnes)]]=""),"", Table4[[#This Row],[Amount of active component 
(kg)]]/Table4[[#This Row],[Biomass treated 
(tonnes)]]),"")</f>
        <v/>
      </c>
      <c r="O147" s="122"/>
      <c r="P147" s="122"/>
      <c r="Q147" s="113"/>
    </row>
    <row r="148" spans="3:17" x14ac:dyDescent="0.45">
      <c r="C148" s="117"/>
      <c r="D148" s="148"/>
      <c r="E148" s="121"/>
      <c r="F148" s="121"/>
      <c r="G148" s="117"/>
      <c r="H148" s="117"/>
      <c r="I148" s="117"/>
      <c r="J148" s="117"/>
      <c r="K148" s="117"/>
      <c r="L148" s="120"/>
      <c r="M148" s="120"/>
      <c r="N148" s="158" t="str">
        <f>IFERROR(IF(AND(Table4[[#This Row],[Amount of active component 
(kg)]]="", Table4[[#This Row],[Biomass treated 
(tonnes)]]=""),"", Table4[[#This Row],[Amount of active component 
(kg)]]/Table4[[#This Row],[Biomass treated 
(tonnes)]]),"")</f>
        <v/>
      </c>
      <c r="O148" s="122"/>
      <c r="P148" s="122"/>
      <c r="Q148" s="113"/>
    </row>
    <row r="149" spans="3:17" x14ac:dyDescent="0.45">
      <c r="C149" s="117"/>
      <c r="D149" s="148"/>
      <c r="E149" s="121"/>
      <c r="F149" s="121"/>
      <c r="G149" s="117"/>
      <c r="H149" s="117"/>
      <c r="I149" s="117"/>
      <c r="J149" s="117"/>
      <c r="K149" s="117"/>
      <c r="L149" s="120"/>
      <c r="M149" s="120"/>
      <c r="N149" s="158" t="str">
        <f>IFERROR(IF(AND(Table4[[#This Row],[Amount of active component 
(kg)]]="", Table4[[#This Row],[Biomass treated 
(tonnes)]]=""),"", Table4[[#This Row],[Amount of active component 
(kg)]]/Table4[[#This Row],[Biomass treated 
(tonnes)]]),"")</f>
        <v/>
      </c>
      <c r="O149" s="122"/>
      <c r="P149" s="122"/>
      <c r="Q149" s="113"/>
    </row>
    <row r="150" spans="3:17" x14ac:dyDescent="0.45">
      <c r="C150" s="117"/>
      <c r="D150" s="148"/>
      <c r="E150" s="121"/>
      <c r="F150" s="121"/>
      <c r="G150" s="117"/>
      <c r="H150" s="117"/>
      <c r="I150" s="117"/>
      <c r="J150" s="117"/>
      <c r="K150" s="117"/>
      <c r="L150" s="120"/>
      <c r="M150" s="120"/>
      <c r="N150" s="158" t="str">
        <f>IFERROR(IF(AND(Table4[[#This Row],[Amount of active component 
(kg)]]="", Table4[[#This Row],[Biomass treated 
(tonnes)]]=""),"", Table4[[#This Row],[Amount of active component 
(kg)]]/Table4[[#This Row],[Biomass treated 
(tonnes)]]),"")</f>
        <v/>
      </c>
      <c r="O150" s="122"/>
      <c r="P150" s="122"/>
      <c r="Q150" s="113"/>
    </row>
    <row r="151" spans="3:17" x14ac:dyDescent="0.45">
      <c r="C151" s="117"/>
      <c r="D151" s="148"/>
      <c r="E151" s="121"/>
      <c r="F151" s="121"/>
      <c r="G151" s="117"/>
      <c r="H151" s="117"/>
      <c r="I151" s="117"/>
      <c r="J151" s="117"/>
      <c r="K151" s="117"/>
      <c r="L151" s="120"/>
      <c r="M151" s="120"/>
      <c r="N151" s="158" t="str">
        <f>IFERROR(IF(AND(Table4[[#This Row],[Amount of active component 
(kg)]]="", Table4[[#This Row],[Biomass treated 
(tonnes)]]=""),"", Table4[[#This Row],[Amount of active component 
(kg)]]/Table4[[#This Row],[Biomass treated 
(tonnes)]]),"")</f>
        <v/>
      </c>
      <c r="O151" s="122"/>
      <c r="P151" s="122"/>
      <c r="Q151" s="113"/>
    </row>
    <row r="152" spans="3:17" x14ac:dyDescent="0.45">
      <c r="C152" s="117"/>
      <c r="D152" s="148"/>
      <c r="E152" s="121"/>
      <c r="F152" s="121"/>
      <c r="G152" s="117"/>
      <c r="H152" s="117"/>
      <c r="I152" s="117"/>
      <c r="J152" s="117"/>
      <c r="K152" s="117"/>
      <c r="L152" s="120"/>
      <c r="M152" s="120"/>
      <c r="N152" s="158" t="str">
        <f>IFERROR(IF(AND(Table4[[#This Row],[Amount of active component 
(kg)]]="", Table4[[#This Row],[Biomass treated 
(tonnes)]]=""),"", Table4[[#This Row],[Amount of active component 
(kg)]]/Table4[[#This Row],[Biomass treated 
(tonnes)]]),"")</f>
        <v/>
      </c>
      <c r="O152" s="122"/>
      <c r="P152" s="122"/>
      <c r="Q152" s="113"/>
    </row>
    <row r="153" spans="3:17" x14ac:dyDescent="0.45">
      <c r="C153" s="117"/>
      <c r="D153" s="148"/>
      <c r="E153" s="121"/>
      <c r="F153" s="121"/>
      <c r="G153" s="117"/>
      <c r="H153" s="117"/>
      <c r="I153" s="117"/>
      <c r="J153" s="117"/>
      <c r="K153" s="117"/>
      <c r="L153" s="120"/>
      <c r="M153" s="120"/>
      <c r="N153" s="158" t="str">
        <f>IFERROR(IF(AND(Table4[[#This Row],[Amount of active component 
(kg)]]="", Table4[[#This Row],[Biomass treated 
(tonnes)]]=""),"", Table4[[#This Row],[Amount of active component 
(kg)]]/Table4[[#This Row],[Biomass treated 
(tonnes)]]),"")</f>
        <v/>
      </c>
      <c r="O153" s="122"/>
      <c r="P153" s="122"/>
      <c r="Q153" s="113"/>
    </row>
    <row r="154" spans="3:17" x14ac:dyDescent="0.45">
      <c r="C154" s="117"/>
      <c r="D154" s="148"/>
      <c r="E154" s="121"/>
      <c r="F154" s="121"/>
      <c r="G154" s="117"/>
      <c r="H154" s="117"/>
      <c r="I154" s="117"/>
      <c r="J154" s="117"/>
      <c r="K154" s="117"/>
      <c r="L154" s="120"/>
      <c r="M154" s="120"/>
      <c r="N154" s="158" t="str">
        <f>IFERROR(IF(AND(Table4[[#This Row],[Amount of active component 
(kg)]]="", Table4[[#This Row],[Biomass treated 
(tonnes)]]=""),"", Table4[[#This Row],[Amount of active component 
(kg)]]/Table4[[#This Row],[Biomass treated 
(tonnes)]]),"")</f>
        <v/>
      </c>
      <c r="O154" s="122"/>
      <c r="P154" s="122"/>
      <c r="Q154" s="113"/>
    </row>
    <row r="155" spans="3:17" x14ac:dyDescent="0.45">
      <c r="C155" s="117"/>
      <c r="D155" s="148"/>
      <c r="E155" s="121"/>
      <c r="F155" s="121"/>
      <c r="G155" s="117"/>
      <c r="H155" s="117"/>
      <c r="I155" s="117"/>
      <c r="J155" s="117"/>
      <c r="K155" s="117"/>
      <c r="L155" s="120"/>
      <c r="M155" s="120"/>
      <c r="N155" s="158" t="str">
        <f>IFERROR(IF(AND(Table4[[#This Row],[Amount of active component 
(kg)]]="", Table4[[#This Row],[Biomass treated 
(tonnes)]]=""),"", Table4[[#This Row],[Amount of active component 
(kg)]]/Table4[[#This Row],[Biomass treated 
(tonnes)]]),"")</f>
        <v/>
      </c>
      <c r="O155" s="122"/>
      <c r="P155" s="122"/>
      <c r="Q155" s="113"/>
    </row>
    <row r="156" spans="3:17" x14ac:dyDescent="0.45">
      <c r="C156" s="117"/>
      <c r="D156" s="148"/>
      <c r="E156" s="121"/>
      <c r="F156" s="121"/>
      <c r="G156" s="117"/>
      <c r="H156" s="117"/>
      <c r="I156" s="117"/>
      <c r="J156" s="117"/>
      <c r="K156" s="117"/>
      <c r="L156" s="120"/>
      <c r="M156" s="120"/>
      <c r="N156" s="158" t="str">
        <f>IFERROR(IF(AND(Table4[[#This Row],[Amount of active component 
(kg)]]="", Table4[[#This Row],[Biomass treated 
(tonnes)]]=""),"", Table4[[#This Row],[Amount of active component 
(kg)]]/Table4[[#This Row],[Biomass treated 
(tonnes)]]),"")</f>
        <v/>
      </c>
      <c r="O156" s="122"/>
      <c r="P156" s="122"/>
      <c r="Q156" s="113"/>
    </row>
    <row r="157" spans="3:17" x14ac:dyDescent="0.45">
      <c r="C157" s="117"/>
      <c r="D157" s="148"/>
      <c r="E157" s="121"/>
      <c r="F157" s="121"/>
      <c r="G157" s="117"/>
      <c r="H157" s="117"/>
      <c r="I157" s="117"/>
      <c r="J157" s="117"/>
      <c r="K157" s="117"/>
      <c r="L157" s="120"/>
      <c r="M157" s="120"/>
      <c r="N157" s="158" t="str">
        <f>IFERROR(IF(AND(Table4[[#This Row],[Amount of active component 
(kg)]]="", Table4[[#This Row],[Biomass treated 
(tonnes)]]=""),"", Table4[[#This Row],[Amount of active component 
(kg)]]/Table4[[#This Row],[Biomass treated 
(tonnes)]]),"")</f>
        <v/>
      </c>
      <c r="O157" s="122"/>
      <c r="P157" s="122"/>
      <c r="Q157" s="113"/>
    </row>
    <row r="158" spans="3:17" x14ac:dyDescent="0.45">
      <c r="C158" s="117"/>
      <c r="D158" s="148"/>
      <c r="E158" s="121"/>
      <c r="F158" s="121"/>
      <c r="G158" s="117"/>
      <c r="H158" s="117"/>
      <c r="I158" s="117"/>
      <c r="J158" s="117"/>
      <c r="K158" s="117"/>
      <c r="L158" s="120"/>
      <c r="M158" s="120"/>
      <c r="N158" s="158" t="str">
        <f>IFERROR(IF(AND(Table4[[#This Row],[Amount of active component 
(kg)]]="", Table4[[#This Row],[Biomass treated 
(tonnes)]]=""),"", Table4[[#This Row],[Amount of active component 
(kg)]]/Table4[[#This Row],[Biomass treated 
(tonnes)]]),"")</f>
        <v/>
      </c>
      <c r="O158" s="122"/>
      <c r="P158" s="122"/>
      <c r="Q158" s="113"/>
    </row>
    <row r="159" spans="3:17" x14ac:dyDescent="0.45">
      <c r="C159" s="117"/>
      <c r="D159" s="148"/>
      <c r="E159" s="121"/>
      <c r="F159" s="121"/>
      <c r="G159" s="117"/>
      <c r="H159" s="117"/>
      <c r="I159" s="117"/>
      <c r="J159" s="117"/>
      <c r="K159" s="117"/>
      <c r="L159" s="120"/>
      <c r="M159" s="120"/>
      <c r="N159" s="158" t="str">
        <f>IFERROR(IF(AND(Table4[[#This Row],[Amount of active component 
(kg)]]="", Table4[[#This Row],[Biomass treated 
(tonnes)]]=""),"", Table4[[#This Row],[Amount of active component 
(kg)]]/Table4[[#This Row],[Biomass treated 
(tonnes)]]),"")</f>
        <v/>
      </c>
      <c r="O159" s="122"/>
      <c r="P159" s="122"/>
      <c r="Q159" s="113"/>
    </row>
    <row r="160" spans="3:17" x14ac:dyDescent="0.45">
      <c r="C160" s="117"/>
      <c r="D160" s="148"/>
      <c r="E160" s="121"/>
      <c r="F160" s="121"/>
      <c r="G160" s="117"/>
      <c r="H160" s="117"/>
      <c r="I160" s="117"/>
      <c r="J160" s="117"/>
      <c r="K160" s="117"/>
      <c r="L160" s="120"/>
      <c r="M160" s="120"/>
      <c r="N160" s="158" t="str">
        <f>IFERROR(IF(AND(Table4[[#This Row],[Amount of active component 
(kg)]]="", Table4[[#This Row],[Biomass treated 
(tonnes)]]=""),"", Table4[[#This Row],[Amount of active component 
(kg)]]/Table4[[#This Row],[Biomass treated 
(tonnes)]]),"")</f>
        <v/>
      </c>
      <c r="O160" s="122"/>
      <c r="P160" s="122"/>
      <c r="Q160" s="113"/>
    </row>
    <row r="161" spans="3:17" x14ac:dyDescent="0.45">
      <c r="C161" s="117"/>
      <c r="D161" s="148"/>
      <c r="E161" s="121"/>
      <c r="F161" s="121"/>
      <c r="G161" s="117"/>
      <c r="H161" s="117"/>
      <c r="I161" s="117"/>
      <c r="J161" s="117"/>
      <c r="K161" s="117"/>
      <c r="L161" s="120"/>
      <c r="M161" s="120"/>
      <c r="N161" s="158" t="str">
        <f>IFERROR(IF(AND(Table4[[#This Row],[Amount of active component 
(kg)]]="", Table4[[#This Row],[Biomass treated 
(tonnes)]]=""),"", Table4[[#This Row],[Amount of active component 
(kg)]]/Table4[[#This Row],[Biomass treated 
(tonnes)]]),"")</f>
        <v/>
      </c>
      <c r="O161" s="122"/>
      <c r="P161" s="122"/>
      <c r="Q161" s="113"/>
    </row>
    <row r="162" spans="3:17" x14ac:dyDescent="0.45">
      <c r="C162" s="117"/>
      <c r="D162" s="148"/>
      <c r="E162" s="121"/>
      <c r="F162" s="121"/>
      <c r="G162" s="117"/>
      <c r="H162" s="117"/>
      <c r="I162" s="117"/>
      <c r="J162" s="117"/>
      <c r="K162" s="117"/>
      <c r="L162" s="120"/>
      <c r="M162" s="120"/>
      <c r="N162" s="158" t="str">
        <f>IFERROR(IF(AND(Table4[[#This Row],[Amount of active component 
(kg)]]="", Table4[[#This Row],[Biomass treated 
(tonnes)]]=""),"", Table4[[#This Row],[Amount of active component 
(kg)]]/Table4[[#This Row],[Biomass treated 
(tonnes)]]),"")</f>
        <v/>
      </c>
      <c r="O162" s="122"/>
      <c r="P162" s="122"/>
      <c r="Q162" s="113"/>
    </row>
    <row r="163" spans="3:17" x14ac:dyDescent="0.45">
      <c r="C163" s="117"/>
      <c r="D163" s="148"/>
      <c r="E163" s="121"/>
      <c r="F163" s="121"/>
      <c r="G163" s="117"/>
      <c r="H163" s="117"/>
      <c r="I163" s="117"/>
      <c r="J163" s="117"/>
      <c r="K163" s="117"/>
      <c r="L163" s="120"/>
      <c r="M163" s="120"/>
      <c r="N163" s="158" t="str">
        <f>IFERROR(IF(AND(Table4[[#This Row],[Amount of active component 
(kg)]]="", Table4[[#This Row],[Biomass treated 
(tonnes)]]=""),"", Table4[[#This Row],[Amount of active component 
(kg)]]/Table4[[#This Row],[Biomass treated 
(tonnes)]]),"")</f>
        <v/>
      </c>
      <c r="O163" s="122"/>
      <c r="P163" s="122"/>
      <c r="Q163" s="113"/>
    </row>
    <row r="164" spans="3:17" x14ac:dyDescent="0.45">
      <c r="C164" s="117"/>
      <c r="D164" s="148"/>
      <c r="E164" s="121"/>
      <c r="F164" s="121"/>
      <c r="G164" s="117"/>
      <c r="H164" s="117"/>
      <c r="I164" s="117"/>
      <c r="J164" s="117"/>
      <c r="K164" s="117"/>
      <c r="L164" s="120"/>
      <c r="M164" s="120"/>
      <c r="N164" s="158" t="str">
        <f>IFERROR(IF(AND(Table4[[#This Row],[Amount of active component 
(kg)]]="", Table4[[#This Row],[Biomass treated 
(tonnes)]]=""),"", Table4[[#This Row],[Amount of active component 
(kg)]]/Table4[[#This Row],[Biomass treated 
(tonnes)]]),"")</f>
        <v/>
      </c>
      <c r="O164" s="122"/>
      <c r="P164" s="122"/>
      <c r="Q164" s="113"/>
    </row>
    <row r="165" spans="3:17" x14ac:dyDescent="0.45">
      <c r="C165" s="117"/>
      <c r="D165" s="148"/>
      <c r="E165" s="121"/>
      <c r="F165" s="121"/>
      <c r="G165" s="117"/>
      <c r="H165" s="117"/>
      <c r="I165" s="117"/>
      <c r="J165" s="117"/>
      <c r="K165" s="117"/>
      <c r="L165" s="120"/>
      <c r="M165" s="120"/>
      <c r="N165" s="158" t="str">
        <f>IFERROR(IF(AND(Table4[[#This Row],[Amount of active component 
(kg)]]="", Table4[[#This Row],[Biomass treated 
(tonnes)]]=""),"", Table4[[#This Row],[Amount of active component 
(kg)]]/Table4[[#This Row],[Biomass treated 
(tonnes)]]),"")</f>
        <v/>
      </c>
      <c r="O165" s="122"/>
      <c r="P165" s="122"/>
      <c r="Q165" s="113"/>
    </row>
    <row r="166" spans="3:17" x14ac:dyDescent="0.45">
      <c r="C166" s="117"/>
      <c r="D166" s="148"/>
      <c r="E166" s="121"/>
      <c r="F166" s="121"/>
      <c r="G166" s="117"/>
      <c r="H166" s="117"/>
      <c r="I166" s="117"/>
      <c r="J166" s="117"/>
      <c r="K166" s="117"/>
      <c r="L166" s="120"/>
      <c r="M166" s="120"/>
      <c r="N166" s="158" t="str">
        <f>IFERROR(IF(AND(Table4[[#This Row],[Amount of active component 
(kg)]]="", Table4[[#This Row],[Biomass treated 
(tonnes)]]=""),"", Table4[[#This Row],[Amount of active component 
(kg)]]/Table4[[#This Row],[Biomass treated 
(tonnes)]]),"")</f>
        <v/>
      </c>
      <c r="O166" s="122"/>
      <c r="P166" s="122"/>
      <c r="Q166" s="113"/>
    </row>
    <row r="167" spans="3:17" x14ac:dyDescent="0.45">
      <c r="C167" s="117"/>
      <c r="D167" s="148"/>
      <c r="E167" s="121"/>
      <c r="F167" s="121"/>
      <c r="G167" s="117"/>
      <c r="H167" s="117"/>
      <c r="I167" s="117"/>
      <c r="J167" s="117"/>
      <c r="K167" s="117"/>
      <c r="L167" s="120"/>
      <c r="M167" s="120"/>
      <c r="N167" s="158" t="str">
        <f>IFERROR(IF(AND(Table4[[#This Row],[Amount of active component 
(kg)]]="", Table4[[#This Row],[Biomass treated 
(tonnes)]]=""),"", Table4[[#This Row],[Amount of active component 
(kg)]]/Table4[[#This Row],[Biomass treated 
(tonnes)]]),"")</f>
        <v/>
      </c>
      <c r="O167" s="122"/>
      <c r="P167" s="122"/>
      <c r="Q167" s="113"/>
    </row>
    <row r="168" spans="3:17" x14ac:dyDescent="0.45">
      <c r="C168" s="117"/>
      <c r="D168" s="148"/>
      <c r="E168" s="121"/>
      <c r="F168" s="121"/>
      <c r="G168" s="117"/>
      <c r="H168" s="117"/>
      <c r="I168" s="117"/>
      <c r="J168" s="117"/>
      <c r="K168" s="117"/>
      <c r="L168" s="120"/>
      <c r="M168" s="120"/>
      <c r="N168" s="158" t="str">
        <f>IFERROR(IF(AND(Table4[[#This Row],[Amount of active component 
(kg)]]="", Table4[[#This Row],[Biomass treated 
(tonnes)]]=""),"", Table4[[#This Row],[Amount of active component 
(kg)]]/Table4[[#This Row],[Biomass treated 
(tonnes)]]),"")</f>
        <v/>
      </c>
      <c r="O168" s="122"/>
      <c r="P168" s="122"/>
      <c r="Q168" s="113"/>
    </row>
    <row r="169" spans="3:17" x14ac:dyDescent="0.45">
      <c r="C169" s="117"/>
      <c r="D169" s="148"/>
      <c r="E169" s="121"/>
      <c r="F169" s="121"/>
      <c r="G169" s="117"/>
      <c r="H169" s="117"/>
      <c r="I169" s="117"/>
      <c r="J169" s="117"/>
      <c r="K169" s="117"/>
      <c r="L169" s="120"/>
      <c r="M169" s="120"/>
      <c r="N169" s="158" t="str">
        <f>IFERROR(IF(AND(Table4[[#This Row],[Amount of active component 
(kg)]]="", Table4[[#This Row],[Biomass treated 
(tonnes)]]=""),"", Table4[[#This Row],[Amount of active component 
(kg)]]/Table4[[#This Row],[Biomass treated 
(tonnes)]]),"")</f>
        <v/>
      </c>
      <c r="O169" s="122"/>
      <c r="P169" s="122"/>
      <c r="Q169" s="113"/>
    </row>
    <row r="170" spans="3:17" x14ac:dyDescent="0.45">
      <c r="C170" s="117"/>
      <c r="D170" s="148"/>
      <c r="E170" s="121"/>
      <c r="F170" s="121"/>
      <c r="G170" s="117"/>
      <c r="H170" s="117"/>
      <c r="I170" s="117"/>
      <c r="J170" s="117"/>
      <c r="K170" s="117"/>
      <c r="L170" s="120"/>
      <c r="M170" s="120"/>
      <c r="N170" s="158" t="str">
        <f>IFERROR(IF(AND(Table4[[#This Row],[Amount of active component 
(kg)]]="", Table4[[#This Row],[Biomass treated 
(tonnes)]]=""),"", Table4[[#This Row],[Amount of active component 
(kg)]]/Table4[[#This Row],[Biomass treated 
(tonnes)]]),"")</f>
        <v/>
      </c>
      <c r="O170" s="122"/>
      <c r="P170" s="122"/>
      <c r="Q170" s="113"/>
    </row>
    <row r="171" spans="3:17" x14ac:dyDescent="0.45">
      <c r="C171" s="117"/>
      <c r="D171" s="148"/>
      <c r="E171" s="121"/>
      <c r="F171" s="121"/>
      <c r="G171" s="117"/>
      <c r="H171" s="117"/>
      <c r="I171" s="117"/>
      <c r="J171" s="117"/>
      <c r="K171" s="117"/>
      <c r="L171" s="120"/>
      <c r="M171" s="120"/>
      <c r="N171" s="158" t="str">
        <f>IFERROR(IF(AND(Table4[[#This Row],[Amount of active component 
(kg)]]="", Table4[[#This Row],[Biomass treated 
(tonnes)]]=""),"", Table4[[#This Row],[Amount of active component 
(kg)]]/Table4[[#This Row],[Biomass treated 
(tonnes)]]),"")</f>
        <v/>
      </c>
      <c r="O171" s="122"/>
      <c r="P171" s="122"/>
      <c r="Q171" s="113"/>
    </row>
    <row r="172" spans="3:17" x14ac:dyDescent="0.45">
      <c r="C172" s="117"/>
      <c r="D172" s="148"/>
      <c r="E172" s="121"/>
      <c r="F172" s="121"/>
      <c r="G172" s="117"/>
      <c r="H172" s="117"/>
      <c r="I172" s="117"/>
      <c r="J172" s="117"/>
      <c r="K172" s="117"/>
      <c r="L172" s="120"/>
      <c r="M172" s="120"/>
      <c r="N172" s="158" t="str">
        <f>IFERROR(IF(AND(Table4[[#This Row],[Amount of active component 
(kg)]]="", Table4[[#This Row],[Biomass treated 
(tonnes)]]=""),"", Table4[[#This Row],[Amount of active component 
(kg)]]/Table4[[#This Row],[Biomass treated 
(tonnes)]]),"")</f>
        <v/>
      </c>
      <c r="O172" s="122"/>
      <c r="P172" s="122"/>
      <c r="Q172" s="113"/>
    </row>
    <row r="173" spans="3:17" x14ac:dyDescent="0.45">
      <c r="C173" s="117"/>
      <c r="D173" s="148"/>
      <c r="E173" s="121"/>
      <c r="F173" s="121"/>
      <c r="G173" s="117"/>
      <c r="H173" s="117"/>
      <c r="I173" s="117"/>
      <c r="J173" s="117"/>
      <c r="K173" s="117"/>
      <c r="L173" s="120"/>
      <c r="M173" s="120"/>
      <c r="N173" s="158" t="str">
        <f>IFERROR(IF(AND(Table4[[#This Row],[Amount of active component 
(kg)]]="", Table4[[#This Row],[Biomass treated 
(tonnes)]]=""),"", Table4[[#This Row],[Amount of active component 
(kg)]]/Table4[[#This Row],[Biomass treated 
(tonnes)]]),"")</f>
        <v/>
      </c>
      <c r="O173" s="122"/>
      <c r="P173" s="122"/>
      <c r="Q173" s="113"/>
    </row>
    <row r="174" spans="3:17" x14ac:dyDescent="0.45">
      <c r="C174" s="117"/>
      <c r="D174" s="148"/>
      <c r="E174" s="121"/>
      <c r="F174" s="121"/>
      <c r="G174" s="117"/>
      <c r="H174" s="117"/>
      <c r="I174" s="117"/>
      <c r="J174" s="117"/>
      <c r="K174" s="117"/>
      <c r="L174" s="120"/>
      <c r="M174" s="120"/>
      <c r="N174" s="158" t="str">
        <f>IFERROR(IF(AND(Table4[[#This Row],[Amount of active component 
(kg)]]="", Table4[[#This Row],[Biomass treated 
(tonnes)]]=""),"", Table4[[#This Row],[Amount of active component 
(kg)]]/Table4[[#This Row],[Biomass treated 
(tonnes)]]),"")</f>
        <v/>
      </c>
      <c r="O174" s="122"/>
      <c r="P174" s="122"/>
      <c r="Q174" s="113"/>
    </row>
    <row r="175" spans="3:17" x14ac:dyDescent="0.45">
      <c r="C175" s="117"/>
      <c r="D175" s="148"/>
      <c r="E175" s="121"/>
      <c r="F175" s="121"/>
      <c r="G175" s="117"/>
      <c r="H175" s="117"/>
      <c r="I175" s="117"/>
      <c r="J175" s="117"/>
      <c r="K175" s="117"/>
      <c r="L175" s="120"/>
      <c r="M175" s="120"/>
      <c r="N175" s="158" t="str">
        <f>IFERROR(IF(AND(Table4[[#This Row],[Amount of active component 
(kg)]]="", Table4[[#This Row],[Biomass treated 
(tonnes)]]=""),"", Table4[[#This Row],[Amount of active component 
(kg)]]/Table4[[#This Row],[Biomass treated 
(tonnes)]]),"")</f>
        <v/>
      </c>
      <c r="O175" s="122"/>
      <c r="P175" s="122"/>
      <c r="Q175" s="113"/>
    </row>
    <row r="176" spans="3:17" x14ac:dyDescent="0.45">
      <c r="C176" s="117"/>
      <c r="D176" s="148"/>
      <c r="E176" s="121"/>
      <c r="F176" s="121"/>
      <c r="G176" s="117"/>
      <c r="H176" s="117"/>
      <c r="I176" s="117"/>
      <c r="J176" s="117"/>
      <c r="K176" s="117"/>
      <c r="L176" s="120"/>
      <c r="M176" s="120"/>
      <c r="N176" s="158" t="str">
        <f>IFERROR(IF(AND(Table4[[#This Row],[Amount of active component 
(kg)]]="", Table4[[#This Row],[Biomass treated 
(tonnes)]]=""),"", Table4[[#This Row],[Amount of active component 
(kg)]]/Table4[[#This Row],[Biomass treated 
(tonnes)]]),"")</f>
        <v/>
      </c>
      <c r="O176" s="122"/>
      <c r="P176" s="122"/>
      <c r="Q176" s="113"/>
    </row>
    <row r="177" spans="3:17" x14ac:dyDescent="0.45">
      <c r="C177" s="117"/>
      <c r="D177" s="148"/>
      <c r="E177" s="121"/>
      <c r="F177" s="121"/>
      <c r="G177" s="117"/>
      <c r="H177" s="117"/>
      <c r="I177" s="117"/>
      <c r="J177" s="117"/>
      <c r="K177" s="117"/>
      <c r="L177" s="120"/>
      <c r="M177" s="120"/>
      <c r="N177" s="158" t="str">
        <f>IFERROR(IF(AND(Table4[[#This Row],[Amount of active component 
(kg)]]="", Table4[[#This Row],[Biomass treated 
(tonnes)]]=""),"", Table4[[#This Row],[Amount of active component 
(kg)]]/Table4[[#This Row],[Biomass treated 
(tonnes)]]),"")</f>
        <v/>
      </c>
      <c r="O177" s="122"/>
      <c r="P177" s="122"/>
      <c r="Q177" s="113"/>
    </row>
    <row r="178" spans="3:17" x14ac:dyDescent="0.45">
      <c r="C178" s="117"/>
      <c r="D178" s="148"/>
      <c r="E178" s="121"/>
      <c r="F178" s="121"/>
      <c r="G178" s="117"/>
      <c r="H178" s="117"/>
      <c r="I178" s="117"/>
      <c r="J178" s="117"/>
      <c r="K178" s="117"/>
      <c r="L178" s="120"/>
      <c r="M178" s="120"/>
      <c r="N178" s="158" t="str">
        <f>IFERROR(IF(AND(Table4[[#This Row],[Amount of active component 
(kg)]]="", Table4[[#This Row],[Biomass treated 
(tonnes)]]=""),"", Table4[[#This Row],[Amount of active component 
(kg)]]/Table4[[#This Row],[Biomass treated 
(tonnes)]]),"")</f>
        <v/>
      </c>
      <c r="O178" s="122"/>
      <c r="P178" s="122"/>
      <c r="Q178" s="113"/>
    </row>
    <row r="179" spans="3:17" x14ac:dyDescent="0.45">
      <c r="C179" s="117"/>
      <c r="D179" s="148"/>
      <c r="E179" s="121"/>
      <c r="F179" s="121"/>
      <c r="G179" s="117"/>
      <c r="H179" s="117"/>
      <c r="I179" s="117"/>
      <c r="J179" s="117"/>
      <c r="K179" s="117"/>
      <c r="L179" s="120"/>
      <c r="M179" s="120"/>
      <c r="N179" s="158" t="str">
        <f>IFERROR(IF(AND(Table4[[#This Row],[Amount of active component 
(kg)]]="", Table4[[#This Row],[Biomass treated 
(tonnes)]]=""),"", Table4[[#This Row],[Amount of active component 
(kg)]]/Table4[[#This Row],[Biomass treated 
(tonnes)]]),"")</f>
        <v/>
      </c>
      <c r="O179" s="122"/>
      <c r="P179" s="122"/>
      <c r="Q179" s="113"/>
    </row>
    <row r="180" spans="3:17" x14ac:dyDescent="0.45">
      <c r="C180" s="117"/>
      <c r="D180" s="148"/>
      <c r="E180" s="121"/>
      <c r="F180" s="121"/>
      <c r="G180" s="117"/>
      <c r="H180" s="117"/>
      <c r="I180" s="117"/>
      <c r="J180" s="117"/>
      <c r="K180" s="117"/>
      <c r="L180" s="120"/>
      <c r="M180" s="120"/>
      <c r="N180" s="158" t="str">
        <f>IFERROR(IF(AND(Table4[[#This Row],[Amount of active component 
(kg)]]="", Table4[[#This Row],[Biomass treated 
(tonnes)]]=""),"", Table4[[#This Row],[Amount of active component 
(kg)]]/Table4[[#This Row],[Biomass treated 
(tonnes)]]),"")</f>
        <v/>
      </c>
      <c r="O180" s="122"/>
      <c r="P180" s="122"/>
      <c r="Q180" s="113"/>
    </row>
    <row r="181" spans="3:17" x14ac:dyDescent="0.45">
      <c r="C181" s="117"/>
      <c r="D181" s="148"/>
      <c r="E181" s="121"/>
      <c r="F181" s="121"/>
      <c r="G181" s="117"/>
      <c r="H181" s="117"/>
      <c r="I181" s="117"/>
      <c r="J181" s="117"/>
      <c r="K181" s="117"/>
      <c r="L181" s="120"/>
      <c r="M181" s="120"/>
      <c r="N181" s="158" t="str">
        <f>IFERROR(IF(AND(Table4[[#This Row],[Amount of active component 
(kg)]]="", Table4[[#This Row],[Biomass treated 
(tonnes)]]=""),"", Table4[[#This Row],[Amount of active component 
(kg)]]/Table4[[#This Row],[Biomass treated 
(tonnes)]]),"")</f>
        <v/>
      </c>
      <c r="O181" s="122"/>
      <c r="P181" s="122"/>
      <c r="Q181" s="113"/>
    </row>
    <row r="182" spans="3:17" x14ac:dyDescent="0.45">
      <c r="C182" s="117"/>
      <c r="D182" s="148"/>
      <c r="E182" s="121"/>
      <c r="F182" s="121"/>
      <c r="G182" s="117"/>
      <c r="H182" s="117"/>
      <c r="I182" s="117"/>
      <c r="J182" s="117"/>
      <c r="K182" s="117"/>
      <c r="L182" s="120"/>
      <c r="M182" s="120"/>
      <c r="N182" s="158" t="str">
        <f>IFERROR(IF(AND(Table4[[#This Row],[Amount of active component 
(kg)]]="", Table4[[#This Row],[Biomass treated 
(tonnes)]]=""),"", Table4[[#This Row],[Amount of active component 
(kg)]]/Table4[[#This Row],[Biomass treated 
(tonnes)]]),"")</f>
        <v/>
      </c>
      <c r="O182" s="122"/>
      <c r="P182" s="122"/>
      <c r="Q182" s="113"/>
    </row>
    <row r="183" spans="3:17" x14ac:dyDescent="0.45">
      <c r="C183" s="117"/>
      <c r="D183" s="148"/>
      <c r="E183" s="121"/>
      <c r="F183" s="121"/>
      <c r="G183" s="117"/>
      <c r="H183" s="117"/>
      <c r="I183" s="117"/>
      <c r="J183" s="117"/>
      <c r="K183" s="117"/>
      <c r="L183" s="120"/>
      <c r="M183" s="120"/>
      <c r="N183" s="158" t="str">
        <f>IFERROR(IF(AND(Table4[[#This Row],[Amount of active component 
(kg)]]="", Table4[[#This Row],[Biomass treated 
(tonnes)]]=""),"", Table4[[#This Row],[Amount of active component 
(kg)]]/Table4[[#This Row],[Biomass treated 
(tonnes)]]),"")</f>
        <v/>
      </c>
      <c r="O183" s="122"/>
      <c r="P183" s="122"/>
      <c r="Q183" s="113"/>
    </row>
    <row r="184" spans="3:17" x14ac:dyDescent="0.45">
      <c r="C184" s="117"/>
      <c r="D184" s="148"/>
      <c r="E184" s="121"/>
      <c r="F184" s="121"/>
      <c r="G184" s="117"/>
      <c r="H184" s="117"/>
      <c r="I184" s="117"/>
      <c r="J184" s="117"/>
      <c r="K184" s="117"/>
      <c r="L184" s="120"/>
      <c r="M184" s="120"/>
      <c r="N184" s="158" t="str">
        <f>IFERROR(IF(AND(Table4[[#This Row],[Amount of active component 
(kg)]]="", Table4[[#This Row],[Biomass treated 
(tonnes)]]=""),"", Table4[[#This Row],[Amount of active component 
(kg)]]/Table4[[#This Row],[Biomass treated 
(tonnes)]]),"")</f>
        <v/>
      </c>
      <c r="O184" s="122"/>
      <c r="P184" s="122"/>
      <c r="Q184" s="113"/>
    </row>
    <row r="185" spans="3:17" x14ac:dyDescent="0.45">
      <c r="C185" s="117"/>
      <c r="D185" s="148"/>
      <c r="E185" s="121"/>
      <c r="F185" s="121"/>
      <c r="G185" s="117"/>
      <c r="H185" s="117"/>
      <c r="I185" s="117"/>
      <c r="J185" s="117"/>
      <c r="K185" s="117"/>
      <c r="L185" s="120"/>
      <c r="M185" s="120"/>
      <c r="N185" s="158" t="str">
        <f>IFERROR(IF(AND(Table4[[#This Row],[Amount of active component 
(kg)]]="", Table4[[#This Row],[Biomass treated 
(tonnes)]]=""),"", Table4[[#This Row],[Amount of active component 
(kg)]]/Table4[[#This Row],[Biomass treated 
(tonnes)]]),"")</f>
        <v/>
      </c>
      <c r="O185" s="122"/>
      <c r="P185" s="122"/>
      <c r="Q185" s="113"/>
    </row>
    <row r="186" spans="3:17" x14ac:dyDescent="0.45">
      <c r="C186" s="117"/>
      <c r="D186" s="148"/>
      <c r="E186" s="121"/>
      <c r="F186" s="121"/>
      <c r="G186" s="117"/>
      <c r="H186" s="117"/>
      <c r="I186" s="117"/>
      <c r="J186" s="117"/>
      <c r="K186" s="117"/>
      <c r="L186" s="120"/>
      <c r="M186" s="120"/>
      <c r="N186" s="158" t="str">
        <f>IFERROR(IF(AND(Table4[[#This Row],[Amount of active component 
(kg)]]="", Table4[[#This Row],[Biomass treated 
(tonnes)]]=""),"", Table4[[#This Row],[Amount of active component 
(kg)]]/Table4[[#This Row],[Biomass treated 
(tonnes)]]),"")</f>
        <v/>
      </c>
      <c r="O186" s="122"/>
      <c r="P186" s="122"/>
      <c r="Q186" s="113"/>
    </row>
    <row r="187" spans="3:17" x14ac:dyDescent="0.45">
      <c r="C187" s="117"/>
      <c r="D187" s="148"/>
      <c r="E187" s="121"/>
      <c r="F187" s="121"/>
      <c r="G187" s="117"/>
      <c r="H187" s="117"/>
      <c r="I187" s="117"/>
      <c r="J187" s="117"/>
      <c r="K187" s="117"/>
      <c r="L187" s="120"/>
      <c r="M187" s="120"/>
      <c r="N187" s="158" t="str">
        <f>IFERROR(IF(AND(Table4[[#This Row],[Amount of active component 
(kg)]]="", Table4[[#This Row],[Biomass treated 
(tonnes)]]=""),"", Table4[[#This Row],[Amount of active component 
(kg)]]/Table4[[#This Row],[Biomass treated 
(tonnes)]]),"")</f>
        <v/>
      </c>
      <c r="O187" s="122"/>
      <c r="P187" s="122"/>
      <c r="Q187" s="113"/>
    </row>
    <row r="188" spans="3:17" x14ac:dyDescent="0.45">
      <c r="C188" s="117"/>
      <c r="D188" s="148"/>
      <c r="E188" s="121"/>
      <c r="F188" s="121"/>
      <c r="G188" s="117"/>
      <c r="H188" s="117"/>
      <c r="I188" s="117"/>
      <c r="J188" s="117"/>
      <c r="K188" s="117"/>
      <c r="L188" s="120"/>
      <c r="M188" s="120"/>
      <c r="N188" s="158" t="str">
        <f>IFERROR(IF(AND(Table4[[#This Row],[Amount of active component 
(kg)]]="", Table4[[#This Row],[Biomass treated 
(tonnes)]]=""),"", Table4[[#This Row],[Amount of active component 
(kg)]]/Table4[[#This Row],[Biomass treated 
(tonnes)]]),"")</f>
        <v/>
      </c>
      <c r="O188" s="122"/>
      <c r="P188" s="122"/>
      <c r="Q188" s="113"/>
    </row>
    <row r="189" spans="3:17" x14ac:dyDescent="0.45">
      <c r="C189" s="117"/>
      <c r="D189" s="148"/>
      <c r="E189" s="121"/>
      <c r="F189" s="121"/>
      <c r="G189" s="117"/>
      <c r="H189" s="117"/>
      <c r="I189" s="117"/>
      <c r="J189" s="117"/>
      <c r="K189" s="117"/>
      <c r="L189" s="120"/>
      <c r="M189" s="120"/>
      <c r="N189" s="158" t="str">
        <f>IFERROR(IF(AND(Table4[[#This Row],[Amount of active component 
(kg)]]="", Table4[[#This Row],[Biomass treated 
(tonnes)]]=""),"", Table4[[#This Row],[Amount of active component 
(kg)]]/Table4[[#This Row],[Biomass treated 
(tonnes)]]),"")</f>
        <v/>
      </c>
      <c r="O189" s="122"/>
      <c r="P189" s="122"/>
      <c r="Q189" s="113"/>
    </row>
    <row r="190" spans="3:17" x14ac:dyDescent="0.45">
      <c r="C190" s="117"/>
      <c r="D190" s="148"/>
      <c r="E190" s="121"/>
      <c r="F190" s="121"/>
      <c r="G190" s="117"/>
      <c r="H190" s="117"/>
      <c r="I190" s="117"/>
      <c r="J190" s="117"/>
      <c r="K190" s="117"/>
      <c r="L190" s="120"/>
      <c r="M190" s="120"/>
      <c r="N190" s="158" t="str">
        <f>IFERROR(IF(AND(Table4[[#This Row],[Amount of active component 
(kg)]]="", Table4[[#This Row],[Biomass treated 
(tonnes)]]=""),"", Table4[[#This Row],[Amount of active component 
(kg)]]/Table4[[#This Row],[Biomass treated 
(tonnes)]]),"")</f>
        <v/>
      </c>
      <c r="O190" s="122"/>
      <c r="P190" s="122"/>
      <c r="Q190" s="113"/>
    </row>
    <row r="191" spans="3:17" x14ac:dyDescent="0.45">
      <c r="C191" s="117"/>
      <c r="D191" s="148"/>
      <c r="E191" s="121"/>
      <c r="F191" s="121"/>
      <c r="G191" s="117"/>
      <c r="H191" s="117"/>
      <c r="I191" s="117"/>
      <c r="J191" s="117"/>
      <c r="K191" s="117"/>
      <c r="L191" s="120"/>
      <c r="M191" s="120"/>
      <c r="N191" s="158" t="str">
        <f>IFERROR(IF(AND(Table4[[#This Row],[Amount of active component 
(kg)]]="", Table4[[#This Row],[Biomass treated 
(tonnes)]]=""),"", Table4[[#This Row],[Amount of active component 
(kg)]]/Table4[[#This Row],[Biomass treated 
(tonnes)]]),"")</f>
        <v/>
      </c>
      <c r="O191" s="122"/>
      <c r="P191" s="122"/>
      <c r="Q191" s="113"/>
    </row>
    <row r="192" spans="3:17" x14ac:dyDescent="0.45">
      <c r="C192" s="117"/>
      <c r="D192" s="148"/>
      <c r="E192" s="121"/>
      <c r="F192" s="121"/>
      <c r="G192" s="117"/>
      <c r="H192" s="117"/>
      <c r="I192" s="117"/>
      <c r="J192" s="117"/>
      <c r="K192" s="117"/>
      <c r="L192" s="120"/>
      <c r="M192" s="120"/>
      <c r="N192" s="158" t="str">
        <f>IFERROR(IF(AND(Table4[[#This Row],[Amount of active component 
(kg)]]="", Table4[[#This Row],[Biomass treated 
(tonnes)]]=""),"", Table4[[#This Row],[Amount of active component 
(kg)]]/Table4[[#This Row],[Biomass treated 
(tonnes)]]),"")</f>
        <v/>
      </c>
      <c r="O192" s="122"/>
      <c r="P192" s="122"/>
      <c r="Q192" s="113"/>
    </row>
    <row r="193" spans="3:17" x14ac:dyDescent="0.45">
      <c r="C193" s="117"/>
      <c r="D193" s="148"/>
      <c r="E193" s="121"/>
      <c r="F193" s="121"/>
      <c r="G193" s="117"/>
      <c r="H193" s="117"/>
      <c r="I193" s="117"/>
      <c r="J193" s="117"/>
      <c r="K193" s="117"/>
      <c r="L193" s="120"/>
      <c r="M193" s="120"/>
      <c r="N193" s="158" t="str">
        <f>IFERROR(IF(AND(Table4[[#This Row],[Amount of active component 
(kg)]]="", Table4[[#This Row],[Biomass treated 
(tonnes)]]=""),"", Table4[[#This Row],[Amount of active component 
(kg)]]/Table4[[#This Row],[Biomass treated 
(tonnes)]]),"")</f>
        <v/>
      </c>
      <c r="O193" s="122"/>
      <c r="P193" s="122"/>
      <c r="Q193" s="113"/>
    </row>
    <row r="194" spans="3:17" x14ac:dyDescent="0.45">
      <c r="C194" s="117"/>
      <c r="D194" s="148"/>
      <c r="E194" s="121"/>
      <c r="F194" s="121"/>
      <c r="G194" s="117"/>
      <c r="H194" s="117"/>
      <c r="I194" s="117"/>
      <c r="J194" s="117"/>
      <c r="K194" s="117"/>
      <c r="L194" s="120"/>
      <c r="M194" s="120"/>
      <c r="N194" s="158" t="str">
        <f>IFERROR(IF(AND(Table4[[#This Row],[Amount of active component 
(kg)]]="", Table4[[#This Row],[Biomass treated 
(tonnes)]]=""),"", Table4[[#This Row],[Amount of active component 
(kg)]]/Table4[[#This Row],[Biomass treated 
(tonnes)]]),"")</f>
        <v/>
      </c>
      <c r="O194" s="122"/>
      <c r="P194" s="122"/>
      <c r="Q194" s="113"/>
    </row>
    <row r="195" spans="3:17" x14ac:dyDescent="0.45">
      <c r="C195" s="117"/>
      <c r="D195" s="148"/>
      <c r="E195" s="121"/>
      <c r="F195" s="121"/>
      <c r="G195" s="117"/>
      <c r="H195" s="117"/>
      <c r="I195" s="117"/>
      <c r="J195" s="117"/>
      <c r="K195" s="117"/>
      <c r="L195" s="120"/>
      <c r="M195" s="120"/>
      <c r="N195" s="158" t="str">
        <f>IFERROR(IF(AND(Table4[[#This Row],[Amount of active component 
(kg)]]="", Table4[[#This Row],[Biomass treated 
(tonnes)]]=""),"", Table4[[#This Row],[Amount of active component 
(kg)]]/Table4[[#This Row],[Biomass treated 
(tonnes)]]),"")</f>
        <v/>
      </c>
      <c r="O195" s="122"/>
      <c r="P195" s="122"/>
      <c r="Q195" s="113"/>
    </row>
    <row r="196" spans="3:17" x14ac:dyDescent="0.45">
      <c r="C196" s="117"/>
      <c r="D196" s="148"/>
      <c r="E196" s="121"/>
      <c r="F196" s="121"/>
      <c r="G196" s="117"/>
      <c r="H196" s="117"/>
      <c r="I196" s="117"/>
      <c r="J196" s="117"/>
      <c r="K196" s="117"/>
      <c r="L196" s="120"/>
      <c r="M196" s="120"/>
      <c r="N196" s="158" t="str">
        <f>IFERROR(IF(AND(Table4[[#This Row],[Amount of active component 
(kg)]]="", Table4[[#This Row],[Biomass treated 
(tonnes)]]=""),"", Table4[[#This Row],[Amount of active component 
(kg)]]/Table4[[#This Row],[Biomass treated 
(tonnes)]]),"")</f>
        <v/>
      </c>
      <c r="O196" s="122"/>
      <c r="P196" s="122"/>
      <c r="Q196" s="113"/>
    </row>
    <row r="197" spans="3:17" x14ac:dyDescent="0.45">
      <c r="C197" s="117"/>
      <c r="D197" s="148"/>
      <c r="E197" s="121"/>
      <c r="F197" s="121"/>
      <c r="G197" s="117"/>
      <c r="H197" s="117"/>
      <c r="I197" s="117"/>
      <c r="J197" s="117"/>
      <c r="K197" s="117"/>
      <c r="L197" s="120"/>
      <c r="M197" s="120"/>
      <c r="N197" s="158" t="str">
        <f>IFERROR(IF(AND(Table4[[#This Row],[Amount of active component 
(kg)]]="", Table4[[#This Row],[Biomass treated 
(tonnes)]]=""),"", Table4[[#This Row],[Amount of active component 
(kg)]]/Table4[[#This Row],[Biomass treated 
(tonnes)]]),"")</f>
        <v/>
      </c>
      <c r="O197" s="122"/>
      <c r="P197" s="122"/>
      <c r="Q197" s="113"/>
    </row>
    <row r="198" spans="3:17" x14ac:dyDescent="0.45">
      <c r="C198" s="117"/>
      <c r="D198" s="148"/>
      <c r="E198" s="121"/>
      <c r="F198" s="121"/>
      <c r="G198" s="117"/>
      <c r="H198" s="117"/>
      <c r="I198" s="117"/>
      <c r="J198" s="117"/>
      <c r="K198" s="117"/>
      <c r="L198" s="120"/>
      <c r="M198" s="120"/>
      <c r="N198" s="158" t="str">
        <f>IFERROR(IF(AND(Table4[[#This Row],[Amount of active component 
(kg)]]="", Table4[[#This Row],[Biomass treated 
(tonnes)]]=""),"", Table4[[#This Row],[Amount of active component 
(kg)]]/Table4[[#This Row],[Biomass treated 
(tonnes)]]),"")</f>
        <v/>
      </c>
      <c r="O198" s="122"/>
      <c r="P198" s="122"/>
      <c r="Q198" s="113"/>
    </row>
    <row r="199" spans="3:17" x14ac:dyDescent="0.45">
      <c r="C199" s="117"/>
      <c r="D199" s="148"/>
      <c r="E199" s="121"/>
      <c r="F199" s="121"/>
      <c r="G199" s="117"/>
      <c r="H199" s="117"/>
      <c r="I199" s="117"/>
      <c r="J199" s="117"/>
      <c r="K199" s="117"/>
      <c r="L199" s="120"/>
      <c r="M199" s="120"/>
      <c r="N199" s="158" t="str">
        <f>IFERROR(IF(AND(Table4[[#This Row],[Amount of active component 
(kg)]]="", Table4[[#This Row],[Biomass treated 
(tonnes)]]=""),"", Table4[[#This Row],[Amount of active component 
(kg)]]/Table4[[#This Row],[Biomass treated 
(tonnes)]]),"")</f>
        <v/>
      </c>
      <c r="O199" s="122"/>
      <c r="P199" s="122"/>
      <c r="Q199" s="113"/>
    </row>
    <row r="200" spans="3:17" x14ac:dyDescent="0.45">
      <c r="C200" s="117"/>
      <c r="D200" s="148"/>
      <c r="E200" s="121"/>
      <c r="F200" s="121"/>
      <c r="G200" s="117"/>
      <c r="H200" s="117"/>
      <c r="I200" s="117"/>
      <c r="J200" s="117"/>
      <c r="K200" s="117"/>
      <c r="L200" s="120"/>
      <c r="M200" s="120"/>
      <c r="N200" s="158" t="str">
        <f>IFERROR(IF(AND(Table4[[#This Row],[Amount of active component 
(kg)]]="", Table4[[#This Row],[Biomass treated 
(tonnes)]]=""),"", Table4[[#This Row],[Amount of active component 
(kg)]]/Table4[[#This Row],[Biomass treated 
(tonnes)]]),"")</f>
        <v/>
      </c>
      <c r="O200" s="122"/>
      <c r="P200" s="122"/>
      <c r="Q200" s="113"/>
    </row>
    <row r="201" spans="3:17" x14ac:dyDescent="0.45">
      <c r="C201" s="117"/>
      <c r="D201" s="148"/>
      <c r="E201" s="121"/>
      <c r="F201" s="121"/>
      <c r="G201" s="117"/>
      <c r="H201" s="117"/>
      <c r="I201" s="117"/>
      <c r="J201" s="117"/>
      <c r="K201" s="117"/>
      <c r="L201" s="120"/>
      <c r="M201" s="120"/>
      <c r="N201" s="158" t="str">
        <f>IFERROR(IF(AND(Table4[[#This Row],[Amount of active component 
(kg)]]="", Table4[[#This Row],[Biomass treated 
(tonnes)]]=""),"", Table4[[#This Row],[Amount of active component 
(kg)]]/Table4[[#This Row],[Biomass treated 
(tonnes)]]),"")</f>
        <v/>
      </c>
      <c r="O201" s="122"/>
      <c r="P201" s="122"/>
      <c r="Q201" s="113"/>
    </row>
    <row r="202" spans="3:17" x14ac:dyDescent="0.45">
      <c r="C202" s="117"/>
      <c r="D202" s="148"/>
      <c r="E202" s="121"/>
      <c r="F202" s="121"/>
      <c r="G202" s="117"/>
      <c r="H202" s="117"/>
      <c r="I202" s="117"/>
      <c r="J202" s="117"/>
      <c r="K202" s="117"/>
      <c r="L202" s="120"/>
      <c r="M202" s="120"/>
      <c r="N202" s="158" t="str">
        <f>IFERROR(IF(AND(Table4[[#This Row],[Amount of active component 
(kg)]]="", Table4[[#This Row],[Biomass treated 
(tonnes)]]=""),"", Table4[[#This Row],[Amount of active component 
(kg)]]/Table4[[#This Row],[Biomass treated 
(tonnes)]]),"")</f>
        <v/>
      </c>
      <c r="O202" s="122"/>
      <c r="P202" s="122"/>
      <c r="Q202" s="113"/>
    </row>
    <row r="203" spans="3:17" x14ac:dyDescent="0.45">
      <c r="C203" s="117"/>
      <c r="D203" s="148"/>
      <c r="E203" s="121"/>
      <c r="F203" s="121"/>
      <c r="G203" s="117"/>
      <c r="H203" s="117"/>
      <c r="I203" s="117"/>
      <c r="J203" s="117"/>
      <c r="K203" s="117"/>
      <c r="L203" s="120"/>
      <c r="M203" s="120"/>
      <c r="N203" s="158" t="str">
        <f>IFERROR(IF(AND(Table4[[#This Row],[Amount of active component 
(kg)]]="", Table4[[#This Row],[Biomass treated 
(tonnes)]]=""),"", Table4[[#This Row],[Amount of active component 
(kg)]]/Table4[[#This Row],[Biomass treated 
(tonnes)]]),"")</f>
        <v/>
      </c>
      <c r="O203" s="122"/>
      <c r="P203" s="122"/>
      <c r="Q203" s="113"/>
    </row>
    <row r="204" spans="3:17" x14ac:dyDescent="0.45">
      <c r="C204" s="117"/>
      <c r="D204" s="148"/>
      <c r="E204" s="121"/>
      <c r="F204" s="121"/>
      <c r="G204" s="117"/>
      <c r="H204" s="117"/>
      <c r="I204" s="117"/>
      <c r="J204" s="117"/>
      <c r="K204" s="117"/>
      <c r="L204" s="120"/>
      <c r="M204" s="120"/>
      <c r="N204" s="158" t="str">
        <f>IFERROR(IF(AND(Table4[[#This Row],[Amount of active component 
(kg)]]="", Table4[[#This Row],[Biomass treated 
(tonnes)]]=""),"", Table4[[#This Row],[Amount of active component 
(kg)]]/Table4[[#This Row],[Biomass treated 
(tonnes)]]),"")</f>
        <v/>
      </c>
      <c r="O204" s="122"/>
      <c r="P204" s="122"/>
      <c r="Q204" s="113"/>
    </row>
    <row r="205" spans="3:17" x14ac:dyDescent="0.45">
      <c r="C205" s="117"/>
      <c r="D205" s="148"/>
      <c r="E205" s="121"/>
      <c r="F205" s="121"/>
      <c r="G205" s="117"/>
      <c r="H205" s="117"/>
      <c r="I205" s="117"/>
      <c r="J205" s="117"/>
      <c r="K205" s="117"/>
      <c r="L205" s="120"/>
      <c r="M205" s="120"/>
      <c r="N205" s="158" t="str">
        <f>IFERROR(IF(AND(Table4[[#This Row],[Amount of active component 
(kg)]]="", Table4[[#This Row],[Biomass treated 
(tonnes)]]=""),"", Table4[[#This Row],[Amount of active component 
(kg)]]/Table4[[#This Row],[Biomass treated 
(tonnes)]]),"")</f>
        <v/>
      </c>
      <c r="O205" s="122"/>
      <c r="P205" s="122"/>
      <c r="Q205" s="113"/>
    </row>
    <row r="206" spans="3:17" x14ac:dyDescent="0.45">
      <c r="C206" s="117"/>
      <c r="D206" s="148"/>
      <c r="E206" s="121"/>
      <c r="F206" s="121"/>
      <c r="G206" s="117"/>
      <c r="H206" s="117"/>
      <c r="I206" s="117"/>
      <c r="J206" s="117"/>
      <c r="K206" s="117"/>
      <c r="L206" s="120"/>
      <c r="M206" s="120"/>
      <c r="N206" s="158" t="str">
        <f>IFERROR(IF(AND(Table4[[#This Row],[Amount of active component 
(kg)]]="", Table4[[#This Row],[Biomass treated 
(tonnes)]]=""),"", Table4[[#This Row],[Amount of active component 
(kg)]]/Table4[[#This Row],[Biomass treated 
(tonnes)]]),"")</f>
        <v/>
      </c>
      <c r="O206" s="122"/>
      <c r="P206" s="122"/>
      <c r="Q206" s="113"/>
    </row>
    <row r="207" spans="3:17" x14ac:dyDescent="0.45">
      <c r="C207" s="117"/>
      <c r="D207" s="148"/>
      <c r="E207" s="121"/>
      <c r="F207" s="121"/>
      <c r="G207" s="117"/>
      <c r="H207" s="117"/>
      <c r="I207" s="117"/>
      <c r="J207" s="117"/>
      <c r="K207" s="117"/>
      <c r="L207" s="120"/>
      <c r="M207" s="120"/>
      <c r="N207" s="158" t="str">
        <f>IFERROR(IF(AND(Table4[[#This Row],[Amount of active component 
(kg)]]="", Table4[[#This Row],[Biomass treated 
(tonnes)]]=""),"", Table4[[#This Row],[Amount of active component 
(kg)]]/Table4[[#This Row],[Biomass treated 
(tonnes)]]),"")</f>
        <v/>
      </c>
      <c r="O207" s="122"/>
      <c r="P207" s="122"/>
      <c r="Q207" s="113"/>
    </row>
    <row r="208" spans="3:17" x14ac:dyDescent="0.45">
      <c r="C208" s="117"/>
      <c r="D208" s="148"/>
      <c r="E208" s="121"/>
      <c r="F208" s="121"/>
      <c r="G208" s="117"/>
      <c r="H208" s="117"/>
      <c r="I208" s="117"/>
      <c r="J208" s="117"/>
      <c r="K208" s="117"/>
      <c r="L208" s="120"/>
      <c r="M208" s="120"/>
      <c r="N208" s="158" t="str">
        <f>IFERROR(IF(AND(Table4[[#This Row],[Amount of active component 
(kg)]]="", Table4[[#This Row],[Biomass treated 
(tonnes)]]=""),"", Table4[[#This Row],[Amount of active component 
(kg)]]/Table4[[#This Row],[Biomass treated 
(tonnes)]]),"")</f>
        <v/>
      </c>
      <c r="O208" s="122"/>
      <c r="P208" s="122"/>
      <c r="Q208" s="113"/>
    </row>
    <row r="209" spans="3:17" x14ac:dyDescent="0.45">
      <c r="C209" s="117"/>
      <c r="D209" s="148"/>
      <c r="E209" s="121"/>
      <c r="F209" s="121"/>
      <c r="G209" s="117"/>
      <c r="H209" s="117"/>
      <c r="I209" s="117"/>
      <c r="J209" s="117"/>
      <c r="K209" s="117"/>
      <c r="L209" s="120"/>
      <c r="M209" s="120"/>
      <c r="N209" s="158" t="str">
        <f>IFERROR(IF(AND(Table4[[#This Row],[Amount of active component 
(kg)]]="", Table4[[#This Row],[Biomass treated 
(tonnes)]]=""),"", Table4[[#This Row],[Amount of active component 
(kg)]]/Table4[[#This Row],[Biomass treated 
(tonnes)]]),"")</f>
        <v/>
      </c>
      <c r="O209" s="122"/>
      <c r="P209" s="122"/>
      <c r="Q209" s="113"/>
    </row>
    <row r="210" spans="3:17" x14ac:dyDescent="0.45">
      <c r="C210" s="117"/>
      <c r="D210" s="148"/>
      <c r="E210" s="121"/>
      <c r="F210" s="121"/>
      <c r="G210" s="117"/>
      <c r="H210" s="117"/>
      <c r="I210" s="117"/>
      <c r="J210" s="117"/>
      <c r="K210" s="117"/>
      <c r="L210" s="120"/>
      <c r="M210" s="120"/>
      <c r="N210" s="158" t="str">
        <f>IFERROR(IF(AND(Table4[[#This Row],[Amount of active component 
(kg)]]="", Table4[[#This Row],[Biomass treated 
(tonnes)]]=""),"", Table4[[#This Row],[Amount of active component 
(kg)]]/Table4[[#This Row],[Biomass treated 
(tonnes)]]),"")</f>
        <v/>
      </c>
      <c r="O210" s="122"/>
      <c r="P210" s="122"/>
      <c r="Q210" s="113"/>
    </row>
    <row r="211" spans="3:17" x14ac:dyDescent="0.45">
      <c r="C211" s="117"/>
      <c r="D211" s="148"/>
      <c r="E211" s="121"/>
      <c r="F211" s="121"/>
      <c r="G211" s="117"/>
      <c r="H211" s="117"/>
      <c r="I211" s="117"/>
      <c r="J211" s="117"/>
      <c r="K211" s="117"/>
      <c r="L211" s="120"/>
      <c r="M211" s="120"/>
      <c r="N211" s="158" t="str">
        <f>IFERROR(IF(AND(Table4[[#This Row],[Amount of active component 
(kg)]]="", Table4[[#This Row],[Biomass treated 
(tonnes)]]=""),"", Table4[[#This Row],[Amount of active component 
(kg)]]/Table4[[#This Row],[Biomass treated 
(tonnes)]]),"")</f>
        <v/>
      </c>
      <c r="O211" s="122"/>
      <c r="P211" s="122"/>
      <c r="Q211" s="113"/>
    </row>
    <row r="212" spans="3:17" x14ac:dyDescent="0.45">
      <c r="C212" s="117"/>
      <c r="D212" s="148"/>
      <c r="E212" s="121"/>
      <c r="F212" s="121"/>
      <c r="G212" s="117"/>
      <c r="H212" s="117"/>
      <c r="I212" s="117"/>
      <c r="J212" s="117"/>
      <c r="K212" s="117"/>
      <c r="L212" s="120"/>
      <c r="M212" s="120"/>
      <c r="N212" s="158" t="str">
        <f>IFERROR(IF(AND(Table4[[#This Row],[Amount of active component 
(kg)]]="", Table4[[#This Row],[Biomass treated 
(tonnes)]]=""),"", Table4[[#This Row],[Amount of active component 
(kg)]]/Table4[[#This Row],[Biomass treated 
(tonnes)]]),"")</f>
        <v/>
      </c>
      <c r="O212" s="122"/>
      <c r="P212" s="122"/>
      <c r="Q212" s="113"/>
    </row>
    <row r="213" spans="3:17" x14ac:dyDescent="0.45">
      <c r="C213" s="117"/>
      <c r="D213" s="148"/>
      <c r="E213" s="121"/>
      <c r="F213" s="121"/>
      <c r="G213" s="117"/>
      <c r="H213" s="117"/>
      <c r="I213" s="117"/>
      <c r="J213" s="117"/>
      <c r="K213" s="117"/>
      <c r="L213" s="120"/>
      <c r="M213" s="120"/>
      <c r="N213" s="158" t="str">
        <f>IFERROR(IF(AND(Table4[[#This Row],[Amount of active component 
(kg)]]="", Table4[[#This Row],[Biomass treated 
(tonnes)]]=""),"", Table4[[#This Row],[Amount of active component 
(kg)]]/Table4[[#This Row],[Biomass treated 
(tonnes)]]),"")</f>
        <v/>
      </c>
      <c r="O213" s="122"/>
      <c r="P213" s="122"/>
      <c r="Q213" s="113"/>
    </row>
    <row r="214" spans="3:17" x14ac:dyDescent="0.45">
      <c r="C214" s="117"/>
      <c r="D214" s="148"/>
      <c r="E214" s="121"/>
      <c r="F214" s="121"/>
      <c r="G214" s="117"/>
      <c r="H214" s="117"/>
      <c r="I214" s="117"/>
      <c r="J214" s="117"/>
      <c r="K214" s="117"/>
      <c r="L214" s="120"/>
      <c r="M214" s="120"/>
      <c r="N214" s="158" t="str">
        <f>IFERROR(IF(AND(Table4[[#This Row],[Amount of active component 
(kg)]]="", Table4[[#This Row],[Biomass treated 
(tonnes)]]=""),"", Table4[[#This Row],[Amount of active component 
(kg)]]/Table4[[#This Row],[Biomass treated 
(tonnes)]]),"")</f>
        <v/>
      </c>
      <c r="O214" s="122"/>
      <c r="P214" s="122"/>
      <c r="Q214" s="113"/>
    </row>
    <row r="215" spans="3:17" x14ac:dyDescent="0.45">
      <c r="C215" s="117"/>
      <c r="D215" s="148"/>
      <c r="E215" s="121"/>
      <c r="F215" s="121"/>
      <c r="G215" s="117"/>
      <c r="H215" s="117"/>
      <c r="I215" s="117"/>
      <c r="J215" s="117"/>
      <c r="K215" s="117"/>
      <c r="L215" s="120"/>
      <c r="M215" s="120"/>
      <c r="N215" s="158" t="str">
        <f>IFERROR(IF(AND(Table4[[#This Row],[Amount of active component 
(kg)]]="", Table4[[#This Row],[Biomass treated 
(tonnes)]]=""),"", Table4[[#This Row],[Amount of active component 
(kg)]]/Table4[[#This Row],[Biomass treated 
(tonnes)]]),"")</f>
        <v/>
      </c>
      <c r="O215" s="122"/>
      <c r="P215" s="122"/>
      <c r="Q215" s="113"/>
    </row>
    <row r="216" spans="3:17" x14ac:dyDescent="0.45">
      <c r="C216" s="117"/>
      <c r="D216" s="148"/>
      <c r="E216" s="121"/>
      <c r="F216" s="121"/>
      <c r="G216" s="117"/>
      <c r="H216" s="117"/>
      <c r="I216" s="117"/>
      <c r="J216" s="117"/>
      <c r="K216" s="117"/>
      <c r="L216" s="120"/>
      <c r="M216" s="120"/>
      <c r="N216" s="158" t="str">
        <f>IFERROR(IF(AND(Table4[[#This Row],[Amount of active component 
(kg)]]="", Table4[[#This Row],[Biomass treated 
(tonnes)]]=""),"", Table4[[#This Row],[Amount of active component 
(kg)]]/Table4[[#This Row],[Biomass treated 
(tonnes)]]),"")</f>
        <v/>
      </c>
      <c r="O216" s="122"/>
      <c r="P216" s="122"/>
      <c r="Q216" s="113"/>
    </row>
    <row r="217" spans="3:17" x14ac:dyDescent="0.45">
      <c r="C217" s="117"/>
      <c r="D217" s="148"/>
      <c r="E217" s="121"/>
      <c r="F217" s="121"/>
      <c r="G217" s="117"/>
      <c r="H217" s="117"/>
      <c r="I217" s="117"/>
      <c r="J217" s="117"/>
      <c r="K217" s="117"/>
      <c r="L217" s="120"/>
      <c r="M217" s="120"/>
      <c r="N217" s="158" t="str">
        <f>IFERROR(IF(AND(Table4[[#This Row],[Amount of active component 
(kg)]]="", Table4[[#This Row],[Biomass treated 
(tonnes)]]=""),"", Table4[[#This Row],[Amount of active component 
(kg)]]/Table4[[#This Row],[Biomass treated 
(tonnes)]]),"")</f>
        <v/>
      </c>
      <c r="O217" s="122"/>
      <c r="P217" s="122"/>
      <c r="Q217" s="113"/>
    </row>
    <row r="218" spans="3:17" x14ac:dyDescent="0.45">
      <c r="C218" s="117"/>
      <c r="D218" s="148"/>
      <c r="E218" s="121"/>
      <c r="F218" s="121"/>
      <c r="G218" s="117"/>
      <c r="H218" s="117"/>
      <c r="I218" s="117"/>
      <c r="J218" s="117"/>
      <c r="K218" s="117"/>
      <c r="L218" s="120"/>
      <c r="M218" s="120"/>
      <c r="N218" s="158" t="str">
        <f>IFERROR(IF(AND(Table4[[#This Row],[Amount of active component 
(kg)]]="", Table4[[#This Row],[Biomass treated 
(tonnes)]]=""),"", Table4[[#This Row],[Amount of active component 
(kg)]]/Table4[[#This Row],[Biomass treated 
(tonnes)]]),"")</f>
        <v/>
      </c>
      <c r="O218" s="122"/>
      <c r="P218" s="122"/>
      <c r="Q218" s="113"/>
    </row>
    <row r="219" spans="3:17" x14ac:dyDescent="0.45">
      <c r="C219" s="117"/>
      <c r="D219" s="148"/>
      <c r="E219" s="121"/>
      <c r="F219" s="121"/>
      <c r="G219" s="117"/>
      <c r="H219" s="117"/>
      <c r="I219" s="117"/>
      <c r="J219" s="117"/>
      <c r="K219" s="117"/>
      <c r="L219" s="120"/>
      <c r="M219" s="120"/>
      <c r="N219" s="158" t="str">
        <f>IFERROR(IF(AND(Table4[[#This Row],[Amount of active component 
(kg)]]="", Table4[[#This Row],[Biomass treated 
(tonnes)]]=""),"", Table4[[#This Row],[Amount of active component 
(kg)]]/Table4[[#This Row],[Biomass treated 
(tonnes)]]),"")</f>
        <v/>
      </c>
      <c r="O219" s="122"/>
      <c r="P219" s="122"/>
      <c r="Q219" s="113"/>
    </row>
    <row r="220" spans="3:17" x14ac:dyDescent="0.45">
      <c r="C220" s="117"/>
      <c r="D220" s="148"/>
      <c r="E220" s="121"/>
      <c r="F220" s="121"/>
      <c r="G220" s="117"/>
      <c r="H220" s="117"/>
      <c r="I220" s="117"/>
      <c r="J220" s="117"/>
      <c r="K220" s="117"/>
      <c r="L220" s="120"/>
      <c r="M220" s="120"/>
      <c r="N220" s="158" t="str">
        <f>IFERROR(IF(AND(Table4[[#This Row],[Amount of active component 
(kg)]]="", Table4[[#This Row],[Biomass treated 
(tonnes)]]=""),"", Table4[[#This Row],[Amount of active component 
(kg)]]/Table4[[#This Row],[Biomass treated 
(tonnes)]]),"")</f>
        <v/>
      </c>
      <c r="O220" s="122"/>
      <c r="P220" s="122"/>
      <c r="Q220" s="113"/>
    </row>
    <row r="221" spans="3:17" x14ac:dyDescent="0.45">
      <c r="C221" s="117"/>
      <c r="D221" s="148"/>
      <c r="E221" s="121"/>
      <c r="F221" s="121"/>
      <c r="G221" s="117"/>
      <c r="H221" s="117"/>
      <c r="I221" s="117"/>
      <c r="J221" s="117"/>
      <c r="K221" s="117"/>
      <c r="L221" s="120"/>
      <c r="M221" s="120"/>
      <c r="N221" s="158" t="str">
        <f>IFERROR(IF(AND(Table4[[#This Row],[Amount of active component 
(kg)]]="", Table4[[#This Row],[Biomass treated 
(tonnes)]]=""),"", Table4[[#This Row],[Amount of active component 
(kg)]]/Table4[[#This Row],[Biomass treated 
(tonnes)]]),"")</f>
        <v/>
      </c>
      <c r="O221" s="122"/>
      <c r="P221" s="122"/>
      <c r="Q221" s="113"/>
    </row>
    <row r="222" spans="3:17" x14ac:dyDescent="0.45">
      <c r="C222" s="117"/>
      <c r="D222" s="148"/>
      <c r="E222" s="121"/>
      <c r="F222" s="121"/>
      <c r="G222" s="117"/>
      <c r="H222" s="117"/>
      <c r="I222" s="117"/>
      <c r="J222" s="117"/>
      <c r="K222" s="117"/>
      <c r="L222" s="120"/>
      <c r="M222" s="120"/>
      <c r="N222" s="158" t="str">
        <f>IFERROR(IF(AND(Table4[[#This Row],[Amount of active component 
(kg)]]="", Table4[[#This Row],[Biomass treated 
(tonnes)]]=""),"", Table4[[#This Row],[Amount of active component 
(kg)]]/Table4[[#This Row],[Biomass treated 
(tonnes)]]),"")</f>
        <v/>
      </c>
      <c r="O222" s="122"/>
      <c r="P222" s="122"/>
      <c r="Q222" s="113"/>
    </row>
    <row r="223" spans="3:17" x14ac:dyDescent="0.45">
      <c r="C223" s="117"/>
      <c r="D223" s="148"/>
      <c r="E223" s="121"/>
      <c r="F223" s="121"/>
      <c r="G223" s="117"/>
      <c r="H223" s="117"/>
      <c r="I223" s="117"/>
      <c r="J223" s="117"/>
      <c r="K223" s="117"/>
      <c r="L223" s="120"/>
      <c r="M223" s="120"/>
      <c r="N223" s="158" t="str">
        <f>IFERROR(IF(AND(Table4[[#This Row],[Amount of active component 
(kg)]]="", Table4[[#This Row],[Biomass treated 
(tonnes)]]=""),"", Table4[[#This Row],[Amount of active component 
(kg)]]/Table4[[#This Row],[Biomass treated 
(tonnes)]]),"")</f>
        <v/>
      </c>
      <c r="O223" s="122"/>
      <c r="P223" s="122"/>
      <c r="Q223" s="113"/>
    </row>
    <row r="224" spans="3:17" x14ac:dyDescent="0.45">
      <c r="C224" s="117"/>
      <c r="D224" s="148"/>
      <c r="E224" s="121"/>
      <c r="F224" s="121"/>
      <c r="G224" s="117"/>
      <c r="H224" s="117"/>
      <c r="I224" s="117"/>
      <c r="J224" s="117"/>
      <c r="K224" s="117"/>
      <c r="L224" s="120"/>
      <c r="M224" s="120"/>
      <c r="N224" s="158" t="str">
        <f>IFERROR(IF(AND(Table4[[#This Row],[Amount of active component 
(kg)]]="", Table4[[#This Row],[Biomass treated 
(tonnes)]]=""),"", Table4[[#This Row],[Amount of active component 
(kg)]]/Table4[[#This Row],[Biomass treated 
(tonnes)]]),"")</f>
        <v/>
      </c>
      <c r="O224" s="122"/>
      <c r="P224" s="122"/>
      <c r="Q224" s="113"/>
    </row>
    <row r="225" spans="3:17" x14ac:dyDescent="0.45">
      <c r="C225" s="117"/>
      <c r="D225" s="148"/>
      <c r="E225" s="121"/>
      <c r="F225" s="121"/>
      <c r="G225" s="117"/>
      <c r="H225" s="117"/>
      <c r="I225" s="117"/>
      <c r="J225" s="117"/>
      <c r="K225" s="117"/>
      <c r="L225" s="120"/>
      <c r="M225" s="120"/>
      <c r="N225" s="158" t="str">
        <f>IFERROR(IF(AND(Table4[[#This Row],[Amount of active component 
(kg)]]="", Table4[[#This Row],[Biomass treated 
(tonnes)]]=""),"", Table4[[#This Row],[Amount of active component 
(kg)]]/Table4[[#This Row],[Biomass treated 
(tonnes)]]),"")</f>
        <v/>
      </c>
      <c r="O225" s="122"/>
      <c r="P225" s="122"/>
      <c r="Q225" s="113"/>
    </row>
    <row r="226" spans="3:17" x14ac:dyDescent="0.45">
      <c r="C226" s="117"/>
      <c r="D226" s="148"/>
      <c r="E226" s="121"/>
      <c r="F226" s="121"/>
      <c r="G226" s="117"/>
      <c r="H226" s="117"/>
      <c r="I226" s="117"/>
      <c r="J226" s="117"/>
      <c r="K226" s="117"/>
      <c r="L226" s="120"/>
      <c r="M226" s="120"/>
      <c r="N226" s="158" t="str">
        <f>IFERROR(IF(AND(Table4[[#This Row],[Amount of active component 
(kg)]]="", Table4[[#This Row],[Biomass treated 
(tonnes)]]=""),"", Table4[[#This Row],[Amount of active component 
(kg)]]/Table4[[#This Row],[Biomass treated 
(tonnes)]]),"")</f>
        <v/>
      </c>
      <c r="O226" s="122"/>
      <c r="P226" s="122"/>
      <c r="Q226" s="113"/>
    </row>
    <row r="227" spans="3:17" x14ac:dyDescent="0.45">
      <c r="C227" s="117"/>
      <c r="D227" s="148"/>
      <c r="E227" s="121"/>
      <c r="F227" s="121"/>
      <c r="G227" s="117"/>
      <c r="H227" s="117"/>
      <c r="I227" s="117"/>
      <c r="J227" s="117"/>
      <c r="K227" s="117"/>
      <c r="L227" s="120"/>
      <c r="M227" s="120"/>
      <c r="N227" s="158" t="str">
        <f>IFERROR(IF(AND(Table4[[#This Row],[Amount of active component 
(kg)]]="", Table4[[#This Row],[Biomass treated 
(tonnes)]]=""),"", Table4[[#This Row],[Amount of active component 
(kg)]]/Table4[[#This Row],[Biomass treated 
(tonnes)]]),"")</f>
        <v/>
      </c>
      <c r="O227" s="122"/>
      <c r="P227" s="122"/>
      <c r="Q227" s="113"/>
    </row>
    <row r="228" spans="3:17" x14ac:dyDescent="0.45">
      <c r="C228" s="117"/>
      <c r="D228" s="148"/>
      <c r="E228" s="121"/>
      <c r="F228" s="121"/>
      <c r="G228" s="117"/>
      <c r="H228" s="117"/>
      <c r="I228" s="117"/>
      <c r="J228" s="117"/>
      <c r="K228" s="117"/>
      <c r="L228" s="120"/>
      <c r="M228" s="120"/>
      <c r="N228" s="158" t="str">
        <f>IFERROR(IF(AND(Table4[[#This Row],[Amount of active component 
(kg)]]="", Table4[[#This Row],[Biomass treated 
(tonnes)]]=""),"", Table4[[#This Row],[Amount of active component 
(kg)]]/Table4[[#This Row],[Biomass treated 
(tonnes)]]),"")</f>
        <v/>
      </c>
      <c r="O228" s="122"/>
      <c r="P228" s="122"/>
      <c r="Q228" s="113"/>
    </row>
    <row r="229" spans="3:17" x14ac:dyDescent="0.45">
      <c r="C229" s="117"/>
      <c r="D229" s="148"/>
      <c r="E229" s="121"/>
      <c r="F229" s="121"/>
      <c r="G229" s="117"/>
      <c r="H229" s="117"/>
      <c r="I229" s="117"/>
      <c r="J229" s="117"/>
      <c r="K229" s="117"/>
      <c r="L229" s="120"/>
      <c r="M229" s="120"/>
      <c r="N229" s="158" t="str">
        <f>IFERROR(IF(AND(Table4[[#This Row],[Amount of active component 
(kg)]]="", Table4[[#This Row],[Biomass treated 
(tonnes)]]=""),"", Table4[[#This Row],[Amount of active component 
(kg)]]/Table4[[#This Row],[Biomass treated 
(tonnes)]]),"")</f>
        <v/>
      </c>
      <c r="O229" s="122"/>
      <c r="P229" s="122"/>
      <c r="Q229" s="113"/>
    </row>
    <row r="230" spans="3:17" x14ac:dyDescent="0.45">
      <c r="C230" s="117"/>
      <c r="D230" s="148"/>
      <c r="E230" s="121"/>
      <c r="F230" s="121"/>
      <c r="G230" s="117"/>
      <c r="H230" s="117"/>
      <c r="I230" s="117"/>
      <c r="J230" s="117"/>
      <c r="K230" s="117"/>
      <c r="L230" s="120"/>
      <c r="M230" s="120"/>
      <c r="N230" s="158" t="str">
        <f>IFERROR(IF(AND(Table4[[#This Row],[Amount of active component 
(kg)]]="", Table4[[#This Row],[Biomass treated 
(tonnes)]]=""),"", Table4[[#This Row],[Amount of active component 
(kg)]]/Table4[[#This Row],[Biomass treated 
(tonnes)]]),"")</f>
        <v/>
      </c>
      <c r="O230" s="122"/>
      <c r="P230" s="122"/>
      <c r="Q230" s="113"/>
    </row>
    <row r="231" spans="3:17" x14ac:dyDescent="0.45">
      <c r="C231" s="117"/>
      <c r="D231" s="148"/>
      <c r="E231" s="121"/>
      <c r="F231" s="121"/>
      <c r="G231" s="117"/>
      <c r="H231" s="117"/>
      <c r="I231" s="117"/>
      <c r="J231" s="117"/>
      <c r="K231" s="117"/>
      <c r="L231" s="120"/>
      <c r="M231" s="120"/>
      <c r="N231" s="158" t="str">
        <f>IFERROR(IF(AND(Table4[[#This Row],[Amount of active component 
(kg)]]="", Table4[[#This Row],[Biomass treated 
(tonnes)]]=""),"", Table4[[#This Row],[Amount of active component 
(kg)]]/Table4[[#This Row],[Biomass treated 
(tonnes)]]),"")</f>
        <v/>
      </c>
      <c r="O231" s="122"/>
      <c r="P231" s="122"/>
      <c r="Q231" s="113"/>
    </row>
    <row r="232" spans="3:17" x14ac:dyDescent="0.45">
      <c r="C232" s="117"/>
      <c r="D232" s="148"/>
      <c r="E232" s="121"/>
      <c r="F232" s="121"/>
      <c r="G232" s="117"/>
      <c r="H232" s="117"/>
      <c r="I232" s="117"/>
      <c r="J232" s="117"/>
      <c r="K232" s="117"/>
      <c r="L232" s="120"/>
      <c r="M232" s="120"/>
      <c r="N232" s="158" t="str">
        <f>IFERROR(IF(AND(Table4[[#This Row],[Amount of active component 
(kg)]]="", Table4[[#This Row],[Biomass treated 
(tonnes)]]=""),"", Table4[[#This Row],[Amount of active component 
(kg)]]/Table4[[#This Row],[Biomass treated 
(tonnes)]]),"")</f>
        <v/>
      </c>
      <c r="O232" s="122"/>
      <c r="P232" s="122"/>
      <c r="Q232" s="113"/>
    </row>
    <row r="233" spans="3:17" x14ac:dyDescent="0.45">
      <c r="C233" s="117"/>
      <c r="D233" s="148"/>
      <c r="E233" s="121"/>
      <c r="F233" s="121"/>
      <c r="G233" s="117"/>
      <c r="H233" s="117"/>
      <c r="I233" s="117"/>
      <c r="J233" s="117"/>
      <c r="K233" s="117"/>
      <c r="L233" s="120"/>
      <c r="M233" s="120"/>
      <c r="N233" s="158" t="str">
        <f>IFERROR(IF(AND(Table4[[#This Row],[Amount of active component 
(kg)]]="", Table4[[#This Row],[Biomass treated 
(tonnes)]]=""),"", Table4[[#This Row],[Amount of active component 
(kg)]]/Table4[[#This Row],[Biomass treated 
(tonnes)]]),"")</f>
        <v/>
      </c>
      <c r="O233" s="122"/>
      <c r="P233" s="122"/>
      <c r="Q233" s="113"/>
    </row>
    <row r="234" spans="3:17" x14ac:dyDescent="0.45">
      <c r="C234" s="117"/>
      <c r="D234" s="148"/>
      <c r="E234" s="121"/>
      <c r="F234" s="121"/>
      <c r="G234" s="117"/>
      <c r="H234" s="117"/>
      <c r="I234" s="117"/>
      <c r="J234" s="117"/>
      <c r="K234" s="117"/>
      <c r="L234" s="120"/>
      <c r="M234" s="120"/>
      <c r="N234" s="158" t="str">
        <f>IFERROR(IF(AND(Table4[[#This Row],[Amount of active component 
(kg)]]="", Table4[[#This Row],[Biomass treated 
(tonnes)]]=""),"", Table4[[#This Row],[Amount of active component 
(kg)]]/Table4[[#This Row],[Biomass treated 
(tonnes)]]),"")</f>
        <v/>
      </c>
      <c r="O234" s="122"/>
      <c r="P234" s="122"/>
      <c r="Q234" s="113"/>
    </row>
    <row r="235" spans="3:17" x14ac:dyDescent="0.45">
      <c r="C235" s="117"/>
      <c r="D235" s="148"/>
      <c r="E235" s="121"/>
      <c r="F235" s="121"/>
      <c r="G235" s="117"/>
      <c r="H235" s="117"/>
      <c r="I235" s="117"/>
      <c r="J235" s="117"/>
      <c r="K235" s="117"/>
      <c r="L235" s="120"/>
      <c r="M235" s="120"/>
      <c r="N235" s="158" t="str">
        <f>IFERROR(IF(AND(Table4[[#This Row],[Amount of active component 
(kg)]]="", Table4[[#This Row],[Biomass treated 
(tonnes)]]=""),"", Table4[[#This Row],[Amount of active component 
(kg)]]/Table4[[#This Row],[Biomass treated 
(tonnes)]]),"")</f>
        <v/>
      </c>
      <c r="O235" s="122"/>
      <c r="P235" s="122"/>
      <c r="Q235" s="113"/>
    </row>
    <row r="236" spans="3:17" x14ac:dyDescent="0.45">
      <c r="C236" s="117"/>
      <c r="D236" s="148"/>
      <c r="E236" s="121"/>
      <c r="F236" s="121"/>
      <c r="G236" s="117"/>
      <c r="H236" s="117"/>
      <c r="I236" s="117"/>
      <c r="J236" s="117"/>
      <c r="K236" s="117"/>
      <c r="L236" s="120"/>
      <c r="M236" s="120"/>
      <c r="N236" s="158" t="str">
        <f>IFERROR(IF(AND(Table4[[#This Row],[Amount of active component 
(kg)]]="", Table4[[#This Row],[Biomass treated 
(tonnes)]]=""),"", Table4[[#This Row],[Amount of active component 
(kg)]]/Table4[[#This Row],[Biomass treated 
(tonnes)]]),"")</f>
        <v/>
      </c>
      <c r="O236" s="122"/>
      <c r="P236" s="122"/>
      <c r="Q236" s="113"/>
    </row>
    <row r="237" spans="3:17" x14ac:dyDescent="0.45">
      <c r="C237" s="117"/>
      <c r="D237" s="148"/>
      <c r="E237" s="121"/>
      <c r="F237" s="121"/>
      <c r="G237" s="117"/>
      <c r="H237" s="117"/>
      <c r="I237" s="117"/>
      <c r="J237" s="117"/>
      <c r="K237" s="117"/>
      <c r="L237" s="120"/>
      <c r="M237" s="120"/>
      <c r="N237" s="158" t="str">
        <f>IFERROR(IF(AND(Table4[[#This Row],[Amount of active component 
(kg)]]="", Table4[[#This Row],[Biomass treated 
(tonnes)]]=""),"", Table4[[#This Row],[Amount of active component 
(kg)]]/Table4[[#This Row],[Biomass treated 
(tonnes)]]),"")</f>
        <v/>
      </c>
      <c r="O237" s="122"/>
      <c r="P237" s="122"/>
      <c r="Q237" s="113"/>
    </row>
    <row r="238" spans="3:17" x14ac:dyDescent="0.45">
      <c r="C238" s="117"/>
      <c r="D238" s="148"/>
      <c r="E238" s="121"/>
      <c r="F238" s="121"/>
      <c r="G238" s="117"/>
      <c r="H238" s="117"/>
      <c r="I238" s="117"/>
      <c r="J238" s="117"/>
      <c r="K238" s="117"/>
      <c r="L238" s="120"/>
      <c r="M238" s="120"/>
      <c r="N238" s="158" t="str">
        <f>IFERROR(IF(AND(Table4[[#This Row],[Amount of active component 
(kg)]]="", Table4[[#This Row],[Biomass treated 
(tonnes)]]=""),"", Table4[[#This Row],[Amount of active component 
(kg)]]/Table4[[#This Row],[Biomass treated 
(tonnes)]]),"")</f>
        <v/>
      </c>
      <c r="O238" s="122"/>
      <c r="P238" s="122"/>
      <c r="Q238" s="113"/>
    </row>
    <row r="239" spans="3:17" x14ac:dyDescent="0.45">
      <c r="C239" s="117"/>
      <c r="D239" s="148"/>
      <c r="E239" s="121"/>
      <c r="F239" s="121"/>
      <c r="G239" s="117"/>
      <c r="H239" s="117"/>
      <c r="I239" s="117"/>
      <c r="J239" s="117"/>
      <c r="K239" s="117"/>
      <c r="L239" s="120"/>
      <c r="M239" s="120"/>
      <c r="N239" s="158" t="str">
        <f>IFERROR(IF(AND(Table4[[#This Row],[Amount of active component 
(kg)]]="", Table4[[#This Row],[Biomass treated 
(tonnes)]]=""),"", Table4[[#This Row],[Amount of active component 
(kg)]]/Table4[[#This Row],[Biomass treated 
(tonnes)]]),"")</f>
        <v/>
      </c>
      <c r="O239" s="122"/>
      <c r="P239" s="122"/>
      <c r="Q239" s="113"/>
    </row>
    <row r="240" spans="3:17" x14ac:dyDescent="0.45">
      <c r="C240" s="117"/>
      <c r="D240" s="148"/>
      <c r="E240" s="121"/>
      <c r="F240" s="121"/>
      <c r="G240" s="117"/>
      <c r="H240" s="117"/>
      <c r="I240" s="117"/>
      <c r="J240" s="117"/>
      <c r="K240" s="117"/>
      <c r="L240" s="120"/>
      <c r="M240" s="120"/>
      <c r="N240" s="158" t="str">
        <f>IFERROR(IF(AND(Table4[[#This Row],[Amount of active component 
(kg)]]="", Table4[[#This Row],[Biomass treated 
(tonnes)]]=""),"", Table4[[#This Row],[Amount of active component 
(kg)]]/Table4[[#This Row],[Biomass treated 
(tonnes)]]),"")</f>
        <v/>
      </c>
      <c r="O240" s="122"/>
      <c r="P240" s="122"/>
      <c r="Q240" s="113"/>
    </row>
    <row r="241" spans="3:17" x14ac:dyDescent="0.45">
      <c r="C241" s="117"/>
      <c r="D241" s="148"/>
      <c r="E241" s="121"/>
      <c r="F241" s="121"/>
      <c r="G241" s="117"/>
      <c r="H241" s="117"/>
      <c r="I241" s="117"/>
      <c r="J241" s="117"/>
      <c r="K241" s="117"/>
      <c r="L241" s="120"/>
      <c r="M241" s="120"/>
      <c r="N241" s="158" t="str">
        <f>IFERROR(IF(AND(Table4[[#This Row],[Amount of active component 
(kg)]]="", Table4[[#This Row],[Biomass treated 
(tonnes)]]=""),"", Table4[[#This Row],[Amount of active component 
(kg)]]/Table4[[#This Row],[Biomass treated 
(tonnes)]]),"")</f>
        <v/>
      </c>
      <c r="O241" s="122"/>
      <c r="P241" s="122"/>
      <c r="Q241" s="113"/>
    </row>
    <row r="242" spans="3:17" x14ac:dyDescent="0.45">
      <c r="C242" s="117"/>
      <c r="D242" s="148"/>
      <c r="E242" s="121"/>
      <c r="F242" s="121"/>
      <c r="G242" s="117"/>
      <c r="H242" s="117"/>
      <c r="I242" s="117"/>
      <c r="J242" s="117"/>
      <c r="K242" s="117"/>
      <c r="L242" s="120"/>
      <c r="M242" s="120"/>
      <c r="N242" s="158" t="str">
        <f>IFERROR(IF(AND(Table4[[#This Row],[Amount of active component 
(kg)]]="", Table4[[#This Row],[Biomass treated 
(tonnes)]]=""),"", Table4[[#This Row],[Amount of active component 
(kg)]]/Table4[[#This Row],[Biomass treated 
(tonnes)]]),"")</f>
        <v/>
      </c>
      <c r="O242" s="122"/>
      <c r="P242" s="122"/>
      <c r="Q242" s="113"/>
    </row>
    <row r="243" spans="3:17" x14ac:dyDescent="0.45">
      <c r="C243" s="117"/>
      <c r="D243" s="148"/>
      <c r="E243" s="121"/>
      <c r="F243" s="121"/>
      <c r="G243" s="117"/>
      <c r="H243" s="117"/>
      <c r="I243" s="117"/>
      <c r="J243" s="117"/>
      <c r="K243" s="117"/>
      <c r="L243" s="120"/>
      <c r="M243" s="120"/>
      <c r="N243" s="158" t="str">
        <f>IFERROR(IF(AND(Table4[[#This Row],[Amount of active component 
(kg)]]="", Table4[[#This Row],[Biomass treated 
(tonnes)]]=""),"", Table4[[#This Row],[Amount of active component 
(kg)]]/Table4[[#This Row],[Biomass treated 
(tonnes)]]),"")</f>
        <v/>
      </c>
      <c r="O243" s="122"/>
      <c r="P243" s="122"/>
      <c r="Q243" s="113"/>
    </row>
    <row r="244" spans="3:17" x14ac:dyDescent="0.45">
      <c r="C244" s="117"/>
      <c r="D244" s="148"/>
      <c r="E244" s="121"/>
      <c r="F244" s="121"/>
      <c r="G244" s="117"/>
      <c r="H244" s="117"/>
      <c r="I244" s="117"/>
      <c r="J244" s="117"/>
      <c r="K244" s="117"/>
      <c r="L244" s="120"/>
      <c r="M244" s="120"/>
      <c r="N244" s="158" t="str">
        <f>IFERROR(IF(AND(Table4[[#This Row],[Amount of active component 
(kg)]]="", Table4[[#This Row],[Biomass treated 
(tonnes)]]=""),"", Table4[[#This Row],[Amount of active component 
(kg)]]/Table4[[#This Row],[Biomass treated 
(tonnes)]]),"")</f>
        <v/>
      </c>
      <c r="O244" s="122"/>
      <c r="P244" s="122"/>
      <c r="Q244" s="113"/>
    </row>
    <row r="245" spans="3:17" x14ac:dyDescent="0.45">
      <c r="C245" s="117"/>
      <c r="D245" s="148"/>
      <c r="E245" s="121"/>
      <c r="F245" s="121"/>
      <c r="G245" s="117"/>
      <c r="H245" s="117"/>
      <c r="I245" s="117"/>
      <c r="J245" s="117"/>
      <c r="K245" s="117"/>
      <c r="L245" s="120"/>
      <c r="M245" s="120"/>
      <c r="N245" s="158" t="str">
        <f>IFERROR(IF(AND(Table4[[#This Row],[Amount of active component 
(kg)]]="", Table4[[#This Row],[Biomass treated 
(tonnes)]]=""),"", Table4[[#This Row],[Amount of active component 
(kg)]]/Table4[[#This Row],[Biomass treated 
(tonnes)]]),"")</f>
        <v/>
      </c>
      <c r="O245" s="122"/>
      <c r="P245" s="122"/>
      <c r="Q245" s="113"/>
    </row>
    <row r="246" spans="3:17" x14ac:dyDescent="0.45">
      <c r="C246" s="117"/>
      <c r="D246" s="148"/>
      <c r="E246" s="121"/>
      <c r="F246" s="121"/>
      <c r="G246" s="117"/>
      <c r="H246" s="117"/>
      <c r="I246" s="117"/>
      <c r="J246" s="117"/>
      <c r="K246" s="117"/>
      <c r="L246" s="120"/>
      <c r="M246" s="120"/>
      <c r="N246" s="158" t="str">
        <f>IFERROR(IF(AND(Table4[[#This Row],[Amount of active component 
(kg)]]="", Table4[[#This Row],[Biomass treated 
(tonnes)]]=""),"", Table4[[#This Row],[Amount of active component 
(kg)]]/Table4[[#This Row],[Biomass treated 
(tonnes)]]),"")</f>
        <v/>
      </c>
      <c r="O246" s="122"/>
      <c r="P246" s="122"/>
      <c r="Q246" s="113"/>
    </row>
    <row r="247" spans="3:17" x14ac:dyDescent="0.45">
      <c r="C247" s="117"/>
      <c r="D247" s="148"/>
      <c r="E247" s="121"/>
      <c r="F247" s="121"/>
      <c r="G247" s="117"/>
      <c r="H247" s="117"/>
      <c r="I247" s="117"/>
      <c r="J247" s="117"/>
      <c r="K247" s="117"/>
      <c r="L247" s="120"/>
      <c r="M247" s="120"/>
      <c r="N247" s="158" t="str">
        <f>IFERROR(IF(AND(Table4[[#This Row],[Amount of active component 
(kg)]]="", Table4[[#This Row],[Biomass treated 
(tonnes)]]=""),"", Table4[[#This Row],[Amount of active component 
(kg)]]/Table4[[#This Row],[Biomass treated 
(tonnes)]]),"")</f>
        <v/>
      </c>
      <c r="O247" s="122"/>
      <c r="P247" s="122"/>
      <c r="Q247" s="113"/>
    </row>
    <row r="248" spans="3:17" x14ac:dyDescent="0.45">
      <c r="C248" s="117"/>
      <c r="D248" s="148"/>
      <c r="E248" s="121"/>
      <c r="F248" s="121"/>
      <c r="G248" s="117"/>
      <c r="H248" s="117"/>
      <c r="I248" s="117"/>
      <c r="J248" s="117"/>
      <c r="K248" s="117"/>
      <c r="L248" s="120"/>
      <c r="M248" s="120"/>
      <c r="N248" s="158" t="str">
        <f>IFERROR(IF(AND(Table4[[#This Row],[Amount of active component 
(kg)]]="", Table4[[#This Row],[Biomass treated 
(tonnes)]]=""),"", Table4[[#This Row],[Amount of active component 
(kg)]]/Table4[[#This Row],[Biomass treated 
(tonnes)]]),"")</f>
        <v/>
      </c>
      <c r="O248" s="122"/>
      <c r="P248" s="122"/>
      <c r="Q248" s="113"/>
    </row>
    <row r="249" spans="3:17" x14ac:dyDescent="0.45">
      <c r="C249" s="117"/>
      <c r="D249" s="148"/>
      <c r="E249" s="121"/>
      <c r="F249" s="121"/>
      <c r="G249" s="117"/>
      <c r="H249" s="117"/>
      <c r="I249" s="117"/>
      <c r="J249" s="117"/>
      <c r="K249" s="117"/>
      <c r="L249" s="120"/>
      <c r="M249" s="120"/>
      <c r="N249" s="158" t="str">
        <f>IFERROR(IF(AND(Table4[[#This Row],[Amount of active component 
(kg)]]="", Table4[[#This Row],[Biomass treated 
(tonnes)]]=""),"", Table4[[#This Row],[Amount of active component 
(kg)]]/Table4[[#This Row],[Biomass treated 
(tonnes)]]),"")</f>
        <v/>
      </c>
      <c r="O249" s="122"/>
      <c r="P249" s="122"/>
      <c r="Q249" s="113"/>
    </row>
    <row r="250" spans="3:17" x14ac:dyDescent="0.45">
      <c r="C250" s="117"/>
      <c r="D250" s="148"/>
      <c r="E250" s="121"/>
      <c r="F250" s="121"/>
      <c r="G250" s="117"/>
      <c r="H250" s="117"/>
      <c r="I250" s="117"/>
      <c r="J250" s="117"/>
      <c r="K250" s="117"/>
      <c r="L250" s="120"/>
      <c r="M250" s="120"/>
      <c r="N250" s="158" t="str">
        <f>IFERROR(IF(AND(Table4[[#This Row],[Amount of active component 
(kg)]]="", Table4[[#This Row],[Biomass treated 
(tonnes)]]=""),"", Table4[[#This Row],[Amount of active component 
(kg)]]/Table4[[#This Row],[Biomass treated 
(tonnes)]]),"")</f>
        <v/>
      </c>
      <c r="O250" s="122"/>
      <c r="P250" s="122"/>
      <c r="Q250" s="113"/>
    </row>
    <row r="251" spans="3:17" x14ac:dyDescent="0.45">
      <c r="C251" s="117"/>
      <c r="D251" s="148"/>
      <c r="E251" s="121"/>
      <c r="F251" s="121"/>
      <c r="G251" s="117"/>
      <c r="H251" s="117"/>
      <c r="I251" s="117"/>
      <c r="J251" s="117"/>
      <c r="K251" s="117"/>
      <c r="L251" s="120"/>
      <c r="M251" s="120"/>
      <c r="N251" s="158" t="str">
        <f>IFERROR(IF(AND(Table4[[#This Row],[Amount of active component 
(kg)]]="", Table4[[#This Row],[Biomass treated 
(tonnes)]]=""),"", Table4[[#This Row],[Amount of active component 
(kg)]]/Table4[[#This Row],[Biomass treated 
(tonnes)]]),"")</f>
        <v/>
      </c>
      <c r="O251" s="122"/>
      <c r="P251" s="122"/>
      <c r="Q251" s="113"/>
    </row>
    <row r="252" spans="3:17" x14ac:dyDescent="0.45">
      <c r="C252" s="117"/>
      <c r="D252" s="148"/>
      <c r="E252" s="121"/>
      <c r="F252" s="121"/>
      <c r="G252" s="117"/>
      <c r="H252" s="117"/>
      <c r="I252" s="117"/>
      <c r="J252" s="117"/>
      <c r="K252" s="117"/>
      <c r="L252" s="120"/>
      <c r="M252" s="120"/>
      <c r="N252" s="158" t="str">
        <f>IFERROR(IF(AND(Table4[[#This Row],[Amount of active component 
(kg)]]="", Table4[[#This Row],[Biomass treated 
(tonnes)]]=""),"", Table4[[#This Row],[Amount of active component 
(kg)]]/Table4[[#This Row],[Biomass treated 
(tonnes)]]),"")</f>
        <v/>
      </c>
      <c r="O252" s="122"/>
      <c r="P252" s="122"/>
      <c r="Q252" s="113"/>
    </row>
    <row r="253" spans="3:17" x14ac:dyDescent="0.45">
      <c r="C253" s="117"/>
      <c r="D253" s="148"/>
      <c r="E253" s="121"/>
      <c r="F253" s="121"/>
      <c r="G253" s="117"/>
      <c r="H253" s="117"/>
      <c r="I253" s="117"/>
      <c r="J253" s="117"/>
      <c r="K253" s="117"/>
      <c r="L253" s="120"/>
      <c r="M253" s="120"/>
      <c r="N253" s="158" t="str">
        <f>IFERROR(IF(AND(Table4[[#This Row],[Amount of active component 
(kg)]]="", Table4[[#This Row],[Biomass treated 
(tonnes)]]=""),"", Table4[[#This Row],[Amount of active component 
(kg)]]/Table4[[#This Row],[Biomass treated 
(tonnes)]]),"")</f>
        <v/>
      </c>
      <c r="O253" s="122"/>
      <c r="P253" s="122"/>
      <c r="Q253" s="113"/>
    </row>
    <row r="254" spans="3:17" x14ac:dyDescent="0.45">
      <c r="C254" s="117"/>
      <c r="D254" s="148"/>
      <c r="E254" s="121"/>
      <c r="F254" s="121"/>
      <c r="G254" s="117"/>
      <c r="H254" s="117"/>
      <c r="I254" s="117"/>
      <c r="J254" s="117"/>
      <c r="K254" s="117"/>
      <c r="L254" s="120"/>
      <c r="M254" s="120"/>
      <c r="N254" s="158" t="str">
        <f>IFERROR(IF(AND(Table4[[#This Row],[Amount of active component 
(kg)]]="", Table4[[#This Row],[Biomass treated 
(tonnes)]]=""),"", Table4[[#This Row],[Amount of active component 
(kg)]]/Table4[[#This Row],[Biomass treated 
(tonnes)]]),"")</f>
        <v/>
      </c>
      <c r="O254" s="122"/>
      <c r="P254" s="122"/>
      <c r="Q254" s="113"/>
    </row>
    <row r="255" spans="3:17" x14ac:dyDescent="0.45">
      <c r="C255" s="117"/>
      <c r="D255" s="148"/>
      <c r="E255" s="121"/>
      <c r="F255" s="121"/>
      <c r="G255" s="117"/>
      <c r="H255" s="117"/>
      <c r="I255" s="117"/>
      <c r="J255" s="117"/>
      <c r="K255" s="117"/>
      <c r="L255" s="120"/>
      <c r="M255" s="120"/>
      <c r="N255" s="158" t="str">
        <f>IFERROR(IF(AND(Table4[[#This Row],[Amount of active component 
(kg)]]="", Table4[[#This Row],[Biomass treated 
(tonnes)]]=""),"", Table4[[#This Row],[Amount of active component 
(kg)]]/Table4[[#This Row],[Biomass treated 
(tonnes)]]),"")</f>
        <v/>
      </c>
      <c r="O255" s="122"/>
      <c r="P255" s="122"/>
      <c r="Q255" s="113"/>
    </row>
    <row r="256" spans="3:17" x14ac:dyDescent="0.45">
      <c r="C256" s="117"/>
      <c r="D256" s="148"/>
      <c r="E256" s="121"/>
      <c r="F256" s="121"/>
      <c r="G256" s="117"/>
      <c r="H256" s="117"/>
      <c r="I256" s="117"/>
      <c r="J256" s="117"/>
      <c r="K256" s="117"/>
      <c r="L256" s="120"/>
      <c r="M256" s="120"/>
      <c r="N256" s="158" t="str">
        <f>IFERROR(IF(AND(Table4[[#This Row],[Amount of active component 
(kg)]]="", Table4[[#This Row],[Biomass treated 
(tonnes)]]=""),"", Table4[[#This Row],[Amount of active component 
(kg)]]/Table4[[#This Row],[Biomass treated 
(tonnes)]]),"")</f>
        <v/>
      </c>
      <c r="O256" s="122"/>
      <c r="P256" s="122"/>
      <c r="Q256" s="113"/>
    </row>
    <row r="257" spans="3:17" x14ac:dyDescent="0.45">
      <c r="C257" s="117"/>
      <c r="D257" s="148"/>
      <c r="E257" s="121"/>
      <c r="F257" s="121"/>
      <c r="G257" s="117"/>
      <c r="H257" s="117"/>
      <c r="I257" s="117"/>
      <c r="J257" s="117"/>
      <c r="K257" s="117"/>
      <c r="L257" s="120"/>
      <c r="M257" s="120"/>
      <c r="N257" s="158" t="str">
        <f>IFERROR(IF(AND(Table4[[#This Row],[Amount of active component 
(kg)]]="", Table4[[#This Row],[Biomass treated 
(tonnes)]]=""),"", Table4[[#This Row],[Amount of active component 
(kg)]]/Table4[[#This Row],[Biomass treated 
(tonnes)]]),"")</f>
        <v/>
      </c>
      <c r="O257" s="122"/>
      <c r="P257" s="122"/>
      <c r="Q257" s="113"/>
    </row>
    <row r="258" spans="3:17" x14ac:dyDescent="0.45">
      <c r="C258" s="117"/>
      <c r="D258" s="148"/>
      <c r="E258" s="121"/>
      <c r="F258" s="121"/>
      <c r="G258" s="117"/>
      <c r="H258" s="117"/>
      <c r="I258" s="117"/>
      <c r="J258" s="117"/>
      <c r="K258" s="117"/>
      <c r="L258" s="120"/>
      <c r="M258" s="120"/>
      <c r="N258" s="158" t="str">
        <f>IFERROR(IF(AND(Table4[[#This Row],[Amount of active component 
(kg)]]="", Table4[[#This Row],[Biomass treated 
(tonnes)]]=""),"", Table4[[#This Row],[Amount of active component 
(kg)]]/Table4[[#This Row],[Biomass treated 
(tonnes)]]),"")</f>
        <v/>
      </c>
      <c r="O258" s="122"/>
      <c r="P258" s="122"/>
      <c r="Q258" s="113"/>
    </row>
    <row r="259" spans="3:17" x14ac:dyDescent="0.45">
      <c r="C259" s="117"/>
      <c r="D259" s="148"/>
      <c r="E259" s="121"/>
      <c r="F259" s="121"/>
      <c r="G259" s="117"/>
      <c r="H259" s="117"/>
      <c r="I259" s="117"/>
      <c r="J259" s="117"/>
      <c r="K259" s="117"/>
      <c r="L259" s="120"/>
      <c r="M259" s="120"/>
      <c r="N259" s="158" t="str">
        <f>IFERROR(IF(AND(Table4[[#This Row],[Amount of active component 
(kg)]]="", Table4[[#This Row],[Biomass treated 
(tonnes)]]=""),"", Table4[[#This Row],[Amount of active component 
(kg)]]/Table4[[#This Row],[Biomass treated 
(tonnes)]]),"")</f>
        <v/>
      </c>
      <c r="O259" s="122"/>
      <c r="P259" s="122"/>
      <c r="Q259" s="113"/>
    </row>
    <row r="260" spans="3:17" x14ac:dyDescent="0.45">
      <c r="C260" s="117"/>
      <c r="D260" s="148"/>
      <c r="E260" s="121"/>
      <c r="F260" s="121"/>
      <c r="G260" s="117"/>
      <c r="H260" s="117"/>
      <c r="I260" s="117"/>
      <c r="J260" s="117"/>
      <c r="K260" s="117"/>
      <c r="L260" s="120"/>
      <c r="M260" s="120"/>
      <c r="N260" s="158" t="str">
        <f>IFERROR(IF(AND(Table4[[#This Row],[Amount of active component 
(kg)]]="", Table4[[#This Row],[Biomass treated 
(tonnes)]]=""),"", Table4[[#This Row],[Amount of active component 
(kg)]]/Table4[[#This Row],[Biomass treated 
(tonnes)]]),"")</f>
        <v/>
      </c>
      <c r="O260" s="122"/>
      <c r="P260" s="122"/>
      <c r="Q260" s="113"/>
    </row>
    <row r="261" spans="3:17" x14ac:dyDescent="0.45">
      <c r="C261" s="117"/>
      <c r="D261" s="148"/>
      <c r="E261" s="121"/>
      <c r="F261" s="121"/>
      <c r="G261" s="117"/>
      <c r="H261" s="117"/>
      <c r="I261" s="117"/>
      <c r="J261" s="117"/>
      <c r="K261" s="117"/>
      <c r="L261" s="120"/>
      <c r="M261" s="120"/>
      <c r="N261" s="158" t="str">
        <f>IFERROR(IF(AND(Table4[[#This Row],[Amount of active component 
(kg)]]="", Table4[[#This Row],[Biomass treated 
(tonnes)]]=""),"", Table4[[#This Row],[Amount of active component 
(kg)]]/Table4[[#This Row],[Biomass treated 
(tonnes)]]),"")</f>
        <v/>
      </c>
      <c r="O261" s="122"/>
      <c r="P261" s="122"/>
      <c r="Q261" s="113"/>
    </row>
    <row r="262" spans="3:17" x14ac:dyDescent="0.45">
      <c r="C262" s="117"/>
      <c r="D262" s="148"/>
      <c r="E262" s="121"/>
      <c r="F262" s="121"/>
      <c r="G262" s="117"/>
      <c r="H262" s="117"/>
      <c r="I262" s="117"/>
      <c r="J262" s="117"/>
      <c r="K262" s="117"/>
      <c r="L262" s="120"/>
      <c r="M262" s="120"/>
      <c r="N262" s="158" t="str">
        <f>IFERROR(IF(AND(Table4[[#This Row],[Amount of active component 
(kg)]]="", Table4[[#This Row],[Biomass treated 
(tonnes)]]=""),"", Table4[[#This Row],[Amount of active component 
(kg)]]/Table4[[#This Row],[Biomass treated 
(tonnes)]]),"")</f>
        <v/>
      </c>
      <c r="O262" s="122"/>
      <c r="P262" s="122"/>
      <c r="Q262" s="113"/>
    </row>
    <row r="263" spans="3:17" x14ac:dyDescent="0.45">
      <c r="C263" s="117"/>
      <c r="D263" s="148"/>
      <c r="E263" s="121"/>
      <c r="F263" s="121"/>
      <c r="G263" s="117"/>
      <c r="H263" s="117"/>
      <c r="I263" s="117"/>
      <c r="J263" s="117"/>
      <c r="K263" s="117"/>
      <c r="L263" s="120"/>
      <c r="M263" s="120"/>
      <c r="N263" s="158" t="str">
        <f>IFERROR(IF(AND(Table4[[#This Row],[Amount of active component 
(kg)]]="", Table4[[#This Row],[Biomass treated 
(tonnes)]]=""),"", Table4[[#This Row],[Amount of active component 
(kg)]]/Table4[[#This Row],[Biomass treated 
(tonnes)]]),"")</f>
        <v/>
      </c>
      <c r="O263" s="122"/>
      <c r="P263" s="122"/>
      <c r="Q263" s="113"/>
    </row>
    <row r="264" spans="3:17" x14ac:dyDescent="0.45">
      <c r="C264" s="117"/>
      <c r="D264" s="148"/>
      <c r="E264" s="121"/>
      <c r="F264" s="121"/>
      <c r="G264" s="117"/>
      <c r="H264" s="117"/>
      <c r="I264" s="117"/>
      <c r="J264" s="117"/>
      <c r="K264" s="117"/>
      <c r="L264" s="120"/>
      <c r="M264" s="120"/>
      <c r="N264" s="158" t="str">
        <f>IFERROR(IF(AND(Table4[[#This Row],[Amount of active component 
(kg)]]="", Table4[[#This Row],[Biomass treated 
(tonnes)]]=""),"", Table4[[#This Row],[Amount of active component 
(kg)]]/Table4[[#This Row],[Biomass treated 
(tonnes)]]),"")</f>
        <v/>
      </c>
      <c r="O264" s="122"/>
      <c r="P264" s="122"/>
      <c r="Q264" s="113"/>
    </row>
    <row r="265" spans="3:17" x14ac:dyDescent="0.45">
      <c r="C265" s="117"/>
      <c r="D265" s="148"/>
      <c r="E265" s="121"/>
      <c r="F265" s="121"/>
      <c r="G265" s="117"/>
      <c r="H265" s="117"/>
      <c r="I265" s="117"/>
      <c r="J265" s="117"/>
      <c r="K265" s="117"/>
      <c r="L265" s="120"/>
      <c r="M265" s="120"/>
      <c r="N265" s="158" t="str">
        <f>IFERROR(IF(AND(Table4[[#This Row],[Amount of active component 
(kg)]]="", Table4[[#This Row],[Biomass treated 
(tonnes)]]=""),"", Table4[[#This Row],[Amount of active component 
(kg)]]/Table4[[#This Row],[Biomass treated 
(tonnes)]]),"")</f>
        <v/>
      </c>
      <c r="O265" s="122"/>
      <c r="P265" s="122"/>
      <c r="Q265" s="113"/>
    </row>
    <row r="266" spans="3:17" x14ac:dyDescent="0.45">
      <c r="C266" s="117"/>
      <c r="D266" s="148"/>
      <c r="E266" s="121"/>
      <c r="F266" s="121"/>
      <c r="G266" s="117"/>
      <c r="H266" s="117"/>
      <c r="I266" s="117"/>
      <c r="J266" s="117"/>
      <c r="K266" s="117"/>
      <c r="L266" s="120"/>
      <c r="M266" s="120"/>
      <c r="N266" s="158" t="str">
        <f>IFERROR(IF(AND(Table4[[#This Row],[Amount of active component 
(kg)]]="", Table4[[#This Row],[Biomass treated 
(tonnes)]]=""),"", Table4[[#This Row],[Amount of active component 
(kg)]]/Table4[[#This Row],[Biomass treated 
(tonnes)]]),"")</f>
        <v/>
      </c>
      <c r="O266" s="122"/>
      <c r="P266" s="122"/>
      <c r="Q266" s="113"/>
    </row>
    <row r="267" spans="3:17" x14ac:dyDescent="0.45">
      <c r="C267" s="117"/>
      <c r="D267" s="148"/>
      <c r="E267" s="121"/>
      <c r="F267" s="121"/>
      <c r="G267" s="117"/>
      <c r="H267" s="117"/>
      <c r="I267" s="117"/>
      <c r="J267" s="117"/>
      <c r="K267" s="117"/>
      <c r="L267" s="120"/>
      <c r="M267" s="120"/>
      <c r="N267" s="158" t="str">
        <f>IFERROR(IF(AND(Table4[[#This Row],[Amount of active component 
(kg)]]="", Table4[[#This Row],[Biomass treated 
(tonnes)]]=""),"", Table4[[#This Row],[Amount of active component 
(kg)]]/Table4[[#This Row],[Biomass treated 
(tonnes)]]),"")</f>
        <v/>
      </c>
      <c r="O267" s="122"/>
      <c r="P267" s="122"/>
      <c r="Q267" s="113"/>
    </row>
    <row r="268" spans="3:17" x14ac:dyDescent="0.45">
      <c r="C268" s="117"/>
      <c r="D268" s="148"/>
      <c r="E268" s="121"/>
      <c r="F268" s="121"/>
      <c r="G268" s="117"/>
      <c r="H268" s="117"/>
      <c r="I268" s="117"/>
      <c r="J268" s="117"/>
      <c r="K268" s="117"/>
      <c r="L268" s="120"/>
      <c r="M268" s="120"/>
      <c r="N268" s="158" t="str">
        <f>IFERROR(IF(AND(Table4[[#This Row],[Amount of active component 
(kg)]]="", Table4[[#This Row],[Biomass treated 
(tonnes)]]=""),"", Table4[[#This Row],[Amount of active component 
(kg)]]/Table4[[#This Row],[Biomass treated 
(tonnes)]]),"")</f>
        <v/>
      </c>
      <c r="O268" s="122"/>
      <c r="P268" s="122"/>
      <c r="Q268" s="113"/>
    </row>
    <row r="269" spans="3:17" x14ac:dyDescent="0.45">
      <c r="C269" s="117"/>
      <c r="D269" s="148"/>
      <c r="E269" s="121"/>
      <c r="F269" s="121"/>
      <c r="G269" s="117"/>
      <c r="H269" s="117"/>
      <c r="I269" s="117"/>
      <c r="J269" s="117"/>
      <c r="K269" s="117"/>
      <c r="L269" s="120"/>
      <c r="M269" s="120"/>
      <c r="N269" s="158" t="str">
        <f>IFERROR(IF(AND(Table4[[#This Row],[Amount of active component 
(kg)]]="", Table4[[#This Row],[Biomass treated 
(tonnes)]]=""),"", Table4[[#This Row],[Amount of active component 
(kg)]]/Table4[[#This Row],[Biomass treated 
(tonnes)]]),"")</f>
        <v/>
      </c>
      <c r="O269" s="122"/>
      <c r="P269" s="122"/>
      <c r="Q269" s="113"/>
    </row>
    <row r="270" spans="3:17" x14ac:dyDescent="0.45">
      <c r="C270" s="117"/>
      <c r="D270" s="148"/>
      <c r="E270" s="121"/>
      <c r="F270" s="121"/>
      <c r="G270" s="117"/>
      <c r="H270" s="117"/>
      <c r="I270" s="117"/>
      <c r="J270" s="117"/>
      <c r="K270" s="117"/>
      <c r="L270" s="120"/>
      <c r="M270" s="120"/>
      <c r="N270" s="158" t="str">
        <f>IFERROR(IF(AND(Table4[[#This Row],[Amount of active component 
(kg)]]="", Table4[[#This Row],[Biomass treated 
(tonnes)]]=""),"", Table4[[#This Row],[Amount of active component 
(kg)]]/Table4[[#This Row],[Biomass treated 
(tonnes)]]),"")</f>
        <v/>
      </c>
      <c r="O270" s="122"/>
      <c r="P270" s="122"/>
      <c r="Q270" s="113"/>
    </row>
    <row r="271" spans="3:17" x14ac:dyDescent="0.45">
      <c r="C271" s="117"/>
      <c r="D271" s="148"/>
      <c r="E271" s="121"/>
      <c r="F271" s="121"/>
      <c r="G271" s="117"/>
      <c r="H271" s="117"/>
      <c r="I271" s="117"/>
      <c r="J271" s="117"/>
      <c r="K271" s="117"/>
      <c r="L271" s="120"/>
      <c r="M271" s="120"/>
      <c r="N271" s="158" t="str">
        <f>IFERROR(IF(AND(Table4[[#This Row],[Amount of active component 
(kg)]]="", Table4[[#This Row],[Biomass treated 
(tonnes)]]=""),"", Table4[[#This Row],[Amount of active component 
(kg)]]/Table4[[#This Row],[Biomass treated 
(tonnes)]]),"")</f>
        <v/>
      </c>
      <c r="O271" s="122"/>
      <c r="P271" s="122"/>
      <c r="Q271" s="113"/>
    </row>
    <row r="272" spans="3:17" x14ac:dyDescent="0.45">
      <c r="C272" s="117"/>
      <c r="D272" s="148"/>
      <c r="E272" s="121"/>
      <c r="F272" s="121"/>
      <c r="G272" s="117"/>
      <c r="H272" s="117"/>
      <c r="I272" s="117"/>
      <c r="J272" s="117"/>
      <c r="K272" s="117"/>
      <c r="L272" s="120"/>
      <c r="M272" s="120"/>
      <c r="N272" s="158" t="str">
        <f>IFERROR(IF(AND(Table4[[#This Row],[Amount of active component 
(kg)]]="", Table4[[#This Row],[Biomass treated 
(tonnes)]]=""),"", Table4[[#This Row],[Amount of active component 
(kg)]]/Table4[[#This Row],[Biomass treated 
(tonnes)]]),"")</f>
        <v/>
      </c>
      <c r="O272" s="122"/>
      <c r="P272" s="122"/>
      <c r="Q272" s="113"/>
    </row>
    <row r="273" spans="3:17" x14ac:dyDescent="0.45">
      <c r="C273" s="117"/>
      <c r="D273" s="148"/>
      <c r="E273" s="121"/>
      <c r="F273" s="121"/>
      <c r="G273" s="117"/>
      <c r="H273" s="117"/>
      <c r="I273" s="117"/>
      <c r="J273" s="117"/>
      <c r="K273" s="117"/>
      <c r="L273" s="120"/>
      <c r="M273" s="120"/>
      <c r="N273" s="158" t="str">
        <f>IFERROR(IF(AND(Table4[[#This Row],[Amount of active component 
(kg)]]="", Table4[[#This Row],[Biomass treated 
(tonnes)]]=""),"", Table4[[#This Row],[Amount of active component 
(kg)]]/Table4[[#This Row],[Biomass treated 
(tonnes)]]),"")</f>
        <v/>
      </c>
      <c r="O273" s="122"/>
      <c r="P273" s="122"/>
      <c r="Q273" s="113"/>
    </row>
    <row r="274" spans="3:17" x14ac:dyDescent="0.45">
      <c r="C274" s="117"/>
      <c r="D274" s="148"/>
      <c r="E274" s="121"/>
      <c r="F274" s="121"/>
      <c r="G274" s="117"/>
      <c r="H274" s="117"/>
      <c r="I274" s="117"/>
      <c r="J274" s="117"/>
      <c r="K274" s="117"/>
      <c r="L274" s="120"/>
      <c r="M274" s="120"/>
      <c r="N274" s="158" t="str">
        <f>IFERROR(IF(AND(Table4[[#This Row],[Amount of active component 
(kg)]]="", Table4[[#This Row],[Biomass treated 
(tonnes)]]=""),"", Table4[[#This Row],[Amount of active component 
(kg)]]/Table4[[#This Row],[Biomass treated 
(tonnes)]]),"")</f>
        <v/>
      </c>
      <c r="O274" s="122"/>
      <c r="P274" s="122"/>
      <c r="Q274" s="113"/>
    </row>
    <row r="275" spans="3:17" x14ac:dyDescent="0.45">
      <c r="C275" s="117"/>
      <c r="D275" s="148"/>
      <c r="E275" s="121"/>
      <c r="F275" s="121"/>
      <c r="G275" s="117"/>
      <c r="H275" s="117"/>
      <c r="I275" s="117"/>
      <c r="J275" s="117"/>
      <c r="K275" s="117"/>
      <c r="L275" s="120"/>
      <c r="M275" s="120"/>
      <c r="N275" s="158" t="str">
        <f>IFERROR(IF(AND(Table4[[#This Row],[Amount of active component 
(kg)]]="", Table4[[#This Row],[Biomass treated 
(tonnes)]]=""),"", Table4[[#This Row],[Amount of active component 
(kg)]]/Table4[[#This Row],[Biomass treated 
(tonnes)]]),"")</f>
        <v/>
      </c>
      <c r="O275" s="122"/>
      <c r="P275" s="122"/>
      <c r="Q275" s="113"/>
    </row>
    <row r="276" spans="3:17" x14ac:dyDescent="0.45">
      <c r="C276" s="117"/>
      <c r="D276" s="148"/>
      <c r="E276" s="121"/>
      <c r="F276" s="121"/>
      <c r="G276" s="117"/>
      <c r="H276" s="117"/>
      <c r="I276" s="117"/>
      <c r="J276" s="117"/>
      <c r="K276" s="117"/>
      <c r="L276" s="120"/>
      <c r="M276" s="120"/>
      <c r="N276" s="158" t="str">
        <f>IFERROR(IF(AND(Table4[[#This Row],[Amount of active component 
(kg)]]="", Table4[[#This Row],[Biomass treated 
(tonnes)]]=""),"", Table4[[#This Row],[Amount of active component 
(kg)]]/Table4[[#This Row],[Biomass treated 
(tonnes)]]),"")</f>
        <v/>
      </c>
      <c r="O276" s="122"/>
      <c r="P276" s="122"/>
      <c r="Q276" s="113"/>
    </row>
    <row r="277" spans="3:17" x14ac:dyDescent="0.45">
      <c r="C277" s="117"/>
      <c r="D277" s="148"/>
      <c r="E277" s="121"/>
      <c r="F277" s="121"/>
      <c r="G277" s="117"/>
      <c r="H277" s="117"/>
      <c r="I277" s="117"/>
      <c r="J277" s="117"/>
      <c r="K277" s="117"/>
      <c r="L277" s="120"/>
      <c r="M277" s="120"/>
      <c r="N277" s="158" t="str">
        <f>IFERROR(IF(AND(Table4[[#This Row],[Amount of active component 
(kg)]]="", Table4[[#This Row],[Biomass treated 
(tonnes)]]=""),"", Table4[[#This Row],[Amount of active component 
(kg)]]/Table4[[#This Row],[Biomass treated 
(tonnes)]]),"")</f>
        <v/>
      </c>
      <c r="O277" s="122"/>
      <c r="P277" s="122"/>
      <c r="Q277" s="113"/>
    </row>
    <row r="278" spans="3:17" x14ac:dyDescent="0.45">
      <c r="C278" s="117"/>
      <c r="D278" s="148"/>
      <c r="E278" s="121"/>
      <c r="F278" s="121"/>
      <c r="G278" s="117"/>
      <c r="H278" s="117"/>
      <c r="I278" s="117"/>
      <c r="J278" s="117"/>
      <c r="K278" s="117"/>
      <c r="L278" s="120"/>
      <c r="M278" s="120"/>
      <c r="N278" s="158" t="str">
        <f>IFERROR(IF(AND(Table4[[#This Row],[Amount of active component 
(kg)]]="", Table4[[#This Row],[Biomass treated 
(tonnes)]]=""),"", Table4[[#This Row],[Amount of active component 
(kg)]]/Table4[[#This Row],[Biomass treated 
(tonnes)]]),"")</f>
        <v/>
      </c>
      <c r="O278" s="122"/>
      <c r="P278" s="122"/>
      <c r="Q278" s="113"/>
    </row>
    <row r="279" spans="3:17" x14ac:dyDescent="0.45">
      <c r="C279" s="117"/>
      <c r="D279" s="148"/>
      <c r="E279" s="121"/>
      <c r="F279" s="121"/>
      <c r="G279" s="117"/>
      <c r="H279" s="117"/>
      <c r="I279" s="117"/>
      <c r="J279" s="117"/>
      <c r="K279" s="117"/>
      <c r="L279" s="120"/>
      <c r="M279" s="120"/>
      <c r="N279" s="158" t="str">
        <f>IFERROR(IF(AND(Table4[[#This Row],[Amount of active component 
(kg)]]="", Table4[[#This Row],[Biomass treated 
(tonnes)]]=""),"", Table4[[#This Row],[Amount of active component 
(kg)]]/Table4[[#This Row],[Biomass treated 
(tonnes)]]),"")</f>
        <v/>
      </c>
      <c r="O279" s="122"/>
      <c r="P279" s="122"/>
      <c r="Q279" s="113"/>
    </row>
    <row r="280" spans="3:17" x14ac:dyDescent="0.45">
      <c r="C280" s="117"/>
      <c r="D280" s="148"/>
      <c r="E280" s="121"/>
      <c r="F280" s="121"/>
      <c r="G280" s="117"/>
      <c r="H280" s="117"/>
      <c r="I280" s="117"/>
      <c r="J280" s="117"/>
      <c r="K280" s="117"/>
      <c r="L280" s="120"/>
      <c r="M280" s="120"/>
      <c r="N280" s="158" t="str">
        <f>IFERROR(IF(AND(Table4[[#This Row],[Amount of active component 
(kg)]]="", Table4[[#This Row],[Biomass treated 
(tonnes)]]=""),"", Table4[[#This Row],[Amount of active component 
(kg)]]/Table4[[#This Row],[Biomass treated 
(tonnes)]]),"")</f>
        <v/>
      </c>
      <c r="O280" s="122"/>
      <c r="P280" s="122"/>
      <c r="Q280" s="113"/>
    </row>
    <row r="281" spans="3:17" x14ac:dyDescent="0.45">
      <c r="C281" s="117"/>
      <c r="D281" s="148"/>
      <c r="E281" s="121"/>
      <c r="F281" s="121"/>
      <c r="G281" s="117"/>
      <c r="H281" s="117"/>
      <c r="I281" s="117"/>
      <c r="J281" s="117"/>
      <c r="K281" s="117"/>
      <c r="L281" s="120"/>
      <c r="M281" s="120"/>
      <c r="N281" s="158" t="str">
        <f>IFERROR(IF(AND(Table4[[#This Row],[Amount of active component 
(kg)]]="", Table4[[#This Row],[Biomass treated 
(tonnes)]]=""),"", Table4[[#This Row],[Amount of active component 
(kg)]]/Table4[[#This Row],[Biomass treated 
(tonnes)]]),"")</f>
        <v/>
      </c>
      <c r="O281" s="122"/>
      <c r="P281" s="122"/>
      <c r="Q281" s="113"/>
    </row>
    <row r="282" spans="3:17" x14ac:dyDescent="0.45">
      <c r="C282" s="117"/>
      <c r="D282" s="148"/>
      <c r="E282" s="121"/>
      <c r="F282" s="121"/>
      <c r="G282" s="117"/>
      <c r="H282" s="117"/>
      <c r="I282" s="117"/>
      <c r="J282" s="117"/>
      <c r="K282" s="117"/>
      <c r="L282" s="120"/>
      <c r="M282" s="120"/>
      <c r="N282" s="158" t="str">
        <f>IFERROR(IF(AND(Table4[[#This Row],[Amount of active component 
(kg)]]="", Table4[[#This Row],[Biomass treated 
(tonnes)]]=""),"", Table4[[#This Row],[Amount of active component 
(kg)]]/Table4[[#This Row],[Biomass treated 
(tonnes)]]),"")</f>
        <v/>
      </c>
      <c r="O282" s="122"/>
      <c r="P282" s="122"/>
      <c r="Q282" s="113"/>
    </row>
    <row r="283" spans="3:17" x14ac:dyDescent="0.45">
      <c r="C283" s="117"/>
      <c r="D283" s="148"/>
      <c r="E283" s="121"/>
      <c r="F283" s="121"/>
      <c r="G283" s="117"/>
      <c r="H283" s="117"/>
      <c r="I283" s="117"/>
      <c r="J283" s="117"/>
      <c r="K283" s="117"/>
      <c r="L283" s="120"/>
      <c r="M283" s="120"/>
      <c r="N283" s="158" t="str">
        <f>IFERROR(IF(AND(Table4[[#This Row],[Amount of active component 
(kg)]]="", Table4[[#This Row],[Biomass treated 
(tonnes)]]=""),"", Table4[[#This Row],[Amount of active component 
(kg)]]/Table4[[#This Row],[Biomass treated 
(tonnes)]]),"")</f>
        <v/>
      </c>
      <c r="O283" s="122"/>
      <c r="P283" s="122"/>
      <c r="Q283" s="113"/>
    </row>
    <row r="284" spans="3:17" x14ac:dyDescent="0.45">
      <c r="C284" s="117"/>
      <c r="D284" s="148"/>
      <c r="E284" s="121"/>
      <c r="F284" s="121"/>
      <c r="G284" s="117"/>
      <c r="H284" s="117"/>
      <c r="I284" s="117"/>
      <c r="J284" s="117"/>
      <c r="K284" s="117"/>
      <c r="L284" s="120"/>
      <c r="M284" s="120"/>
      <c r="N284" s="158" t="str">
        <f>IFERROR(IF(AND(Table4[[#This Row],[Amount of active component 
(kg)]]="", Table4[[#This Row],[Biomass treated 
(tonnes)]]=""),"", Table4[[#This Row],[Amount of active component 
(kg)]]/Table4[[#This Row],[Biomass treated 
(tonnes)]]),"")</f>
        <v/>
      </c>
      <c r="O284" s="122"/>
      <c r="P284" s="122"/>
      <c r="Q284" s="113"/>
    </row>
    <row r="285" spans="3:17" x14ac:dyDescent="0.45">
      <c r="C285" s="117"/>
      <c r="D285" s="148"/>
      <c r="E285" s="121"/>
      <c r="F285" s="121"/>
      <c r="G285" s="117"/>
      <c r="H285" s="117"/>
      <c r="I285" s="117"/>
      <c r="J285" s="117"/>
      <c r="K285" s="117"/>
      <c r="L285" s="120"/>
      <c r="M285" s="120"/>
      <c r="N285" s="158" t="str">
        <f>IFERROR(IF(AND(Table4[[#This Row],[Amount of active component 
(kg)]]="", Table4[[#This Row],[Biomass treated 
(tonnes)]]=""),"", Table4[[#This Row],[Amount of active component 
(kg)]]/Table4[[#This Row],[Biomass treated 
(tonnes)]]),"")</f>
        <v/>
      </c>
      <c r="O285" s="122"/>
      <c r="P285" s="122"/>
      <c r="Q285" s="113"/>
    </row>
    <row r="286" spans="3:17" x14ac:dyDescent="0.45">
      <c r="C286" s="117"/>
      <c r="D286" s="148"/>
      <c r="E286" s="121"/>
      <c r="F286" s="121"/>
      <c r="G286" s="117"/>
      <c r="H286" s="117"/>
      <c r="I286" s="117"/>
      <c r="J286" s="117"/>
      <c r="K286" s="117"/>
      <c r="L286" s="120"/>
      <c r="M286" s="120"/>
      <c r="N286" s="158" t="str">
        <f>IFERROR(IF(AND(Table4[[#This Row],[Amount of active component 
(kg)]]="", Table4[[#This Row],[Biomass treated 
(tonnes)]]=""),"", Table4[[#This Row],[Amount of active component 
(kg)]]/Table4[[#This Row],[Biomass treated 
(tonnes)]]),"")</f>
        <v/>
      </c>
      <c r="O286" s="122"/>
      <c r="P286" s="122"/>
      <c r="Q286" s="113"/>
    </row>
    <row r="287" spans="3:17" x14ac:dyDescent="0.45">
      <c r="C287" s="117"/>
      <c r="D287" s="148"/>
      <c r="E287" s="121"/>
      <c r="F287" s="121"/>
      <c r="G287" s="117"/>
      <c r="H287" s="117"/>
      <c r="I287" s="117"/>
      <c r="J287" s="117"/>
      <c r="K287" s="117"/>
      <c r="L287" s="120"/>
      <c r="M287" s="120"/>
      <c r="N287" s="158" t="str">
        <f>IFERROR(IF(AND(Table4[[#This Row],[Amount of active component 
(kg)]]="", Table4[[#This Row],[Biomass treated 
(tonnes)]]=""),"", Table4[[#This Row],[Amount of active component 
(kg)]]/Table4[[#This Row],[Biomass treated 
(tonnes)]]),"")</f>
        <v/>
      </c>
      <c r="O287" s="122"/>
      <c r="P287" s="122"/>
      <c r="Q287" s="113"/>
    </row>
    <row r="288" spans="3:17" x14ac:dyDescent="0.45">
      <c r="C288" s="117"/>
      <c r="D288" s="148"/>
      <c r="E288" s="121"/>
      <c r="F288" s="121"/>
      <c r="G288" s="117"/>
      <c r="H288" s="117"/>
      <c r="I288" s="117"/>
      <c r="J288" s="117"/>
      <c r="K288" s="117"/>
      <c r="L288" s="120"/>
      <c r="M288" s="120"/>
      <c r="N288" s="158" t="str">
        <f>IFERROR(IF(AND(Table4[[#This Row],[Amount of active component 
(kg)]]="", Table4[[#This Row],[Biomass treated 
(tonnes)]]=""),"", Table4[[#This Row],[Amount of active component 
(kg)]]/Table4[[#This Row],[Biomass treated 
(tonnes)]]),"")</f>
        <v/>
      </c>
      <c r="O288" s="122"/>
      <c r="P288" s="122"/>
      <c r="Q288" s="113"/>
    </row>
    <row r="289" spans="3:17" x14ac:dyDescent="0.45">
      <c r="C289" s="117"/>
      <c r="D289" s="148"/>
      <c r="E289" s="121"/>
      <c r="F289" s="121"/>
      <c r="G289" s="117"/>
      <c r="H289" s="117"/>
      <c r="I289" s="117"/>
      <c r="J289" s="117"/>
      <c r="K289" s="117"/>
      <c r="L289" s="120"/>
      <c r="M289" s="120"/>
      <c r="N289" s="158" t="str">
        <f>IFERROR(IF(AND(Table4[[#This Row],[Amount of active component 
(kg)]]="", Table4[[#This Row],[Biomass treated 
(tonnes)]]=""),"", Table4[[#This Row],[Amount of active component 
(kg)]]/Table4[[#This Row],[Biomass treated 
(tonnes)]]),"")</f>
        <v/>
      </c>
      <c r="O289" s="122"/>
      <c r="P289" s="122"/>
      <c r="Q289" s="113"/>
    </row>
    <row r="290" spans="3:17" x14ac:dyDescent="0.45">
      <c r="C290" s="117"/>
      <c r="D290" s="148"/>
      <c r="E290" s="121"/>
      <c r="F290" s="121"/>
      <c r="G290" s="117"/>
      <c r="H290" s="117"/>
      <c r="I290" s="117"/>
      <c r="J290" s="117"/>
      <c r="K290" s="117"/>
      <c r="L290" s="120"/>
      <c r="M290" s="120"/>
      <c r="N290" s="158" t="str">
        <f>IFERROR(IF(AND(Table4[[#This Row],[Amount of active component 
(kg)]]="", Table4[[#This Row],[Biomass treated 
(tonnes)]]=""),"", Table4[[#This Row],[Amount of active component 
(kg)]]/Table4[[#This Row],[Biomass treated 
(tonnes)]]),"")</f>
        <v/>
      </c>
      <c r="O290" s="122"/>
      <c r="P290" s="122"/>
      <c r="Q290" s="113"/>
    </row>
    <row r="291" spans="3:17" x14ac:dyDescent="0.45">
      <c r="C291" s="117"/>
      <c r="D291" s="148"/>
      <c r="E291" s="121"/>
      <c r="F291" s="121"/>
      <c r="G291" s="117"/>
      <c r="H291" s="117"/>
      <c r="I291" s="117"/>
      <c r="J291" s="117"/>
      <c r="K291" s="117"/>
      <c r="L291" s="120"/>
      <c r="M291" s="120"/>
      <c r="N291" s="158" t="str">
        <f>IFERROR(IF(AND(Table4[[#This Row],[Amount of active component 
(kg)]]="", Table4[[#This Row],[Biomass treated 
(tonnes)]]=""),"", Table4[[#This Row],[Amount of active component 
(kg)]]/Table4[[#This Row],[Biomass treated 
(tonnes)]]),"")</f>
        <v/>
      </c>
      <c r="O291" s="122"/>
      <c r="P291" s="122"/>
      <c r="Q291" s="113"/>
    </row>
    <row r="292" spans="3:17" x14ac:dyDescent="0.45">
      <c r="C292" s="117"/>
      <c r="D292" s="148"/>
      <c r="E292" s="121"/>
      <c r="F292" s="121"/>
      <c r="G292" s="117"/>
      <c r="H292" s="117"/>
      <c r="I292" s="117"/>
      <c r="J292" s="117"/>
      <c r="K292" s="117"/>
      <c r="L292" s="120"/>
      <c r="M292" s="120"/>
      <c r="N292" s="158" t="str">
        <f>IFERROR(IF(AND(Table4[[#This Row],[Amount of active component 
(kg)]]="", Table4[[#This Row],[Biomass treated 
(tonnes)]]=""),"", Table4[[#This Row],[Amount of active component 
(kg)]]/Table4[[#This Row],[Biomass treated 
(tonnes)]]),"")</f>
        <v/>
      </c>
      <c r="O292" s="122"/>
      <c r="P292" s="122"/>
      <c r="Q292" s="113"/>
    </row>
    <row r="293" spans="3:17" x14ac:dyDescent="0.45">
      <c r="C293" s="117"/>
      <c r="D293" s="148"/>
      <c r="E293" s="121"/>
      <c r="F293" s="121"/>
      <c r="G293" s="117"/>
      <c r="H293" s="117"/>
      <c r="I293" s="117"/>
      <c r="J293" s="117"/>
      <c r="K293" s="117"/>
      <c r="L293" s="120"/>
      <c r="M293" s="120"/>
      <c r="N293" s="158" t="str">
        <f>IFERROR(IF(AND(Table4[[#This Row],[Amount of active component 
(kg)]]="", Table4[[#This Row],[Biomass treated 
(tonnes)]]=""),"", Table4[[#This Row],[Amount of active component 
(kg)]]/Table4[[#This Row],[Biomass treated 
(tonnes)]]),"")</f>
        <v/>
      </c>
      <c r="O293" s="122"/>
      <c r="P293" s="122"/>
      <c r="Q293" s="113"/>
    </row>
    <row r="294" spans="3:17" x14ac:dyDescent="0.45">
      <c r="C294" s="117"/>
      <c r="D294" s="148"/>
      <c r="E294" s="121"/>
      <c r="F294" s="121"/>
      <c r="G294" s="117"/>
      <c r="H294" s="117"/>
      <c r="I294" s="117"/>
      <c r="J294" s="117"/>
      <c r="K294" s="117"/>
      <c r="L294" s="120"/>
      <c r="M294" s="120"/>
      <c r="N294" s="158" t="str">
        <f>IFERROR(IF(AND(Table4[[#This Row],[Amount of active component 
(kg)]]="", Table4[[#This Row],[Biomass treated 
(tonnes)]]=""),"", Table4[[#This Row],[Amount of active component 
(kg)]]/Table4[[#This Row],[Biomass treated 
(tonnes)]]),"")</f>
        <v/>
      </c>
      <c r="O294" s="122"/>
      <c r="P294" s="122"/>
      <c r="Q294" s="113"/>
    </row>
    <row r="295" spans="3:17" x14ac:dyDescent="0.45">
      <c r="C295" s="117"/>
      <c r="D295" s="148"/>
      <c r="E295" s="121"/>
      <c r="F295" s="121"/>
      <c r="G295" s="117"/>
      <c r="H295" s="117"/>
      <c r="I295" s="117"/>
      <c r="J295" s="117"/>
      <c r="K295" s="117"/>
      <c r="L295" s="120"/>
      <c r="M295" s="120"/>
      <c r="N295" s="158" t="str">
        <f>IFERROR(IF(AND(Table4[[#This Row],[Amount of active component 
(kg)]]="", Table4[[#This Row],[Biomass treated 
(tonnes)]]=""),"", Table4[[#This Row],[Amount of active component 
(kg)]]/Table4[[#This Row],[Biomass treated 
(tonnes)]]),"")</f>
        <v/>
      </c>
      <c r="O295" s="122"/>
      <c r="P295" s="122"/>
      <c r="Q295" s="113"/>
    </row>
    <row r="296" spans="3:17" x14ac:dyDescent="0.45">
      <c r="C296" s="117"/>
      <c r="D296" s="148"/>
      <c r="E296" s="121"/>
      <c r="F296" s="121"/>
      <c r="G296" s="117"/>
      <c r="H296" s="117"/>
      <c r="I296" s="117"/>
      <c r="J296" s="117"/>
      <c r="K296" s="117"/>
      <c r="L296" s="120"/>
      <c r="M296" s="120"/>
      <c r="N296" s="158" t="str">
        <f>IFERROR(IF(AND(Table4[[#This Row],[Amount of active component 
(kg)]]="", Table4[[#This Row],[Biomass treated 
(tonnes)]]=""),"", Table4[[#This Row],[Amount of active component 
(kg)]]/Table4[[#This Row],[Biomass treated 
(tonnes)]]),"")</f>
        <v/>
      </c>
      <c r="O296" s="122"/>
      <c r="P296" s="122"/>
      <c r="Q296" s="113"/>
    </row>
    <row r="297" spans="3:17" x14ac:dyDescent="0.45">
      <c r="C297" s="117"/>
      <c r="D297" s="148"/>
      <c r="E297" s="121"/>
      <c r="F297" s="121"/>
      <c r="G297" s="117"/>
      <c r="H297" s="117"/>
      <c r="I297" s="117"/>
      <c r="J297" s="117"/>
      <c r="K297" s="117"/>
      <c r="L297" s="120"/>
      <c r="M297" s="120"/>
      <c r="N297" s="158" t="str">
        <f>IFERROR(IF(AND(Table4[[#This Row],[Amount of active component 
(kg)]]="", Table4[[#This Row],[Biomass treated 
(tonnes)]]=""),"", Table4[[#This Row],[Amount of active component 
(kg)]]/Table4[[#This Row],[Biomass treated 
(tonnes)]]),"")</f>
        <v/>
      </c>
      <c r="O297" s="122"/>
      <c r="P297" s="122"/>
      <c r="Q297" s="113"/>
    </row>
    <row r="298" spans="3:17" x14ac:dyDescent="0.45">
      <c r="C298" s="117"/>
      <c r="D298" s="148"/>
      <c r="E298" s="121"/>
      <c r="F298" s="121"/>
      <c r="G298" s="117"/>
      <c r="H298" s="117"/>
      <c r="I298" s="117"/>
      <c r="J298" s="117"/>
      <c r="K298" s="117"/>
      <c r="L298" s="120"/>
      <c r="M298" s="120"/>
      <c r="N298" s="158" t="str">
        <f>IFERROR(IF(AND(Table4[[#This Row],[Amount of active component 
(kg)]]="", Table4[[#This Row],[Biomass treated 
(tonnes)]]=""),"", Table4[[#This Row],[Amount of active component 
(kg)]]/Table4[[#This Row],[Biomass treated 
(tonnes)]]),"")</f>
        <v/>
      </c>
      <c r="O298" s="122"/>
      <c r="P298" s="122"/>
      <c r="Q298" s="113"/>
    </row>
    <row r="299" spans="3:17" x14ac:dyDescent="0.45">
      <c r="C299" s="117"/>
      <c r="D299" s="148"/>
      <c r="E299" s="121"/>
      <c r="F299" s="121"/>
      <c r="G299" s="117"/>
      <c r="H299" s="117"/>
      <c r="I299" s="117"/>
      <c r="J299" s="117"/>
      <c r="K299" s="117"/>
      <c r="L299" s="120"/>
      <c r="M299" s="120"/>
      <c r="N299" s="158" t="str">
        <f>IFERROR(IF(AND(Table4[[#This Row],[Amount of active component 
(kg)]]="", Table4[[#This Row],[Biomass treated 
(tonnes)]]=""),"", Table4[[#This Row],[Amount of active component 
(kg)]]/Table4[[#This Row],[Biomass treated 
(tonnes)]]),"")</f>
        <v/>
      </c>
      <c r="O299" s="122"/>
      <c r="P299" s="122"/>
      <c r="Q299" s="113"/>
    </row>
    <row r="300" spans="3:17" x14ac:dyDescent="0.45">
      <c r="C300" s="117"/>
      <c r="D300" s="148"/>
      <c r="E300" s="121"/>
      <c r="F300" s="121"/>
      <c r="G300" s="117"/>
      <c r="H300" s="117"/>
      <c r="I300" s="117"/>
      <c r="J300" s="117"/>
      <c r="K300" s="117"/>
      <c r="L300" s="120"/>
      <c r="M300" s="120"/>
      <c r="N300" s="158" t="str">
        <f>IFERROR(IF(AND(Table4[[#This Row],[Amount of active component 
(kg)]]="", Table4[[#This Row],[Biomass treated 
(tonnes)]]=""),"", Table4[[#This Row],[Amount of active component 
(kg)]]/Table4[[#This Row],[Biomass treated 
(tonnes)]]),"")</f>
        <v/>
      </c>
      <c r="O300" s="122"/>
      <c r="P300" s="122"/>
      <c r="Q300" s="113"/>
    </row>
    <row r="301" spans="3:17" x14ac:dyDescent="0.45">
      <c r="C301" s="117"/>
      <c r="D301" s="148"/>
      <c r="E301" s="121"/>
      <c r="F301" s="121"/>
      <c r="G301" s="117"/>
      <c r="H301" s="117"/>
      <c r="I301" s="117"/>
      <c r="J301" s="117"/>
      <c r="K301" s="117"/>
      <c r="L301" s="120"/>
      <c r="M301" s="120"/>
      <c r="N301" s="158" t="str">
        <f>IFERROR(IF(AND(Table4[[#This Row],[Amount of active component 
(kg)]]="", Table4[[#This Row],[Biomass treated 
(tonnes)]]=""),"", Table4[[#This Row],[Amount of active component 
(kg)]]/Table4[[#This Row],[Biomass treated 
(tonnes)]]),"")</f>
        <v/>
      </c>
      <c r="O301" s="122"/>
      <c r="P301" s="122"/>
      <c r="Q301" s="113"/>
    </row>
    <row r="302" spans="3:17" x14ac:dyDescent="0.45">
      <c r="C302" s="117"/>
      <c r="D302" s="148"/>
      <c r="E302" s="121"/>
      <c r="F302" s="121"/>
      <c r="G302" s="117"/>
      <c r="H302" s="117"/>
      <c r="I302" s="117"/>
      <c r="J302" s="117"/>
      <c r="K302" s="117"/>
      <c r="L302" s="120"/>
      <c r="M302" s="120"/>
      <c r="N302" s="158" t="str">
        <f>IFERROR(IF(AND(Table4[[#This Row],[Amount of active component 
(kg)]]="", Table4[[#This Row],[Biomass treated 
(tonnes)]]=""),"", Table4[[#This Row],[Amount of active component 
(kg)]]/Table4[[#This Row],[Biomass treated 
(tonnes)]]),"")</f>
        <v/>
      </c>
      <c r="O302" s="122"/>
      <c r="P302" s="122"/>
      <c r="Q302" s="113"/>
    </row>
    <row r="303" spans="3:17" x14ac:dyDescent="0.45">
      <c r="C303" s="117"/>
      <c r="D303" s="148"/>
      <c r="E303" s="121"/>
      <c r="F303" s="121"/>
      <c r="G303" s="117"/>
      <c r="H303" s="117"/>
      <c r="I303" s="117"/>
      <c r="J303" s="117"/>
      <c r="K303" s="117"/>
      <c r="L303" s="120"/>
      <c r="M303" s="120"/>
      <c r="N303" s="158" t="str">
        <f>IFERROR(IF(AND(Table4[[#This Row],[Amount of active component 
(kg)]]="", Table4[[#This Row],[Biomass treated 
(tonnes)]]=""),"", Table4[[#This Row],[Amount of active component 
(kg)]]/Table4[[#This Row],[Biomass treated 
(tonnes)]]),"")</f>
        <v/>
      </c>
      <c r="O303" s="122"/>
      <c r="P303" s="122"/>
      <c r="Q303" s="113"/>
    </row>
    <row r="304" spans="3:17" x14ac:dyDescent="0.45">
      <c r="C304" s="117"/>
      <c r="D304" s="148"/>
      <c r="E304" s="121"/>
      <c r="F304" s="121"/>
      <c r="G304" s="117"/>
      <c r="H304" s="117"/>
      <c r="I304" s="117"/>
      <c r="J304" s="117"/>
      <c r="K304" s="117"/>
      <c r="L304" s="120"/>
      <c r="M304" s="120"/>
      <c r="N304" s="158" t="str">
        <f>IFERROR(IF(AND(Table4[[#This Row],[Amount of active component 
(kg)]]="", Table4[[#This Row],[Biomass treated 
(tonnes)]]=""),"", Table4[[#This Row],[Amount of active component 
(kg)]]/Table4[[#This Row],[Biomass treated 
(tonnes)]]),"")</f>
        <v/>
      </c>
      <c r="O304" s="122"/>
      <c r="P304" s="122"/>
      <c r="Q304" s="113"/>
    </row>
    <row r="305" spans="3:17" x14ac:dyDescent="0.45">
      <c r="C305" s="117"/>
      <c r="D305" s="148"/>
      <c r="E305" s="121"/>
      <c r="F305" s="121"/>
      <c r="G305" s="117"/>
      <c r="H305" s="117"/>
      <c r="I305" s="117"/>
      <c r="J305" s="117"/>
      <c r="K305" s="117"/>
      <c r="L305" s="120"/>
      <c r="M305" s="120"/>
      <c r="N305" s="158" t="str">
        <f>IFERROR(IF(AND(Table4[[#This Row],[Amount of active component 
(kg)]]="", Table4[[#This Row],[Biomass treated 
(tonnes)]]=""),"", Table4[[#This Row],[Amount of active component 
(kg)]]/Table4[[#This Row],[Biomass treated 
(tonnes)]]),"")</f>
        <v/>
      </c>
      <c r="O305" s="122"/>
      <c r="P305" s="122"/>
      <c r="Q305" s="113"/>
    </row>
    <row r="306" spans="3:17" x14ac:dyDescent="0.45">
      <c r="C306" s="117"/>
      <c r="D306" s="148"/>
      <c r="E306" s="121"/>
      <c r="F306" s="121"/>
      <c r="G306" s="117"/>
      <c r="H306" s="117"/>
      <c r="I306" s="117"/>
      <c r="J306" s="117"/>
      <c r="K306" s="117"/>
      <c r="L306" s="120"/>
      <c r="M306" s="120"/>
      <c r="N306" s="158" t="str">
        <f>IFERROR(IF(AND(Table4[[#This Row],[Amount of active component 
(kg)]]="", Table4[[#This Row],[Biomass treated 
(tonnes)]]=""),"", Table4[[#This Row],[Amount of active component 
(kg)]]/Table4[[#This Row],[Biomass treated 
(tonnes)]]),"")</f>
        <v/>
      </c>
      <c r="O306" s="122"/>
      <c r="P306" s="122"/>
      <c r="Q306" s="113"/>
    </row>
    <row r="307" spans="3:17" x14ac:dyDescent="0.45">
      <c r="C307" s="117"/>
      <c r="D307" s="148"/>
      <c r="E307" s="121"/>
      <c r="F307" s="121"/>
      <c r="G307" s="117"/>
      <c r="H307" s="117"/>
      <c r="I307" s="117"/>
      <c r="J307" s="117"/>
      <c r="K307" s="117"/>
      <c r="L307" s="120"/>
      <c r="M307" s="120"/>
      <c r="N307" s="158" t="str">
        <f>IFERROR(IF(AND(Table4[[#This Row],[Amount of active component 
(kg)]]="", Table4[[#This Row],[Biomass treated 
(tonnes)]]=""),"", Table4[[#This Row],[Amount of active component 
(kg)]]/Table4[[#This Row],[Biomass treated 
(tonnes)]]),"")</f>
        <v/>
      </c>
      <c r="O307" s="122"/>
      <c r="P307" s="122"/>
      <c r="Q307" s="113"/>
    </row>
    <row r="308" spans="3:17" x14ac:dyDescent="0.45">
      <c r="C308" s="117"/>
      <c r="D308" s="148"/>
      <c r="E308" s="121"/>
      <c r="F308" s="121"/>
      <c r="G308" s="117"/>
      <c r="H308" s="117"/>
      <c r="I308" s="117"/>
      <c r="J308" s="117"/>
      <c r="K308" s="117"/>
      <c r="L308" s="120"/>
      <c r="M308" s="120"/>
      <c r="N308" s="158" t="str">
        <f>IFERROR(IF(AND(Table4[[#This Row],[Amount of active component 
(kg)]]="", Table4[[#This Row],[Biomass treated 
(tonnes)]]=""),"", Table4[[#This Row],[Amount of active component 
(kg)]]/Table4[[#This Row],[Biomass treated 
(tonnes)]]),"")</f>
        <v/>
      </c>
      <c r="O308" s="122"/>
      <c r="P308" s="122"/>
      <c r="Q308" s="113"/>
    </row>
    <row r="309" spans="3:17" x14ac:dyDescent="0.45">
      <c r="C309" s="117"/>
      <c r="D309" s="148"/>
      <c r="E309" s="121"/>
      <c r="F309" s="121"/>
      <c r="G309" s="117"/>
      <c r="H309" s="117"/>
      <c r="I309" s="117"/>
      <c r="J309" s="117"/>
      <c r="K309" s="117"/>
      <c r="L309" s="120"/>
      <c r="M309" s="120"/>
      <c r="N309" s="158" t="str">
        <f>IFERROR(IF(AND(Table4[[#This Row],[Amount of active component 
(kg)]]="", Table4[[#This Row],[Biomass treated 
(tonnes)]]=""),"", Table4[[#This Row],[Amount of active component 
(kg)]]/Table4[[#This Row],[Biomass treated 
(tonnes)]]),"")</f>
        <v/>
      </c>
      <c r="O309" s="122"/>
      <c r="P309" s="122"/>
      <c r="Q309" s="113"/>
    </row>
    <row r="310" spans="3:17" x14ac:dyDescent="0.45">
      <c r="C310" s="117"/>
      <c r="D310" s="148"/>
      <c r="E310" s="121"/>
      <c r="F310" s="121"/>
      <c r="G310" s="117"/>
      <c r="H310" s="117"/>
      <c r="I310" s="117"/>
      <c r="J310" s="117"/>
      <c r="K310" s="117"/>
      <c r="L310" s="120"/>
      <c r="M310" s="120"/>
      <c r="N310" s="158" t="str">
        <f>IFERROR(IF(AND(Table4[[#This Row],[Amount of active component 
(kg)]]="", Table4[[#This Row],[Biomass treated 
(tonnes)]]=""),"", Table4[[#This Row],[Amount of active component 
(kg)]]/Table4[[#This Row],[Biomass treated 
(tonnes)]]),"")</f>
        <v/>
      </c>
      <c r="O310" s="122"/>
      <c r="P310" s="122"/>
      <c r="Q310" s="113"/>
    </row>
    <row r="311" spans="3:17" x14ac:dyDescent="0.45">
      <c r="C311" s="117"/>
      <c r="D311" s="148"/>
      <c r="E311" s="121"/>
      <c r="F311" s="121"/>
      <c r="G311" s="117"/>
      <c r="H311" s="117"/>
      <c r="I311" s="117"/>
      <c r="J311" s="117"/>
      <c r="K311" s="117"/>
      <c r="L311" s="120"/>
      <c r="M311" s="120"/>
      <c r="N311" s="158" t="str">
        <f>IFERROR(IF(AND(Table4[[#This Row],[Amount of active component 
(kg)]]="", Table4[[#This Row],[Biomass treated 
(tonnes)]]=""),"", Table4[[#This Row],[Amount of active component 
(kg)]]/Table4[[#This Row],[Biomass treated 
(tonnes)]]),"")</f>
        <v/>
      </c>
      <c r="O311" s="122"/>
      <c r="P311" s="122"/>
      <c r="Q311" s="113"/>
    </row>
    <row r="312" spans="3:17" x14ac:dyDescent="0.45">
      <c r="C312" s="117"/>
      <c r="D312" s="148"/>
      <c r="E312" s="121"/>
      <c r="F312" s="121"/>
      <c r="G312" s="117"/>
      <c r="H312" s="117"/>
      <c r="I312" s="117"/>
      <c r="J312" s="117"/>
      <c r="K312" s="117"/>
      <c r="L312" s="120"/>
      <c r="M312" s="120"/>
      <c r="N312" s="158" t="str">
        <f>IFERROR(IF(AND(Table4[[#This Row],[Amount of active component 
(kg)]]="", Table4[[#This Row],[Biomass treated 
(tonnes)]]=""),"", Table4[[#This Row],[Amount of active component 
(kg)]]/Table4[[#This Row],[Biomass treated 
(tonnes)]]),"")</f>
        <v/>
      </c>
      <c r="O312" s="122"/>
      <c r="P312" s="122"/>
      <c r="Q312" s="113"/>
    </row>
    <row r="313" spans="3:17" x14ac:dyDescent="0.45">
      <c r="C313" s="117"/>
      <c r="D313" s="148"/>
      <c r="E313" s="121"/>
      <c r="F313" s="121"/>
      <c r="G313" s="117"/>
      <c r="H313" s="117"/>
      <c r="I313" s="117"/>
      <c r="J313" s="117"/>
      <c r="K313" s="117"/>
      <c r="L313" s="120"/>
      <c r="M313" s="120"/>
      <c r="N313" s="158" t="str">
        <f>IFERROR(IF(AND(Table4[[#This Row],[Amount of active component 
(kg)]]="", Table4[[#This Row],[Biomass treated 
(tonnes)]]=""),"", Table4[[#This Row],[Amount of active component 
(kg)]]/Table4[[#This Row],[Biomass treated 
(tonnes)]]),"")</f>
        <v/>
      </c>
      <c r="O313" s="122"/>
      <c r="P313" s="122"/>
      <c r="Q313" s="113"/>
    </row>
    <row r="314" spans="3:17" x14ac:dyDescent="0.45">
      <c r="C314" s="117"/>
      <c r="D314" s="148"/>
      <c r="E314" s="121"/>
      <c r="F314" s="121"/>
      <c r="G314" s="117"/>
      <c r="H314" s="117"/>
      <c r="I314" s="117"/>
      <c r="J314" s="117"/>
      <c r="K314" s="117"/>
      <c r="L314" s="120"/>
      <c r="M314" s="120"/>
      <c r="N314" s="158" t="str">
        <f>IFERROR(IF(AND(Table4[[#This Row],[Amount of active component 
(kg)]]="", Table4[[#This Row],[Biomass treated 
(tonnes)]]=""),"", Table4[[#This Row],[Amount of active component 
(kg)]]/Table4[[#This Row],[Biomass treated 
(tonnes)]]),"")</f>
        <v/>
      </c>
      <c r="O314" s="122"/>
      <c r="P314" s="122"/>
      <c r="Q314" s="113"/>
    </row>
    <row r="315" spans="3:17" x14ac:dyDescent="0.45">
      <c r="C315" s="117"/>
      <c r="D315" s="148"/>
      <c r="E315" s="121"/>
      <c r="F315" s="121"/>
      <c r="G315" s="117"/>
      <c r="H315" s="117"/>
      <c r="I315" s="117"/>
      <c r="J315" s="117"/>
      <c r="K315" s="117"/>
      <c r="L315" s="120"/>
      <c r="M315" s="120"/>
      <c r="N315" s="158" t="str">
        <f>IFERROR(IF(AND(Table4[[#This Row],[Amount of active component 
(kg)]]="", Table4[[#This Row],[Biomass treated 
(tonnes)]]=""),"", Table4[[#This Row],[Amount of active component 
(kg)]]/Table4[[#This Row],[Biomass treated 
(tonnes)]]),"")</f>
        <v/>
      </c>
      <c r="O315" s="122"/>
      <c r="P315" s="122"/>
      <c r="Q315" s="113"/>
    </row>
    <row r="316" spans="3:17" x14ac:dyDescent="0.45">
      <c r="C316" s="117"/>
      <c r="D316" s="148"/>
      <c r="E316" s="121"/>
      <c r="F316" s="121"/>
      <c r="G316" s="117"/>
      <c r="H316" s="117"/>
      <c r="I316" s="117"/>
      <c r="J316" s="117"/>
      <c r="K316" s="117"/>
      <c r="L316" s="120"/>
      <c r="M316" s="120"/>
      <c r="N316" s="158" t="str">
        <f>IFERROR(IF(AND(Table4[[#This Row],[Amount of active component 
(kg)]]="", Table4[[#This Row],[Biomass treated 
(tonnes)]]=""),"", Table4[[#This Row],[Amount of active component 
(kg)]]/Table4[[#This Row],[Biomass treated 
(tonnes)]]),"")</f>
        <v/>
      </c>
      <c r="O316" s="122"/>
      <c r="P316" s="122"/>
      <c r="Q316" s="113"/>
    </row>
    <row r="317" spans="3:17" x14ac:dyDescent="0.45">
      <c r="C317" s="117"/>
      <c r="D317" s="148"/>
      <c r="E317" s="121"/>
      <c r="F317" s="121"/>
      <c r="G317" s="117"/>
      <c r="H317" s="117"/>
      <c r="I317" s="117"/>
      <c r="J317" s="117"/>
      <c r="K317" s="117"/>
      <c r="L317" s="120"/>
      <c r="M317" s="120"/>
      <c r="N317" s="158" t="str">
        <f>IFERROR(IF(AND(Table4[[#This Row],[Amount of active component 
(kg)]]="", Table4[[#This Row],[Biomass treated 
(tonnes)]]=""),"", Table4[[#This Row],[Amount of active component 
(kg)]]/Table4[[#This Row],[Biomass treated 
(tonnes)]]),"")</f>
        <v/>
      </c>
      <c r="O317" s="122"/>
      <c r="P317" s="122"/>
      <c r="Q317" s="113"/>
    </row>
    <row r="318" spans="3:17" x14ac:dyDescent="0.45">
      <c r="C318" s="117"/>
      <c r="D318" s="148"/>
      <c r="E318" s="121"/>
      <c r="F318" s="121"/>
      <c r="G318" s="117"/>
      <c r="H318" s="117"/>
      <c r="I318" s="117"/>
      <c r="J318" s="117"/>
      <c r="K318" s="117"/>
      <c r="L318" s="120"/>
      <c r="M318" s="120"/>
      <c r="N318" s="158" t="str">
        <f>IFERROR(IF(AND(Table4[[#This Row],[Amount of active component 
(kg)]]="", Table4[[#This Row],[Biomass treated 
(tonnes)]]=""),"", Table4[[#This Row],[Amount of active component 
(kg)]]/Table4[[#This Row],[Biomass treated 
(tonnes)]]),"")</f>
        <v/>
      </c>
      <c r="O318" s="122"/>
      <c r="P318" s="122"/>
      <c r="Q318" s="113"/>
    </row>
    <row r="319" spans="3:17" x14ac:dyDescent="0.45">
      <c r="C319" s="117"/>
      <c r="D319" s="148"/>
      <c r="E319" s="121"/>
      <c r="F319" s="121"/>
      <c r="G319" s="117"/>
      <c r="H319" s="117"/>
      <c r="I319" s="117"/>
      <c r="J319" s="117"/>
      <c r="K319" s="117"/>
      <c r="L319" s="120"/>
      <c r="M319" s="120"/>
      <c r="N319" s="158" t="str">
        <f>IFERROR(IF(AND(Table4[[#This Row],[Amount of active component 
(kg)]]="", Table4[[#This Row],[Biomass treated 
(tonnes)]]=""),"", Table4[[#This Row],[Amount of active component 
(kg)]]/Table4[[#This Row],[Biomass treated 
(tonnes)]]),"")</f>
        <v/>
      </c>
      <c r="O319" s="122"/>
      <c r="P319" s="122"/>
      <c r="Q319" s="113"/>
    </row>
    <row r="320" spans="3:17" x14ac:dyDescent="0.45">
      <c r="C320" s="117"/>
      <c r="D320" s="148"/>
      <c r="E320" s="121"/>
      <c r="F320" s="121"/>
      <c r="G320" s="117"/>
      <c r="H320" s="117"/>
      <c r="I320" s="117"/>
      <c r="J320" s="117"/>
      <c r="K320" s="117"/>
      <c r="L320" s="120"/>
      <c r="M320" s="120"/>
      <c r="N320" s="158" t="str">
        <f>IFERROR(IF(AND(Table4[[#This Row],[Amount of active component 
(kg)]]="", Table4[[#This Row],[Biomass treated 
(tonnes)]]=""),"", Table4[[#This Row],[Amount of active component 
(kg)]]/Table4[[#This Row],[Biomass treated 
(tonnes)]]),"")</f>
        <v/>
      </c>
      <c r="O320" s="122"/>
      <c r="P320" s="122"/>
      <c r="Q320" s="113"/>
    </row>
    <row r="321" spans="3:17" x14ac:dyDescent="0.45">
      <c r="C321" s="117"/>
      <c r="D321" s="148"/>
      <c r="E321" s="121"/>
      <c r="F321" s="121"/>
      <c r="G321" s="117"/>
      <c r="H321" s="117"/>
      <c r="I321" s="117"/>
      <c r="J321" s="117"/>
      <c r="K321" s="117"/>
      <c r="L321" s="120"/>
      <c r="M321" s="120"/>
      <c r="N321" s="158" t="str">
        <f>IFERROR(IF(AND(Table4[[#This Row],[Amount of active component 
(kg)]]="", Table4[[#This Row],[Biomass treated 
(tonnes)]]=""),"", Table4[[#This Row],[Amount of active component 
(kg)]]/Table4[[#This Row],[Biomass treated 
(tonnes)]]),"")</f>
        <v/>
      </c>
      <c r="O321" s="122"/>
      <c r="P321" s="122"/>
      <c r="Q321" s="113"/>
    </row>
    <row r="322" spans="3:17" x14ac:dyDescent="0.45">
      <c r="C322" s="117"/>
      <c r="D322" s="148"/>
      <c r="E322" s="121"/>
      <c r="F322" s="121"/>
      <c r="G322" s="117"/>
      <c r="H322" s="117"/>
      <c r="I322" s="117"/>
      <c r="J322" s="117"/>
      <c r="K322" s="117"/>
      <c r="L322" s="120"/>
      <c r="M322" s="120"/>
      <c r="N322" s="158" t="str">
        <f>IFERROR(IF(AND(Table4[[#This Row],[Amount of active component 
(kg)]]="", Table4[[#This Row],[Biomass treated 
(tonnes)]]=""),"", Table4[[#This Row],[Amount of active component 
(kg)]]/Table4[[#This Row],[Biomass treated 
(tonnes)]]),"")</f>
        <v/>
      </c>
      <c r="O322" s="122"/>
      <c r="P322" s="122"/>
      <c r="Q322" s="113"/>
    </row>
    <row r="323" spans="3:17" x14ac:dyDescent="0.45">
      <c r="C323" s="117"/>
      <c r="D323" s="148"/>
      <c r="E323" s="121"/>
      <c r="F323" s="121"/>
      <c r="G323" s="117"/>
      <c r="H323" s="117"/>
      <c r="I323" s="117"/>
      <c r="J323" s="117"/>
      <c r="K323" s="117"/>
      <c r="L323" s="120"/>
      <c r="M323" s="120"/>
      <c r="N323" s="158" t="str">
        <f>IFERROR(IF(AND(Table4[[#This Row],[Amount of active component 
(kg)]]="", Table4[[#This Row],[Biomass treated 
(tonnes)]]=""),"", Table4[[#This Row],[Amount of active component 
(kg)]]/Table4[[#This Row],[Biomass treated 
(tonnes)]]),"")</f>
        <v/>
      </c>
      <c r="O323" s="122"/>
      <c r="P323" s="122"/>
      <c r="Q323" s="113"/>
    </row>
    <row r="324" spans="3:17" x14ac:dyDescent="0.45">
      <c r="C324" s="117"/>
      <c r="D324" s="148"/>
      <c r="E324" s="121"/>
      <c r="F324" s="121"/>
      <c r="G324" s="117"/>
      <c r="H324" s="117"/>
      <c r="I324" s="117"/>
      <c r="J324" s="117"/>
      <c r="K324" s="117"/>
      <c r="L324" s="120"/>
      <c r="M324" s="120"/>
      <c r="N324" s="158" t="str">
        <f>IFERROR(IF(AND(Table4[[#This Row],[Amount of active component 
(kg)]]="", Table4[[#This Row],[Biomass treated 
(tonnes)]]=""),"", Table4[[#This Row],[Amount of active component 
(kg)]]/Table4[[#This Row],[Biomass treated 
(tonnes)]]),"")</f>
        <v/>
      </c>
      <c r="O324" s="122"/>
      <c r="P324" s="122"/>
      <c r="Q324" s="113"/>
    </row>
    <row r="325" spans="3:17" x14ac:dyDescent="0.45">
      <c r="C325" s="117"/>
      <c r="D325" s="148"/>
      <c r="E325" s="121"/>
      <c r="F325" s="121"/>
      <c r="G325" s="117"/>
      <c r="H325" s="117"/>
      <c r="I325" s="117"/>
      <c r="J325" s="117"/>
      <c r="K325" s="117"/>
      <c r="L325" s="120"/>
      <c r="M325" s="120"/>
      <c r="N325" s="158" t="str">
        <f>IFERROR(IF(AND(Table4[[#This Row],[Amount of active component 
(kg)]]="", Table4[[#This Row],[Biomass treated 
(tonnes)]]=""),"", Table4[[#This Row],[Amount of active component 
(kg)]]/Table4[[#This Row],[Biomass treated 
(tonnes)]]),"")</f>
        <v/>
      </c>
      <c r="O325" s="122"/>
      <c r="P325" s="122"/>
      <c r="Q325" s="113"/>
    </row>
    <row r="326" spans="3:17" x14ac:dyDescent="0.45">
      <c r="C326" s="117"/>
      <c r="D326" s="148"/>
      <c r="E326" s="121"/>
      <c r="F326" s="121"/>
      <c r="G326" s="117"/>
      <c r="H326" s="117"/>
      <c r="I326" s="117"/>
      <c r="J326" s="117"/>
      <c r="K326" s="117"/>
      <c r="L326" s="120"/>
      <c r="M326" s="120"/>
      <c r="N326" s="158" t="str">
        <f>IFERROR(IF(AND(Table4[[#This Row],[Amount of active component 
(kg)]]="", Table4[[#This Row],[Biomass treated 
(tonnes)]]=""),"", Table4[[#This Row],[Amount of active component 
(kg)]]/Table4[[#This Row],[Biomass treated 
(tonnes)]]),"")</f>
        <v/>
      </c>
      <c r="O326" s="122"/>
      <c r="P326" s="122"/>
      <c r="Q326" s="113"/>
    </row>
    <row r="327" spans="3:17" x14ac:dyDescent="0.45">
      <c r="C327" s="117"/>
      <c r="D327" s="148"/>
      <c r="E327" s="121"/>
      <c r="F327" s="121"/>
      <c r="G327" s="117"/>
      <c r="H327" s="117"/>
      <c r="I327" s="117"/>
      <c r="J327" s="117"/>
      <c r="K327" s="117"/>
      <c r="L327" s="120"/>
      <c r="M327" s="120"/>
      <c r="N327" s="158" t="str">
        <f>IFERROR(IF(AND(Table4[[#This Row],[Amount of active component 
(kg)]]="", Table4[[#This Row],[Biomass treated 
(tonnes)]]=""),"", Table4[[#This Row],[Amount of active component 
(kg)]]/Table4[[#This Row],[Biomass treated 
(tonnes)]]),"")</f>
        <v/>
      </c>
      <c r="O327" s="122"/>
      <c r="P327" s="122"/>
      <c r="Q327" s="113"/>
    </row>
    <row r="328" spans="3:17" x14ac:dyDescent="0.45">
      <c r="C328" s="117"/>
      <c r="D328" s="148"/>
      <c r="E328" s="121"/>
      <c r="F328" s="121"/>
      <c r="G328" s="117"/>
      <c r="H328" s="117"/>
      <c r="I328" s="117"/>
      <c r="J328" s="117"/>
      <c r="K328" s="117"/>
      <c r="L328" s="120"/>
      <c r="M328" s="120"/>
      <c r="N328" s="158" t="str">
        <f>IFERROR(IF(AND(Table4[[#This Row],[Amount of active component 
(kg)]]="", Table4[[#This Row],[Biomass treated 
(tonnes)]]=""),"", Table4[[#This Row],[Amount of active component 
(kg)]]/Table4[[#This Row],[Biomass treated 
(tonnes)]]),"")</f>
        <v/>
      </c>
      <c r="O328" s="122"/>
      <c r="P328" s="122"/>
      <c r="Q328" s="113"/>
    </row>
    <row r="329" spans="3:17" x14ac:dyDescent="0.45">
      <c r="C329" s="117"/>
      <c r="D329" s="148"/>
      <c r="E329" s="121"/>
      <c r="F329" s="121"/>
      <c r="G329" s="117"/>
      <c r="H329" s="117"/>
      <c r="I329" s="117"/>
      <c r="J329" s="117"/>
      <c r="K329" s="117"/>
      <c r="L329" s="120"/>
      <c r="M329" s="120"/>
      <c r="N329" s="158" t="str">
        <f>IFERROR(IF(AND(Table4[[#This Row],[Amount of active component 
(kg)]]="", Table4[[#This Row],[Biomass treated 
(tonnes)]]=""),"", Table4[[#This Row],[Amount of active component 
(kg)]]/Table4[[#This Row],[Biomass treated 
(tonnes)]]),"")</f>
        <v/>
      </c>
      <c r="O329" s="122"/>
      <c r="P329" s="122"/>
      <c r="Q329" s="113"/>
    </row>
    <row r="330" spans="3:17" x14ac:dyDescent="0.45">
      <c r="C330" s="117"/>
      <c r="D330" s="148"/>
      <c r="E330" s="121"/>
      <c r="F330" s="121"/>
      <c r="G330" s="117"/>
      <c r="H330" s="117"/>
      <c r="I330" s="117"/>
      <c r="J330" s="117"/>
      <c r="K330" s="117"/>
      <c r="L330" s="120"/>
      <c r="M330" s="120"/>
      <c r="N330" s="158" t="str">
        <f>IFERROR(IF(AND(Table4[[#This Row],[Amount of active component 
(kg)]]="", Table4[[#This Row],[Biomass treated 
(tonnes)]]=""),"", Table4[[#This Row],[Amount of active component 
(kg)]]/Table4[[#This Row],[Biomass treated 
(tonnes)]]),"")</f>
        <v/>
      </c>
      <c r="O330" s="122"/>
      <c r="P330" s="122"/>
      <c r="Q330" s="113"/>
    </row>
    <row r="331" spans="3:17" x14ac:dyDescent="0.45">
      <c r="C331" s="117"/>
      <c r="D331" s="148"/>
      <c r="E331" s="121"/>
      <c r="F331" s="121"/>
      <c r="G331" s="117"/>
      <c r="H331" s="117"/>
      <c r="I331" s="117"/>
      <c r="J331" s="117"/>
      <c r="K331" s="117"/>
      <c r="L331" s="120"/>
      <c r="M331" s="120"/>
      <c r="N331" s="158" t="str">
        <f>IFERROR(IF(AND(Table4[[#This Row],[Amount of active component 
(kg)]]="", Table4[[#This Row],[Biomass treated 
(tonnes)]]=""),"", Table4[[#This Row],[Amount of active component 
(kg)]]/Table4[[#This Row],[Biomass treated 
(tonnes)]]),"")</f>
        <v/>
      </c>
      <c r="O331" s="122"/>
      <c r="P331" s="122"/>
      <c r="Q331" s="113"/>
    </row>
    <row r="332" spans="3:17" x14ac:dyDescent="0.45">
      <c r="C332" s="117"/>
      <c r="D332" s="148"/>
      <c r="E332" s="121"/>
      <c r="F332" s="121"/>
      <c r="G332" s="117"/>
      <c r="H332" s="117"/>
      <c r="I332" s="117"/>
      <c r="J332" s="117"/>
      <c r="K332" s="117"/>
      <c r="L332" s="120"/>
      <c r="M332" s="120"/>
      <c r="N332" s="158" t="str">
        <f>IFERROR(IF(AND(Table4[[#This Row],[Amount of active component 
(kg)]]="", Table4[[#This Row],[Biomass treated 
(tonnes)]]=""),"", Table4[[#This Row],[Amount of active component 
(kg)]]/Table4[[#This Row],[Biomass treated 
(tonnes)]]),"")</f>
        <v/>
      </c>
      <c r="O332" s="122"/>
      <c r="P332" s="122"/>
      <c r="Q332" s="113"/>
    </row>
    <row r="333" spans="3:17" x14ac:dyDescent="0.45">
      <c r="C333" s="117"/>
      <c r="D333" s="148"/>
      <c r="E333" s="121"/>
      <c r="F333" s="121"/>
      <c r="G333" s="117"/>
      <c r="H333" s="117"/>
      <c r="I333" s="117"/>
      <c r="J333" s="117"/>
      <c r="K333" s="117"/>
      <c r="L333" s="120"/>
      <c r="M333" s="120"/>
      <c r="N333" s="158" t="str">
        <f>IFERROR(IF(AND(Table4[[#This Row],[Amount of active component 
(kg)]]="", Table4[[#This Row],[Biomass treated 
(tonnes)]]=""),"", Table4[[#This Row],[Amount of active component 
(kg)]]/Table4[[#This Row],[Biomass treated 
(tonnes)]]),"")</f>
        <v/>
      </c>
      <c r="O333" s="122"/>
      <c r="P333" s="122"/>
      <c r="Q333" s="113"/>
    </row>
    <row r="334" spans="3:17" x14ac:dyDescent="0.45">
      <c r="C334" s="117"/>
      <c r="D334" s="148"/>
      <c r="E334" s="121"/>
      <c r="F334" s="121"/>
      <c r="G334" s="117"/>
      <c r="H334" s="117"/>
      <c r="I334" s="117"/>
      <c r="J334" s="117"/>
      <c r="K334" s="117"/>
      <c r="L334" s="120"/>
      <c r="M334" s="120"/>
      <c r="N334" s="158" t="str">
        <f>IFERROR(IF(AND(Table4[[#This Row],[Amount of active component 
(kg)]]="", Table4[[#This Row],[Biomass treated 
(tonnes)]]=""),"", Table4[[#This Row],[Amount of active component 
(kg)]]/Table4[[#This Row],[Biomass treated 
(tonnes)]]),"")</f>
        <v/>
      </c>
      <c r="O334" s="122"/>
      <c r="P334" s="122"/>
      <c r="Q334" s="113"/>
    </row>
    <row r="335" spans="3:17" x14ac:dyDescent="0.45">
      <c r="C335" s="117"/>
      <c r="D335" s="148"/>
      <c r="E335" s="121"/>
      <c r="F335" s="121"/>
      <c r="G335" s="117"/>
      <c r="H335" s="117"/>
      <c r="I335" s="117"/>
      <c r="J335" s="117"/>
      <c r="K335" s="117"/>
      <c r="L335" s="120"/>
      <c r="M335" s="120"/>
      <c r="N335" s="158" t="str">
        <f>IFERROR(IF(AND(Table4[[#This Row],[Amount of active component 
(kg)]]="", Table4[[#This Row],[Biomass treated 
(tonnes)]]=""),"", Table4[[#This Row],[Amount of active component 
(kg)]]/Table4[[#This Row],[Biomass treated 
(tonnes)]]),"")</f>
        <v/>
      </c>
      <c r="O335" s="122"/>
      <c r="P335" s="122"/>
      <c r="Q335" s="113"/>
    </row>
    <row r="336" spans="3:17" x14ac:dyDescent="0.45">
      <c r="C336" s="117"/>
      <c r="D336" s="148"/>
      <c r="E336" s="121"/>
      <c r="F336" s="121"/>
      <c r="G336" s="117"/>
      <c r="H336" s="117"/>
      <c r="I336" s="117"/>
      <c r="J336" s="117"/>
      <c r="K336" s="117"/>
      <c r="L336" s="120"/>
      <c r="M336" s="120"/>
      <c r="N336" s="158" t="str">
        <f>IFERROR(IF(AND(Table4[[#This Row],[Amount of active component 
(kg)]]="", Table4[[#This Row],[Biomass treated 
(tonnes)]]=""),"", Table4[[#This Row],[Amount of active component 
(kg)]]/Table4[[#This Row],[Biomass treated 
(tonnes)]]),"")</f>
        <v/>
      </c>
      <c r="O336" s="122"/>
      <c r="P336" s="122"/>
      <c r="Q336" s="113"/>
    </row>
    <row r="337" spans="3:17" x14ac:dyDescent="0.45">
      <c r="C337" s="117"/>
      <c r="D337" s="148"/>
      <c r="E337" s="121"/>
      <c r="F337" s="121"/>
      <c r="G337" s="117"/>
      <c r="H337" s="117"/>
      <c r="I337" s="117"/>
      <c r="J337" s="117"/>
      <c r="K337" s="117"/>
      <c r="L337" s="120"/>
      <c r="M337" s="120"/>
      <c r="N337" s="158" t="str">
        <f>IFERROR(IF(AND(Table4[[#This Row],[Amount of active component 
(kg)]]="", Table4[[#This Row],[Biomass treated 
(tonnes)]]=""),"", Table4[[#This Row],[Amount of active component 
(kg)]]/Table4[[#This Row],[Biomass treated 
(tonnes)]]),"")</f>
        <v/>
      </c>
      <c r="O337" s="122"/>
      <c r="P337" s="122"/>
      <c r="Q337" s="113"/>
    </row>
    <row r="338" spans="3:17" x14ac:dyDescent="0.45">
      <c r="C338" s="117"/>
      <c r="D338" s="148"/>
      <c r="E338" s="121"/>
      <c r="F338" s="121"/>
      <c r="G338" s="117"/>
      <c r="H338" s="117"/>
      <c r="I338" s="117"/>
      <c r="J338" s="117"/>
      <c r="K338" s="117"/>
      <c r="L338" s="120"/>
      <c r="M338" s="120"/>
      <c r="N338" s="158" t="str">
        <f>IFERROR(IF(AND(Table4[[#This Row],[Amount of active component 
(kg)]]="", Table4[[#This Row],[Biomass treated 
(tonnes)]]=""),"", Table4[[#This Row],[Amount of active component 
(kg)]]/Table4[[#This Row],[Biomass treated 
(tonnes)]]),"")</f>
        <v/>
      </c>
      <c r="O338" s="122"/>
      <c r="P338" s="122"/>
      <c r="Q338" s="113"/>
    </row>
    <row r="339" spans="3:17" x14ac:dyDescent="0.45">
      <c r="C339" s="117"/>
      <c r="D339" s="148"/>
      <c r="E339" s="121"/>
      <c r="F339" s="121"/>
      <c r="G339" s="117"/>
      <c r="H339" s="117"/>
      <c r="I339" s="117"/>
      <c r="J339" s="117"/>
      <c r="K339" s="117"/>
      <c r="L339" s="120"/>
      <c r="M339" s="120"/>
      <c r="N339" s="158" t="str">
        <f>IFERROR(IF(AND(Table4[[#This Row],[Amount of active component 
(kg)]]="", Table4[[#This Row],[Biomass treated 
(tonnes)]]=""),"", Table4[[#This Row],[Amount of active component 
(kg)]]/Table4[[#This Row],[Biomass treated 
(tonnes)]]),"")</f>
        <v/>
      </c>
      <c r="O339" s="122"/>
      <c r="P339" s="122"/>
      <c r="Q339" s="113"/>
    </row>
    <row r="340" spans="3:17" x14ac:dyDescent="0.45">
      <c r="C340" s="117"/>
      <c r="D340" s="148"/>
      <c r="E340" s="121"/>
      <c r="F340" s="121"/>
      <c r="G340" s="117"/>
      <c r="H340" s="117"/>
      <c r="I340" s="117"/>
      <c r="J340" s="117"/>
      <c r="K340" s="117"/>
      <c r="L340" s="120"/>
      <c r="M340" s="120"/>
      <c r="N340" s="158" t="str">
        <f>IFERROR(IF(AND(Table4[[#This Row],[Amount of active component 
(kg)]]="", Table4[[#This Row],[Biomass treated 
(tonnes)]]=""),"", Table4[[#This Row],[Amount of active component 
(kg)]]/Table4[[#This Row],[Biomass treated 
(tonnes)]]),"")</f>
        <v/>
      </c>
      <c r="O340" s="122"/>
      <c r="P340" s="122"/>
      <c r="Q340" s="113"/>
    </row>
    <row r="341" spans="3:17" x14ac:dyDescent="0.45">
      <c r="C341" s="117"/>
      <c r="D341" s="148"/>
      <c r="E341" s="121"/>
      <c r="F341" s="121"/>
      <c r="G341" s="117"/>
      <c r="H341" s="117"/>
      <c r="I341" s="117"/>
      <c r="J341" s="117"/>
      <c r="K341" s="117"/>
      <c r="L341" s="120"/>
      <c r="M341" s="120"/>
      <c r="N341" s="158" t="str">
        <f>IFERROR(IF(AND(Table4[[#This Row],[Amount of active component 
(kg)]]="", Table4[[#This Row],[Biomass treated 
(tonnes)]]=""),"", Table4[[#This Row],[Amount of active component 
(kg)]]/Table4[[#This Row],[Biomass treated 
(tonnes)]]),"")</f>
        <v/>
      </c>
      <c r="O341" s="122"/>
      <c r="P341" s="122"/>
      <c r="Q341" s="113"/>
    </row>
    <row r="342" spans="3:17" x14ac:dyDescent="0.45">
      <c r="C342" s="117"/>
      <c r="D342" s="148"/>
      <c r="E342" s="121"/>
      <c r="F342" s="121"/>
      <c r="G342" s="117"/>
      <c r="H342" s="117"/>
      <c r="I342" s="117"/>
      <c r="J342" s="117"/>
      <c r="K342" s="117"/>
      <c r="L342" s="120"/>
      <c r="M342" s="120"/>
      <c r="N342" s="158" t="str">
        <f>IFERROR(IF(AND(Table4[[#This Row],[Amount of active component 
(kg)]]="", Table4[[#This Row],[Biomass treated 
(tonnes)]]=""),"", Table4[[#This Row],[Amount of active component 
(kg)]]/Table4[[#This Row],[Biomass treated 
(tonnes)]]),"")</f>
        <v/>
      </c>
      <c r="O342" s="122"/>
      <c r="P342" s="122"/>
      <c r="Q342" s="113"/>
    </row>
    <row r="343" spans="3:17" x14ac:dyDescent="0.45">
      <c r="C343" s="117"/>
      <c r="D343" s="148"/>
      <c r="E343" s="121"/>
      <c r="F343" s="121"/>
      <c r="G343" s="117"/>
      <c r="H343" s="117"/>
      <c r="I343" s="117"/>
      <c r="J343" s="117"/>
      <c r="K343" s="117"/>
      <c r="L343" s="120"/>
      <c r="M343" s="120"/>
      <c r="N343" s="158" t="str">
        <f>IFERROR(IF(AND(Table4[[#This Row],[Amount of active component 
(kg)]]="", Table4[[#This Row],[Biomass treated 
(tonnes)]]=""),"", Table4[[#This Row],[Amount of active component 
(kg)]]/Table4[[#This Row],[Biomass treated 
(tonnes)]]),"")</f>
        <v/>
      </c>
      <c r="O343" s="122"/>
      <c r="P343" s="122"/>
      <c r="Q343" s="113"/>
    </row>
    <row r="344" spans="3:17" x14ac:dyDescent="0.45">
      <c r="C344" s="117"/>
      <c r="D344" s="148"/>
      <c r="E344" s="121"/>
      <c r="F344" s="121"/>
      <c r="G344" s="117"/>
      <c r="H344" s="117"/>
      <c r="I344" s="117"/>
      <c r="J344" s="117"/>
      <c r="K344" s="117"/>
      <c r="L344" s="120"/>
      <c r="M344" s="120"/>
      <c r="N344" s="158" t="str">
        <f>IFERROR(IF(AND(Table4[[#This Row],[Amount of active component 
(kg)]]="", Table4[[#This Row],[Biomass treated 
(tonnes)]]=""),"", Table4[[#This Row],[Amount of active component 
(kg)]]/Table4[[#This Row],[Biomass treated 
(tonnes)]]),"")</f>
        <v/>
      </c>
      <c r="O344" s="122"/>
      <c r="P344" s="122"/>
      <c r="Q344" s="113"/>
    </row>
    <row r="345" spans="3:17" x14ac:dyDescent="0.45">
      <c r="C345" s="117"/>
      <c r="D345" s="148"/>
      <c r="E345" s="121"/>
      <c r="F345" s="121"/>
      <c r="G345" s="117"/>
      <c r="H345" s="117"/>
      <c r="I345" s="117"/>
      <c r="J345" s="117"/>
      <c r="K345" s="117"/>
      <c r="L345" s="120"/>
      <c r="M345" s="120"/>
      <c r="N345" s="158" t="str">
        <f>IFERROR(IF(AND(Table4[[#This Row],[Amount of active component 
(kg)]]="", Table4[[#This Row],[Biomass treated 
(tonnes)]]=""),"", Table4[[#This Row],[Amount of active component 
(kg)]]/Table4[[#This Row],[Biomass treated 
(tonnes)]]),"")</f>
        <v/>
      </c>
      <c r="O345" s="122"/>
      <c r="P345" s="122"/>
      <c r="Q345" s="113"/>
    </row>
    <row r="346" spans="3:17" x14ac:dyDescent="0.45">
      <c r="C346" s="117"/>
      <c r="D346" s="148"/>
      <c r="E346" s="121"/>
      <c r="F346" s="121"/>
      <c r="G346" s="117"/>
      <c r="H346" s="117"/>
      <c r="I346" s="117"/>
      <c r="J346" s="117"/>
      <c r="K346" s="117"/>
      <c r="L346" s="120"/>
      <c r="M346" s="120"/>
      <c r="N346" s="158" t="str">
        <f>IFERROR(IF(AND(Table4[[#This Row],[Amount of active component 
(kg)]]="", Table4[[#This Row],[Biomass treated 
(tonnes)]]=""),"", Table4[[#This Row],[Amount of active component 
(kg)]]/Table4[[#This Row],[Biomass treated 
(tonnes)]]),"")</f>
        <v/>
      </c>
      <c r="O346" s="122"/>
      <c r="P346" s="122"/>
      <c r="Q346" s="113"/>
    </row>
    <row r="347" spans="3:17" x14ac:dyDescent="0.45">
      <c r="C347" s="117"/>
      <c r="D347" s="148"/>
      <c r="E347" s="121"/>
      <c r="F347" s="121"/>
      <c r="G347" s="117"/>
      <c r="H347" s="117"/>
      <c r="I347" s="117"/>
      <c r="J347" s="117"/>
      <c r="K347" s="117"/>
      <c r="L347" s="120"/>
      <c r="M347" s="120"/>
      <c r="N347" s="158" t="str">
        <f>IFERROR(IF(AND(Table4[[#This Row],[Amount of active component 
(kg)]]="", Table4[[#This Row],[Biomass treated 
(tonnes)]]=""),"", Table4[[#This Row],[Amount of active component 
(kg)]]/Table4[[#This Row],[Biomass treated 
(tonnes)]]),"")</f>
        <v/>
      </c>
      <c r="O347" s="122"/>
      <c r="P347" s="122"/>
      <c r="Q347" s="113"/>
    </row>
    <row r="348" spans="3:17" x14ac:dyDescent="0.45">
      <c r="C348" s="117"/>
      <c r="D348" s="148"/>
      <c r="E348" s="121"/>
      <c r="F348" s="121"/>
      <c r="G348" s="117"/>
      <c r="H348" s="117"/>
      <c r="I348" s="117"/>
      <c r="J348" s="117"/>
      <c r="K348" s="117"/>
      <c r="L348" s="120"/>
      <c r="M348" s="120"/>
      <c r="N348" s="158" t="str">
        <f>IFERROR(IF(AND(Table4[[#This Row],[Amount of active component 
(kg)]]="", Table4[[#This Row],[Biomass treated 
(tonnes)]]=""),"", Table4[[#This Row],[Amount of active component 
(kg)]]/Table4[[#This Row],[Biomass treated 
(tonnes)]]),"")</f>
        <v/>
      </c>
      <c r="O348" s="122"/>
      <c r="P348" s="122"/>
      <c r="Q348" s="113"/>
    </row>
    <row r="349" spans="3:17" x14ac:dyDescent="0.45">
      <c r="C349" s="117"/>
      <c r="D349" s="148"/>
      <c r="E349" s="121"/>
      <c r="F349" s="121"/>
      <c r="G349" s="117"/>
      <c r="H349" s="117"/>
      <c r="I349" s="117"/>
      <c r="J349" s="117"/>
      <c r="K349" s="117"/>
      <c r="L349" s="120"/>
      <c r="M349" s="120"/>
      <c r="N349" s="158" t="str">
        <f>IFERROR(IF(AND(Table4[[#This Row],[Amount of active component 
(kg)]]="", Table4[[#This Row],[Biomass treated 
(tonnes)]]=""),"", Table4[[#This Row],[Amount of active component 
(kg)]]/Table4[[#This Row],[Biomass treated 
(tonnes)]]),"")</f>
        <v/>
      </c>
      <c r="O349" s="122"/>
      <c r="P349" s="122"/>
      <c r="Q349" s="113"/>
    </row>
    <row r="350" spans="3:17" x14ac:dyDescent="0.45">
      <c r="C350" s="117"/>
      <c r="D350" s="148"/>
      <c r="E350" s="121"/>
      <c r="F350" s="121"/>
      <c r="G350" s="117"/>
      <c r="H350" s="117"/>
      <c r="I350" s="117"/>
      <c r="J350" s="117"/>
      <c r="K350" s="117"/>
      <c r="L350" s="120"/>
      <c r="M350" s="120"/>
      <c r="N350" s="158" t="str">
        <f>IFERROR(IF(AND(Table4[[#This Row],[Amount of active component 
(kg)]]="", Table4[[#This Row],[Biomass treated 
(tonnes)]]=""),"", Table4[[#This Row],[Amount of active component 
(kg)]]/Table4[[#This Row],[Biomass treated 
(tonnes)]]),"")</f>
        <v/>
      </c>
      <c r="O350" s="122"/>
      <c r="P350" s="122"/>
      <c r="Q350" s="113"/>
    </row>
    <row r="351" spans="3:17" x14ac:dyDescent="0.45">
      <c r="C351" s="117"/>
      <c r="D351" s="148"/>
      <c r="E351" s="121"/>
      <c r="F351" s="121"/>
      <c r="G351" s="117"/>
      <c r="H351" s="117"/>
      <c r="I351" s="117"/>
      <c r="J351" s="117"/>
      <c r="K351" s="117"/>
      <c r="L351" s="120"/>
      <c r="M351" s="120"/>
      <c r="N351" s="158" t="str">
        <f>IFERROR(IF(AND(Table4[[#This Row],[Amount of active component 
(kg)]]="", Table4[[#This Row],[Biomass treated 
(tonnes)]]=""),"", Table4[[#This Row],[Amount of active component 
(kg)]]/Table4[[#This Row],[Biomass treated 
(tonnes)]]),"")</f>
        <v/>
      </c>
      <c r="O351" s="122"/>
      <c r="P351" s="122"/>
      <c r="Q351" s="113"/>
    </row>
    <row r="352" spans="3:17" x14ac:dyDescent="0.45">
      <c r="C352" s="117"/>
      <c r="D352" s="148"/>
      <c r="E352" s="121"/>
      <c r="F352" s="121"/>
      <c r="G352" s="117"/>
      <c r="H352" s="117"/>
      <c r="I352" s="117"/>
      <c r="J352" s="117"/>
      <c r="K352" s="117"/>
      <c r="L352" s="120"/>
      <c r="M352" s="120"/>
      <c r="N352" s="158" t="str">
        <f>IFERROR(IF(AND(Table4[[#This Row],[Amount of active component 
(kg)]]="", Table4[[#This Row],[Biomass treated 
(tonnes)]]=""),"", Table4[[#This Row],[Amount of active component 
(kg)]]/Table4[[#This Row],[Biomass treated 
(tonnes)]]),"")</f>
        <v/>
      </c>
      <c r="O352" s="122"/>
      <c r="P352" s="122"/>
      <c r="Q352" s="113"/>
    </row>
    <row r="353" spans="3:17" x14ac:dyDescent="0.45">
      <c r="C353" s="117"/>
      <c r="D353" s="148"/>
      <c r="E353" s="121"/>
      <c r="F353" s="121"/>
      <c r="G353" s="117"/>
      <c r="H353" s="117"/>
      <c r="I353" s="117"/>
      <c r="J353" s="117"/>
      <c r="K353" s="117"/>
      <c r="L353" s="120"/>
      <c r="M353" s="120"/>
      <c r="N353" s="158" t="str">
        <f>IFERROR(IF(AND(Table4[[#This Row],[Amount of active component 
(kg)]]="", Table4[[#This Row],[Biomass treated 
(tonnes)]]=""),"", Table4[[#This Row],[Amount of active component 
(kg)]]/Table4[[#This Row],[Biomass treated 
(tonnes)]]),"")</f>
        <v/>
      </c>
      <c r="O353" s="122"/>
      <c r="P353" s="122"/>
      <c r="Q353" s="113"/>
    </row>
    <row r="354" spans="3:17" x14ac:dyDescent="0.45">
      <c r="C354" s="117"/>
      <c r="D354" s="148"/>
      <c r="E354" s="121"/>
      <c r="F354" s="121"/>
      <c r="G354" s="117"/>
      <c r="H354" s="117"/>
      <c r="I354" s="117"/>
      <c r="J354" s="117"/>
      <c r="K354" s="117"/>
      <c r="L354" s="120"/>
      <c r="M354" s="120"/>
      <c r="N354" s="158" t="str">
        <f>IFERROR(IF(AND(Table4[[#This Row],[Amount of active component 
(kg)]]="", Table4[[#This Row],[Biomass treated 
(tonnes)]]=""),"", Table4[[#This Row],[Amount of active component 
(kg)]]/Table4[[#This Row],[Biomass treated 
(tonnes)]]),"")</f>
        <v/>
      </c>
      <c r="O354" s="122"/>
      <c r="P354" s="122"/>
      <c r="Q354" s="113"/>
    </row>
    <row r="355" spans="3:17" x14ac:dyDescent="0.45">
      <c r="C355" s="117"/>
      <c r="D355" s="148"/>
      <c r="E355" s="121"/>
      <c r="F355" s="121"/>
      <c r="G355" s="117"/>
      <c r="H355" s="117"/>
      <c r="I355" s="117"/>
      <c r="J355" s="117"/>
      <c r="K355" s="117"/>
      <c r="L355" s="120"/>
      <c r="M355" s="120"/>
      <c r="N355" s="158" t="str">
        <f>IFERROR(IF(AND(Table4[[#This Row],[Amount of active component 
(kg)]]="", Table4[[#This Row],[Biomass treated 
(tonnes)]]=""),"", Table4[[#This Row],[Amount of active component 
(kg)]]/Table4[[#This Row],[Biomass treated 
(tonnes)]]),"")</f>
        <v/>
      </c>
      <c r="O355" s="122"/>
      <c r="P355" s="122"/>
      <c r="Q355" s="113"/>
    </row>
    <row r="356" spans="3:17" x14ac:dyDescent="0.45">
      <c r="C356" s="117"/>
      <c r="D356" s="148"/>
      <c r="E356" s="121"/>
      <c r="F356" s="121"/>
      <c r="G356" s="117"/>
      <c r="H356" s="117"/>
      <c r="I356" s="117"/>
      <c r="J356" s="117"/>
      <c r="K356" s="117"/>
      <c r="L356" s="120"/>
      <c r="M356" s="120"/>
      <c r="N356" s="158" t="str">
        <f>IFERROR(IF(AND(Table4[[#This Row],[Amount of active component 
(kg)]]="", Table4[[#This Row],[Biomass treated 
(tonnes)]]=""),"", Table4[[#This Row],[Amount of active component 
(kg)]]/Table4[[#This Row],[Biomass treated 
(tonnes)]]),"")</f>
        <v/>
      </c>
      <c r="O356" s="122"/>
      <c r="P356" s="122"/>
      <c r="Q356" s="113"/>
    </row>
    <row r="357" spans="3:17" x14ac:dyDescent="0.45">
      <c r="C357" s="117"/>
      <c r="D357" s="148"/>
      <c r="E357" s="121"/>
      <c r="F357" s="121"/>
      <c r="G357" s="117"/>
      <c r="H357" s="117"/>
      <c r="I357" s="117"/>
      <c r="J357" s="117"/>
      <c r="K357" s="117"/>
      <c r="L357" s="120"/>
      <c r="M357" s="120"/>
      <c r="N357" s="158" t="str">
        <f>IFERROR(IF(AND(Table4[[#This Row],[Amount of active component 
(kg)]]="", Table4[[#This Row],[Biomass treated 
(tonnes)]]=""),"", Table4[[#This Row],[Amount of active component 
(kg)]]/Table4[[#This Row],[Biomass treated 
(tonnes)]]),"")</f>
        <v/>
      </c>
      <c r="O357" s="122"/>
      <c r="P357" s="122"/>
      <c r="Q357" s="113"/>
    </row>
    <row r="358" spans="3:17" x14ac:dyDescent="0.45">
      <c r="C358" s="117"/>
      <c r="D358" s="148"/>
      <c r="E358" s="121"/>
      <c r="F358" s="121"/>
      <c r="G358" s="117"/>
      <c r="H358" s="117"/>
      <c r="I358" s="117"/>
      <c r="J358" s="117"/>
      <c r="K358" s="117"/>
      <c r="L358" s="120"/>
      <c r="M358" s="120"/>
      <c r="N358" s="158" t="str">
        <f>IFERROR(IF(AND(Table4[[#This Row],[Amount of active component 
(kg)]]="", Table4[[#This Row],[Biomass treated 
(tonnes)]]=""),"", Table4[[#This Row],[Amount of active component 
(kg)]]/Table4[[#This Row],[Biomass treated 
(tonnes)]]),"")</f>
        <v/>
      </c>
      <c r="O358" s="122"/>
      <c r="P358" s="122"/>
      <c r="Q358" s="113"/>
    </row>
    <row r="359" spans="3:17" x14ac:dyDescent="0.45">
      <c r="C359" s="117"/>
      <c r="D359" s="148"/>
      <c r="E359" s="121"/>
      <c r="F359" s="121"/>
      <c r="G359" s="117"/>
      <c r="H359" s="117"/>
      <c r="I359" s="117"/>
      <c r="J359" s="117"/>
      <c r="K359" s="117"/>
      <c r="L359" s="120"/>
      <c r="M359" s="120"/>
      <c r="N359" s="158" t="str">
        <f>IFERROR(IF(AND(Table4[[#This Row],[Amount of active component 
(kg)]]="", Table4[[#This Row],[Biomass treated 
(tonnes)]]=""),"", Table4[[#This Row],[Amount of active component 
(kg)]]/Table4[[#This Row],[Biomass treated 
(tonnes)]]),"")</f>
        <v/>
      </c>
      <c r="O359" s="122"/>
      <c r="P359" s="122"/>
      <c r="Q359" s="113"/>
    </row>
    <row r="360" spans="3:17" x14ac:dyDescent="0.45">
      <c r="C360" s="117"/>
      <c r="D360" s="148"/>
      <c r="E360" s="121"/>
      <c r="F360" s="121"/>
      <c r="G360" s="117"/>
      <c r="H360" s="117"/>
      <c r="I360" s="117"/>
      <c r="J360" s="117"/>
      <c r="K360" s="117"/>
      <c r="L360" s="120"/>
      <c r="M360" s="120"/>
      <c r="N360" s="158" t="str">
        <f>IFERROR(IF(AND(Table4[[#This Row],[Amount of active component 
(kg)]]="", Table4[[#This Row],[Biomass treated 
(tonnes)]]=""),"", Table4[[#This Row],[Amount of active component 
(kg)]]/Table4[[#This Row],[Biomass treated 
(tonnes)]]),"")</f>
        <v/>
      </c>
      <c r="O360" s="122"/>
      <c r="P360" s="122"/>
      <c r="Q360" s="113"/>
    </row>
    <row r="361" spans="3:17" x14ac:dyDescent="0.45">
      <c r="C361" s="117"/>
      <c r="D361" s="148"/>
      <c r="E361" s="121"/>
      <c r="F361" s="121"/>
      <c r="G361" s="117"/>
      <c r="H361" s="117"/>
      <c r="I361" s="117"/>
      <c r="J361" s="117"/>
      <c r="K361" s="117"/>
      <c r="L361" s="120"/>
      <c r="M361" s="120"/>
      <c r="N361" s="158" t="str">
        <f>IFERROR(IF(AND(Table4[[#This Row],[Amount of active component 
(kg)]]="", Table4[[#This Row],[Biomass treated 
(tonnes)]]=""),"", Table4[[#This Row],[Amount of active component 
(kg)]]/Table4[[#This Row],[Biomass treated 
(tonnes)]]),"")</f>
        <v/>
      </c>
      <c r="O361" s="122"/>
      <c r="P361" s="122"/>
      <c r="Q361" s="113"/>
    </row>
    <row r="362" spans="3:17" x14ac:dyDescent="0.45">
      <c r="C362" s="117"/>
      <c r="D362" s="148"/>
      <c r="E362" s="121"/>
      <c r="F362" s="121"/>
      <c r="G362" s="117"/>
      <c r="H362" s="117"/>
      <c r="I362" s="117"/>
      <c r="J362" s="117"/>
      <c r="K362" s="117"/>
      <c r="L362" s="120"/>
      <c r="M362" s="120"/>
      <c r="N362" s="158" t="str">
        <f>IFERROR(IF(AND(Table4[[#This Row],[Amount of active component 
(kg)]]="", Table4[[#This Row],[Biomass treated 
(tonnes)]]=""),"", Table4[[#This Row],[Amount of active component 
(kg)]]/Table4[[#This Row],[Biomass treated 
(tonnes)]]),"")</f>
        <v/>
      </c>
      <c r="O362" s="122"/>
      <c r="P362" s="122"/>
      <c r="Q362" s="113"/>
    </row>
    <row r="363" spans="3:17" x14ac:dyDescent="0.45">
      <c r="C363" s="117"/>
      <c r="D363" s="148"/>
      <c r="E363" s="121"/>
      <c r="F363" s="121"/>
      <c r="G363" s="117"/>
      <c r="H363" s="117"/>
      <c r="I363" s="117"/>
      <c r="J363" s="117"/>
      <c r="K363" s="117"/>
      <c r="L363" s="120"/>
      <c r="M363" s="120"/>
      <c r="N363" s="158" t="str">
        <f>IFERROR(IF(AND(Table4[[#This Row],[Amount of active component 
(kg)]]="", Table4[[#This Row],[Biomass treated 
(tonnes)]]=""),"", Table4[[#This Row],[Amount of active component 
(kg)]]/Table4[[#This Row],[Biomass treated 
(tonnes)]]),"")</f>
        <v/>
      </c>
      <c r="O363" s="122"/>
      <c r="P363" s="122"/>
      <c r="Q363" s="113"/>
    </row>
    <row r="364" spans="3:17" x14ac:dyDescent="0.45">
      <c r="C364" s="117"/>
      <c r="D364" s="148"/>
      <c r="E364" s="121"/>
      <c r="F364" s="121"/>
      <c r="G364" s="117"/>
      <c r="H364" s="117"/>
      <c r="I364" s="117"/>
      <c r="J364" s="117"/>
      <c r="K364" s="117"/>
      <c r="L364" s="120"/>
      <c r="M364" s="120"/>
      <c r="N364" s="158" t="str">
        <f>IFERROR(IF(AND(Table4[[#This Row],[Amount of active component 
(kg)]]="", Table4[[#This Row],[Biomass treated 
(tonnes)]]=""),"", Table4[[#This Row],[Amount of active component 
(kg)]]/Table4[[#This Row],[Biomass treated 
(tonnes)]]),"")</f>
        <v/>
      </c>
      <c r="O364" s="122"/>
      <c r="P364" s="122"/>
      <c r="Q364" s="113"/>
    </row>
    <row r="365" spans="3:17" x14ac:dyDescent="0.45">
      <c r="C365" s="117"/>
      <c r="D365" s="148"/>
      <c r="E365" s="121"/>
      <c r="F365" s="121"/>
      <c r="G365" s="117"/>
      <c r="H365" s="117"/>
      <c r="I365" s="117"/>
      <c r="J365" s="117"/>
      <c r="K365" s="117"/>
      <c r="L365" s="120"/>
      <c r="M365" s="120"/>
      <c r="N365" s="158" t="str">
        <f>IFERROR(IF(AND(Table4[[#This Row],[Amount of active component 
(kg)]]="", Table4[[#This Row],[Biomass treated 
(tonnes)]]=""),"", Table4[[#This Row],[Amount of active component 
(kg)]]/Table4[[#This Row],[Biomass treated 
(tonnes)]]),"")</f>
        <v/>
      </c>
      <c r="O365" s="122"/>
      <c r="P365" s="122"/>
      <c r="Q365" s="113"/>
    </row>
    <row r="366" spans="3:17" x14ac:dyDescent="0.45">
      <c r="C366" s="117"/>
      <c r="D366" s="148"/>
      <c r="E366" s="121"/>
      <c r="F366" s="121"/>
      <c r="G366" s="117"/>
      <c r="H366" s="117"/>
      <c r="I366" s="117"/>
      <c r="J366" s="117"/>
      <c r="K366" s="117"/>
      <c r="L366" s="120"/>
      <c r="M366" s="120"/>
      <c r="N366" s="158" t="str">
        <f>IFERROR(IF(AND(Table4[[#This Row],[Amount of active component 
(kg)]]="", Table4[[#This Row],[Biomass treated 
(tonnes)]]=""),"", Table4[[#This Row],[Amount of active component 
(kg)]]/Table4[[#This Row],[Biomass treated 
(tonnes)]]),"")</f>
        <v/>
      </c>
      <c r="O366" s="122"/>
      <c r="P366" s="122"/>
      <c r="Q366" s="113"/>
    </row>
    <row r="367" spans="3:17" x14ac:dyDescent="0.45">
      <c r="C367" s="117"/>
      <c r="D367" s="148"/>
      <c r="E367" s="121"/>
      <c r="F367" s="121"/>
      <c r="G367" s="117"/>
      <c r="H367" s="117"/>
      <c r="I367" s="117"/>
      <c r="J367" s="117"/>
      <c r="K367" s="117"/>
      <c r="L367" s="120"/>
      <c r="M367" s="120"/>
      <c r="N367" s="158" t="str">
        <f>IFERROR(IF(AND(Table4[[#This Row],[Amount of active component 
(kg)]]="", Table4[[#This Row],[Biomass treated 
(tonnes)]]=""),"", Table4[[#This Row],[Amount of active component 
(kg)]]/Table4[[#This Row],[Biomass treated 
(tonnes)]]),"")</f>
        <v/>
      </c>
      <c r="O367" s="122"/>
      <c r="P367" s="122"/>
      <c r="Q367" s="113"/>
    </row>
    <row r="368" spans="3:17" x14ac:dyDescent="0.45">
      <c r="C368" s="117"/>
      <c r="D368" s="148"/>
      <c r="E368" s="121"/>
      <c r="F368" s="121"/>
      <c r="G368" s="117"/>
      <c r="H368" s="117"/>
      <c r="I368" s="117"/>
      <c r="J368" s="117"/>
      <c r="K368" s="117"/>
      <c r="L368" s="120"/>
      <c r="M368" s="120"/>
      <c r="N368" s="158" t="str">
        <f>IFERROR(IF(AND(Table4[[#This Row],[Amount of active component 
(kg)]]="", Table4[[#This Row],[Biomass treated 
(tonnes)]]=""),"", Table4[[#This Row],[Amount of active component 
(kg)]]/Table4[[#This Row],[Biomass treated 
(tonnes)]]),"")</f>
        <v/>
      </c>
      <c r="O368" s="122"/>
      <c r="P368" s="122"/>
      <c r="Q368" s="113"/>
    </row>
    <row r="369" spans="3:17" x14ac:dyDescent="0.45">
      <c r="C369" s="117"/>
      <c r="D369" s="148"/>
      <c r="E369" s="121"/>
      <c r="F369" s="121"/>
      <c r="G369" s="117"/>
      <c r="H369" s="117"/>
      <c r="I369" s="117"/>
      <c r="J369" s="117"/>
      <c r="K369" s="117"/>
      <c r="L369" s="120"/>
      <c r="M369" s="120"/>
      <c r="N369" s="158" t="str">
        <f>IFERROR(IF(AND(Table4[[#This Row],[Amount of active component 
(kg)]]="", Table4[[#This Row],[Biomass treated 
(tonnes)]]=""),"", Table4[[#This Row],[Amount of active component 
(kg)]]/Table4[[#This Row],[Biomass treated 
(tonnes)]]),"")</f>
        <v/>
      </c>
      <c r="O369" s="122"/>
      <c r="P369" s="122"/>
      <c r="Q369" s="113"/>
    </row>
    <row r="370" spans="3:17" x14ac:dyDescent="0.45">
      <c r="C370" s="117"/>
      <c r="D370" s="148"/>
      <c r="E370" s="121"/>
      <c r="F370" s="121"/>
      <c r="G370" s="117"/>
      <c r="H370" s="117"/>
      <c r="I370" s="117"/>
      <c r="J370" s="117"/>
      <c r="K370" s="117"/>
      <c r="L370" s="120"/>
      <c r="M370" s="120"/>
      <c r="N370" s="158" t="str">
        <f>IFERROR(IF(AND(Table4[[#This Row],[Amount of active component 
(kg)]]="", Table4[[#This Row],[Biomass treated 
(tonnes)]]=""),"", Table4[[#This Row],[Amount of active component 
(kg)]]/Table4[[#This Row],[Biomass treated 
(tonnes)]]),"")</f>
        <v/>
      </c>
      <c r="O370" s="122"/>
      <c r="P370" s="122"/>
      <c r="Q370" s="113"/>
    </row>
    <row r="371" spans="3:17" x14ac:dyDescent="0.45">
      <c r="C371" s="117"/>
      <c r="D371" s="148"/>
      <c r="E371" s="121"/>
      <c r="F371" s="121"/>
      <c r="G371" s="117"/>
      <c r="H371" s="117"/>
      <c r="I371" s="117"/>
      <c r="J371" s="117"/>
      <c r="K371" s="117"/>
      <c r="L371" s="120"/>
      <c r="M371" s="120"/>
      <c r="N371" s="158" t="str">
        <f>IFERROR(IF(AND(Table4[[#This Row],[Amount of active component 
(kg)]]="", Table4[[#This Row],[Biomass treated 
(tonnes)]]=""),"", Table4[[#This Row],[Amount of active component 
(kg)]]/Table4[[#This Row],[Biomass treated 
(tonnes)]]),"")</f>
        <v/>
      </c>
      <c r="O371" s="122"/>
      <c r="P371" s="122"/>
      <c r="Q371" s="113"/>
    </row>
    <row r="372" spans="3:17" x14ac:dyDescent="0.45">
      <c r="C372" s="117"/>
      <c r="D372" s="148"/>
      <c r="E372" s="121"/>
      <c r="F372" s="121"/>
      <c r="G372" s="117"/>
      <c r="H372" s="117"/>
      <c r="I372" s="117"/>
      <c r="J372" s="117"/>
      <c r="K372" s="117"/>
      <c r="L372" s="120"/>
      <c r="M372" s="120"/>
      <c r="N372" s="158" t="str">
        <f>IFERROR(IF(AND(Table4[[#This Row],[Amount of active component 
(kg)]]="", Table4[[#This Row],[Biomass treated 
(tonnes)]]=""),"", Table4[[#This Row],[Amount of active component 
(kg)]]/Table4[[#This Row],[Biomass treated 
(tonnes)]]),"")</f>
        <v/>
      </c>
      <c r="O372" s="122"/>
      <c r="P372" s="122"/>
      <c r="Q372" s="113"/>
    </row>
    <row r="373" spans="3:17" x14ac:dyDescent="0.45">
      <c r="C373" s="117"/>
      <c r="D373" s="148"/>
      <c r="E373" s="121"/>
      <c r="F373" s="121"/>
      <c r="G373" s="117"/>
      <c r="H373" s="117"/>
      <c r="I373" s="117"/>
      <c r="J373" s="117"/>
      <c r="K373" s="117"/>
      <c r="L373" s="120"/>
      <c r="M373" s="120"/>
      <c r="N373" s="158" t="str">
        <f>IFERROR(IF(AND(Table4[[#This Row],[Amount of active component 
(kg)]]="", Table4[[#This Row],[Biomass treated 
(tonnes)]]=""),"", Table4[[#This Row],[Amount of active component 
(kg)]]/Table4[[#This Row],[Biomass treated 
(tonnes)]]),"")</f>
        <v/>
      </c>
      <c r="O373" s="122"/>
      <c r="P373" s="122"/>
      <c r="Q373" s="113"/>
    </row>
    <row r="374" spans="3:17" x14ac:dyDescent="0.45">
      <c r="C374" s="117"/>
      <c r="D374" s="148"/>
      <c r="E374" s="121"/>
      <c r="F374" s="121"/>
      <c r="G374" s="117"/>
      <c r="H374" s="117"/>
      <c r="I374" s="117"/>
      <c r="J374" s="117"/>
      <c r="K374" s="117"/>
      <c r="L374" s="120"/>
      <c r="M374" s="120"/>
      <c r="N374" s="158" t="str">
        <f>IFERROR(IF(AND(Table4[[#This Row],[Amount of active component 
(kg)]]="", Table4[[#This Row],[Biomass treated 
(tonnes)]]=""),"", Table4[[#This Row],[Amount of active component 
(kg)]]/Table4[[#This Row],[Biomass treated 
(tonnes)]]),"")</f>
        <v/>
      </c>
      <c r="O374" s="122"/>
      <c r="P374" s="122"/>
      <c r="Q374" s="113"/>
    </row>
    <row r="375" spans="3:17" x14ac:dyDescent="0.45">
      <c r="C375" s="117"/>
      <c r="D375" s="148"/>
      <c r="E375" s="121"/>
      <c r="F375" s="121"/>
      <c r="G375" s="117"/>
      <c r="H375" s="117"/>
      <c r="I375" s="117"/>
      <c r="J375" s="117"/>
      <c r="K375" s="117"/>
      <c r="L375" s="120"/>
      <c r="M375" s="120"/>
      <c r="N375" s="158" t="str">
        <f>IFERROR(IF(AND(Table4[[#This Row],[Amount of active component 
(kg)]]="", Table4[[#This Row],[Biomass treated 
(tonnes)]]=""),"", Table4[[#This Row],[Amount of active component 
(kg)]]/Table4[[#This Row],[Biomass treated 
(tonnes)]]),"")</f>
        <v/>
      </c>
      <c r="O375" s="122"/>
      <c r="P375" s="122"/>
      <c r="Q375" s="113"/>
    </row>
    <row r="376" spans="3:17" x14ac:dyDescent="0.45">
      <c r="C376" s="117"/>
      <c r="D376" s="148"/>
      <c r="E376" s="121"/>
      <c r="F376" s="121"/>
      <c r="G376" s="117"/>
      <c r="H376" s="117"/>
      <c r="I376" s="117"/>
      <c r="J376" s="117"/>
      <c r="K376" s="117"/>
      <c r="L376" s="120"/>
      <c r="M376" s="120"/>
      <c r="N376" s="158" t="str">
        <f>IFERROR(IF(AND(Table4[[#This Row],[Amount of active component 
(kg)]]="", Table4[[#This Row],[Biomass treated 
(tonnes)]]=""),"", Table4[[#This Row],[Amount of active component 
(kg)]]/Table4[[#This Row],[Biomass treated 
(tonnes)]]),"")</f>
        <v/>
      </c>
      <c r="O376" s="122"/>
      <c r="P376" s="122"/>
      <c r="Q376" s="113"/>
    </row>
    <row r="377" spans="3:17" x14ac:dyDescent="0.45">
      <c r="C377" s="117"/>
      <c r="D377" s="148"/>
      <c r="E377" s="121"/>
      <c r="F377" s="121"/>
      <c r="G377" s="117"/>
      <c r="H377" s="117"/>
      <c r="I377" s="117"/>
      <c r="J377" s="117"/>
      <c r="K377" s="117"/>
      <c r="L377" s="120"/>
      <c r="M377" s="120"/>
      <c r="N377" s="158" t="str">
        <f>IFERROR(IF(AND(Table4[[#This Row],[Amount of active component 
(kg)]]="", Table4[[#This Row],[Biomass treated 
(tonnes)]]=""),"", Table4[[#This Row],[Amount of active component 
(kg)]]/Table4[[#This Row],[Biomass treated 
(tonnes)]]),"")</f>
        <v/>
      </c>
      <c r="O377" s="122"/>
      <c r="P377" s="122"/>
      <c r="Q377" s="113"/>
    </row>
    <row r="378" spans="3:17" x14ac:dyDescent="0.45">
      <c r="C378" s="117"/>
      <c r="D378" s="148"/>
      <c r="E378" s="121"/>
      <c r="F378" s="121"/>
      <c r="G378" s="117"/>
      <c r="H378" s="117"/>
      <c r="I378" s="117"/>
      <c r="J378" s="117"/>
      <c r="K378" s="117"/>
      <c r="L378" s="120"/>
      <c r="M378" s="120"/>
      <c r="N378" s="158" t="str">
        <f>IFERROR(IF(AND(Table4[[#This Row],[Amount of active component 
(kg)]]="", Table4[[#This Row],[Biomass treated 
(tonnes)]]=""),"", Table4[[#This Row],[Amount of active component 
(kg)]]/Table4[[#This Row],[Biomass treated 
(tonnes)]]),"")</f>
        <v/>
      </c>
      <c r="O378" s="122"/>
      <c r="P378" s="122"/>
      <c r="Q378" s="113"/>
    </row>
    <row r="379" spans="3:17" x14ac:dyDescent="0.45">
      <c r="C379" s="117"/>
      <c r="D379" s="148"/>
      <c r="E379" s="121"/>
      <c r="F379" s="121"/>
      <c r="G379" s="117"/>
      <c r="H379" s="117"/>
      <c r="I379" s="117"/>
      <c r="J379" s="117"/>
      <c r="K379" s="117"/>
      <c r="L379" s="120"/>
      <c r="M379" s="120"/>
      <c r="N379" s="158" t="str">
        <f>IFERROR(IF(AND(Table4[[#This Row],[Amount of active component 
(kg)]]="", Table4[[#This Row],[Biomass treated 
(tonnes)]]=""),"", Table4[[#This Row],[Amount of active component 
(kg)]]/Table4[[#This Row],[Biomass treated 
(tonnes)]]),"")</f>
        <v/>
      </c>
      <c r="O379" s="122"/>
      <c r="P379" s="122"/>
      <c r="Q379" s="113"/>
    </row>
    <row r="380" spans="3:17" x14ac:dyDescent="0.45">
      <c r="C380" s="117"/>
      <c r="D380" s="148"/>
      <c r="E380" s="121"/>
      <c r="F380" s="121"/>
      <c r="G380" s="117"/>
      <c r="H380" s="117"/>
      <c r="I380" s="117"/>
      <c r="J380" s="117"/>
      <c r="K380" s="117"/>
      <c r="L380" s="120"/>
      <c r="M380" s="120"/>
      <c r="N380" s="158" t="str">
        <f>IFERROR(IF(AND(Table4[[#This Row],[Amount of active component 
(kg)]]="", Table4[[#This Row],[Biomass treated 
(tonnes)]]=""),"", Table4[[#This Row],[Amount of active component 
(kg)]]/Table4[[#This Row],[Biomass treated 
(tonnes)]]),"")</f>
        <v/>
      </c>
      <c r="O380" s="122"/>
      <c r="P380" s="122"/>
      <c r="Q380" s="113"/>
    </row>
    <row r="381" spans="3:17" x14ac:dyDescent="0.45">
      <c r="C381" s="117"/>
      <c r="D381" s="148"/>
      <c r="E381" s="121"/>
      <c r="F381" s="121"/>
      <c r="G381" s="117"/>
      <c r="H381" s="117"/>
      <c r="I381" s="117"/>
      <c r="J381" s="117"/>
      <c r="K381" s="117"/>
      <c r="L381" s="120"/>
      <c r="M381" s="120"/>
      <c r="N381" s="158" t="str">
        <f>IFERROR(IF(AND(Table4[[#This Row],[Amount of active component 
(kg)]]="", Table4[[#This Row],[Biomass treated 
(tonnes)]]=""),"", Table4[[#This Row],[Amount of active component 
(kg)]]/Table4[[#This Row],[Biomass treated 
(tonnes)]]),"")</f>
        <v/>
      </c>
      <c r="O381" s="122"/>
      <c r="P381" s="122"/>
      <c r="Q381" s="113"/>
    </row>
    <row r="382" spans="3:17" x14ac:dyDescent="0.45">
      <c r="C382" s="117"/>
      <c r="D382" s="148"/>
      <c r="E382" s="121"/>
      <c r="F382" s="121"/>
      <c r="G382" s="117"/>
      <c r="H382" s="117"/>
      <c r="I382" s="117"/>
      <c r="J382" s="117"/>
      <c r="K382" s="117"/>
      <c r="L382" s="120"/>
      <c r="M382" s="120"/>
      <c r="N382" s="158" t="str">
        <f>IFERROR(IF(AND(Table4[[#This Row],[Amount of active component 
(kg)]]="", Table4[[#This Row],[Biomass treated 
(tonnes)]]=""),"", Table4[[#This Row],[Amount of active component 
(kg)]]/Table4[[#This Row],[Biomass treated 
(tonnes)]]),"")</f>
        <v/>
      </c>
      <c r="O382" s="122"/>
      <c r="P382" s="122"/>
      <c r="Q382" s="113"/>
    </row>
    <row r="383" spans="3:17" x14ac:dyDescent="0.45">
      <c r="C383" s="117"/>
      <c r="D383" s="148"/>
      <c r="E383" s="121"/>
      <c r="F383" s="121"/>
      <c r="G383" s="117"/>
      <c r="H383" s="117"/>
      <c r="I383" s="117"/>
      <c r="J383" s="117"/>
      <c r="K383" s="117"/>
      <c r="L383" s="120"/>
      <c r="M383" s="120"/>
      <c r="N383" s="158" t="str">
        <f>IFERROR(IF(AND(Table4[[#This Row],[Amount of active component 
(kg)]]="", Table4[[#This Row],[Biomass treated 
(tonnes)]]=""),"", Table4[[#This Row],[Amount of active component 
(kg)]]/Table4[[#This Row],[Biomass treated 
(tonnes)]]),"")</f>
        <v/>
      </c>
      <c r="O383" s="122"/>
      <c r="P383" s="122"/>
      <c r="Q383" s="113"/>
    </row>
    <row r="384" spans="3:17" x14ac:dyDescent="0.45">
      <c r="C384" s="117"/>
      <c r="D384" s="148"/>
      <c r="E384" s="121"/>
      <c r="F384" s="121"/>
      <c r="G384" s="117"/>
      <c r="H384" s="117"/>
      <c r="I384" s="117"/>
      <c r="J384" s="117"/>
      <c r="K384" s="117"/>
      <c r="L384" s="120"/>
      <c r="M384" s="120"/>
      <c r="N384" s="158" t="str">
        <f>IFERROR(IF(AND(Table4[[#This Row],[Amount of active component 
(kg)]]="", Table4[[#This Row],[Biomass treated 
(tonnes)]]=""),"", Table4[[#This Row],[Amount of active component 
(kg)]]/Table4[[#This Row],[Biomass treated 
(tonnes)]]),"")</f>
        <v/>
      </c>
      <c r="O384" s="122"/>
      <c r="P384" s="122"/>
      <c r="Q384" s="113"/>
    </row>
    <row r="385" spans="3:17" x14ac:dyDescent="0.45">
      <c r="C385" s="117"/>
      <c r="D385" s="148"/>
      <c r="E385" s="121"/>
      <c r="F385" s="121"/>
      <c r="G385" s="117"/>
      <c r="H385" s="117"/>
      <c r="I385" s="117"/>
      <c r="J385" s="117"/>
      <c r="K385" s="117"/>
      <c r="L385" s="120"/>
      <c r="M385" s="120"/>
      <c r="N385" s="158" t="str">
        <f>IFERROR(IF(AND(Table4[[#This Row],[Amount of active component 
(kg)]]="", Table4[[#This Row],[Biomass treated 
(tonnes)]]=""),"", Table4[[#This Row],[Amount of active component 
(kg)]]/Table4[[#This Row],[Biomass treated 
(tonnes)]]),"")</f>
        <v/>
      </c>
      <c r="O385" s="122"/>
      <c r="P385" s="122"/>
      <c r="Q385" s="113"/>
    </row>
    <row r="386" spans="3:17" x14ac:dyDescent="0.45">
      <c r="C386" s="117"/>
      <c r="D386" s="148"/>
      <c r="E386" s="121"/>
      <c r="F386" s="121"/>
      <c r="G386" s="117"/>
      <c r="H386" s="117"/>
      <c r="I386" s="117"/>
      <c r="J386" s="117"/>
      <c r="K386" s="117"/>
      <c r="L386" s="120"/>
      <c r="M386" s="120"/>
      <c r="N386" s="158" t="str">
        <f>IFERROR(IF(AND(Table4[[#This Row],[Amount of active component 
(kg)]]="", Table4[[#This Row],[Biomass treated 
(tonnes)]]=""),"", Table4[[#This Row],[Amount of active component 
(kg)]]/Table4[[#This Row],[Biomass treated 
(tonnes)]]),"")</f>
        <v/>
      </c>
      <c r="O386" s="122"/>
      <c r="P386" s="122"/>
      <c r="Q386" s="113"/>
    </row>
    <row r="387" spans="3:17" x14ac:dyDescent="0.45">
      <c r="C387" s="117"/>
      <c r="D387" s="148"/>
      <c r="E387" s="121"/>
      <c r="F387" s="121"/>
      <c r="G387" s="117"/>
      <c r="H387" s="117"/>
      <c r="I387" s="117"/>
      <c r="J387" s="117"/>
      <c r="K387" s="117"/>
      <c r="L387" s="120"/>
      <c r="M387" s="120"/>
      <c r="N387" s="158" t="str">
        <f>IFERROR(IF(AND(Table4[[#This Row],[Amount of active component 
(kg)]]="", Table4[[#This Row],[Biomass treated 
(tonnes)]]=""),"", Table4[[#This Row],[Amount of active component 
(kg)]]/Table4[[#This Row],[Biomass treated 
(tonnes)]]),"")</f>
        <v/>
      </c>
      <c r="O387" s="122"/>
      <c r="P387" s="122"/>
      <c r="Q387" s="113"/>
    </row>
    <row r="388" spans="3:17" x14ac:dyDescent="0.45">
      <c r="C388" s="117"/>
      <c r="D388" s="148"/>
      <c r="E388" s="121"/>
      <c r="F388" s="121"/>
      <c r="G388" s="117"/>
      <c r="H388" s="117"/>
      <c r="I388" s="117"/>
      <c r="J388" s="117"/>
      <c r="K388" s="117"/>
      <c r="L388" s="120"/>
      <c r="M388" s="120"/>
      <c r="N388" s="158" t="str">
        <f>IFERROR(IF(AND(Table4[[#This Row],[Amount of active component 
(kg)]]="", Table4[[#This Row],[Biomass treated 
(tonnes)]]=""),"", Table4[[#This Row],[Amount of active component 
(kg)]]/Table4[[#This Row],[Biomass treated 
(tonnes)]]),"")</f>
        <v/>
      </c>
      <c r="O388" s="122"/>
      <c r="P388" s="122"/>
      <c r="Q388" s="113"/>
    </row>
    <row r="389" spans="3:17" x14ac:dyDescent="0.45">
      <c r="C389" s="117"/>
      <c r="D389" s="148"/>
      <c r="E389" s="121"/>
      <c r="F389" s="121"/>
      <c r="G389" s="117"/>
      <c r="H389" s="117"/>
      <c r="I389" s="117"/>
      <c r="J389" s="117"/>
      <c r="K389" s="117"/>
      <c r="L389" s="120"/>
      <c r="M389" s="120"/>
      <c r="N389" s="158" t="str">
        <f>IFERROR(IF(AND(Table4[[#This Row],[Amount of active component 
(kg)]]="", Table4[[#This Row],[Biomass treated 
(tonnes)]]=""),"", Table4[[#This Row],[Amount of active component 
(kg)]]/Table4[[#This Row],[Biomass treated 
(tonnes)]]),"")</f>
        <v/>
      </c>
      <c r="O389" s="122"/>
      <c r="P389" s="122"/>
      <c r="Q389" s="113"/>
    </row>
    <row r="390" spans="3:17" x14ac:dyDescent="0.45">
      <c r="C390" s="117"/>
      <c r="D390" s="148"/>
      <c r="E390" s="121"/>
      <c r="F390" s="121"/>
      <c r="G390" s="117"/>
      <c r="H390" s="117"/>
      <c r="I390" s="117"/>
      <c r="J390" s="117"/>
      <c r="K390" s="117"/>
      <c r="L390" s="120"/>
      <c r="M390" s="120"/>
      <c r="N390" s="158" t="str">
        <f>IFERROR(IF(AND(Table4[[#This Row],[Amount of active component 
(kg)]]="", Table4[[#This Row],[Biomass treated 
(tonnes)]]=""),"", Table4[[#This Row],[Amount of active component 
(kg)]]/Table4[[#This Row],[Biomass treated 
(tonnes)]]),"")</f>
        <v/>
      </c>
      <c r="O390" s="122"/>
      <c r="P390" s="122"/>
      <c r="Q390" s="113"/>
    </row>
    <row r="391" spans="3:17" x14ac:dyDescent="0.45">
      <c r="C391" s="117"/>
      <c r="D391" s="148"/>
      <c r="E391" s="121"/>
      <c r="F391" s="121"/>
      <c r="G391" s="117"/>
      <c r="H391" s="117"/>
      <c r="I391" s="117"/>
      <c r="J391" s="117"/>
      <c r="K391" s="117"/>
      <c r="L391" s="120"/>
      <c r="M391" s="120"/>
      <c r="N391" s="158" t="str">
        <f>IFERROR(IF(AND(Table4[[#This Row],[Amount of active component 
(kg)]]="", Table4[[#This Row],[Biomass treated 
(tonnes)]]=""),"", Table4[[#This Row],[Amount of active component 
(kg)]]/Table4[[#This Row],[Biomass treated 
(tonnes)]]),"")</f>
        <v/>
      </c>
      <c r="O391" s="122"/>
      <c r="P391" s="122"/>
      <c r="Q391" s="113"/>
    </row>
    <row r="392" spans="3:17" x14ac:dyDescent="0.45">
      <c r="C392" s="117"/>
      <c r="D392" s="148"/>
      <c r="E392" s="121"/>
      <c r="F392" s="121"/>
      <c r="G392" s="117"/>
      <c r="H392" s="117"/>
      <c r="I392" s="117"/>
      <c r="J392" s="117"/>
      <c r="K392" s="117"/>
      <c r="L392" s="120"/>
      <c r="M392" s="120"/>
      <c r="N392" s="158" t="str">
        <f>IFERROR(IF(AND(Table4[[#This Row],[Amount of active component 
(kg)]]="", Table4[[#This Row],[Biomass treated 
(tonnes)]]=""),"", Table4[[#This Row],[Amount of active component 
(kg)]]/Table4[[#This Row],[Biomass treated 
(tonnes)]]),"")</f>
        <v/>
      </c>
      <c r="O392" s="122"/>
      <c r="P392" s="122"/>
      <c r="Q392" s="113"/>
    </row>
    <row r="393" spans="3:17" x14ac:dyDescent="0.45">
      <c r="C393" s="117"/>
      <c r="D393" s="148"/>
      <c r="E393" s="121"/>
      <c r="F393" s="121"/>
      <c r="G393" s="117"/>
      <c r="H393" s="117"/>
      <c r="I393" s="117"/>
      <c r="J393" s="117"/>
      <c r="K393" s="117"/>
      <c r="L393" s="120"/>
      <c r="M393" s="120"/>
      <c r="N393" s="158" t="str">
        <f>IFERROR(IF(AND(Table4[[#This Row],[Amount of active component 
(kg)]]="", Table4[[#This Row],[Biomass treated 
(tonnes)]]=""),"", Table4[[#This Row],[Amount of active component 
(kg)]]/Table4[[#This Row],[Biomass treated 
(tonnes)]]),"")</f>
        <v/>
      </c>
      <c r="O393" s="122"/>
      <c r="P393" s="122"/>
      <c r="Q393" s="113"/>
    </row>
    <row r="394" spans="3:17" x14ac:dyDescent="0.45">
      <c r="C394" s="117"/>
      <c r="D394" s="148"/>
      <c r="E394" s="121"/>
      <c r="F394" s="121"/>
      <c r="G394" s="117"/>
      <c r="H394" s="117"/>
      <c r="I394" s="117"/>
      <c r="J394" s="117"/>
      <c r="K394" s="117"/>
      <c r="L394" s="120"/>
      <c r="M394" s="120"/>
      <c r="N394" s="158" t="str">
        <f>IFERROR(IF(AND(Table4[[#This Row],[Amount of active component 
(kg)]]="", Table4[[#This Row],[Biomass treated 
(tonnes)]]=""),"", Table4[[#This Row],[Amount of active component 
(kg)]]/Table4[[#This Row],[Biomass treated 
(tonnes)]]),"")</f>
        <v/>
      </c>
      <c r="O394" s="122"/>
      <c r="P394" s="122"/>
      <c r="Q394" s="113"/>
    </row>
    <row r="395" spans="3:17" x14ac:dyDescent="0.45">
      <c r="C395" s="117"/>
      <c r="D395" s="148"/>
      <c r="E395" s="121"/>
      <c r="F395" s="121"/>
      <c r="G395" s="117"/>
      <c r="H395" s="117"/>
      <c r="I395" s="117"/>
      <c r="J395" s="117"/>
      <c r="K395" s="117"/>
      <c r="L395" s="120"/>
      <c r="M395" s="120"/>
      <c r="N395" s="158" t="str">
        <f>IFERROR(IF(AND(Table4[[#This Row],[Amount of active component 
(kg)]]="", Table4[[#This Row],[Biomass treated 
(tonnes)]]=""),"", Table4[[#This Row],[Amount of active component 
(kg)]]/Table4[[#This Row],[Biomass treated 
(tonnes)]]),"")</f>
        <v/>
      </c>
      <c r="O395" s="122"/>
      <c r="P395" s="122"/>
      <c r="Q395" s="113"/>
    </row>
    <row r="396" spans="3:17" x14ac:dyDescent="0.45">
      <c r="C396" s="117"/>
      <c r="D396" s="148"/>
      <c r="E396" s="121"/>
      <c r="F396" s="121"/>
      <c r="G396" s="117"/>
      <c r="H396" s="117"/>
      <c r="I396" s="117"/>
      <c r="J396" s="117"/>
      <c r="K396" s="117"/>
      <c r="L396" s="120"/>
      <c r="M396" s="120"/>
      <c r="N396" s="158" t="str">
        <f>IFERROR(IF(AND(Table4[[#This Row],[Amount of active component 
(kg)]]="", Table4[[#This Row],[Biomass treated 
(tonnes)]]=""),"", Table4[[#This Row],[Amount of active component 
(kg)]]/Table4[[#This Row],[Biomass treated 
(tonnes)]]),"")</f>
        <v/>
      </c>
      <c r="O396" s="122"/>
      <c r="P396" s="122"/>
      <c r="Q396" s="113"/>
    </row>
    <row r="397" spans="3:17" x14ac:dyDescent="0.45">
      <c r="C397" s="117"/>
      <c r="D397" s="148"/>
      <c r="E397" s="121"/>
      <c r="F397" s="121"/>
      <c r="G397" s="117"/>
      <c r="H397" s="117"/>
      <c r="I397" s="117"/>
      <c r="J397" s="117"/>
      <c r="K397" s="117"/>
      <c r="L397" s="120"/>
      <c r="M397" s="120"/>
      <c r="N397" s="158" t="str">
        <f>IFERROR(IF(AND(Table4[[#This Row],[Amount of active component 
(kg)]]="", Table4[[#This Row],[Biomass treated 
(tonnes)]]=""),"", Table4[[#This Row],[Amount of active component 
(kg)]]/Table4[[#This Row],[Biomass treated 
(tonnes)]]),"")</f>
        <v/>
      </c>
      <c r="O397" s="122"/>
      <c r="P397" s="122"/>
      <c r="Q397" s="113"/>
    </row>
    <row r="398" spans="3:17" x14ac:dyDescent="0.45">
      <c r="C398" s="117"/>
      <c r="D398" s="148"/>
      <c r="E398" s="121"/>
      <c r="F398" s="121"/>
      <c r="G398" s="117"/>
      <c r="H398" s="117"/>
      <c r="I398" s="117"/>
      <c r="J398" s="117"/>
      <c r="K398" s="117"/>
      <c r="L398" s="120"/>
      <c r="M398" s="120"/>
      <c r="N398" s="158" t="str">
        <f>IFERROR(IF(AND(Table4[[#This Row],[Amount of active component 
(kg)]]="", Table4[[#This Row],[Biomass treated 
(tonnes)]]=""),"", Table4[[#This Row],[Amount of active component 
(kg)]]/Table4[[#This Row],[Biomass treated 
(tonnes)]]),"")</f>
        <v/>
      </c>
      <c r="O398" s="122"/>
      <c r="P398" s="122"/>
      <c r="Q398" s="113"/>
    </row>
    <row r="399" spans="3:17" x14ac:dyDescent="0.45">
      <c r="C399" s="117"/>
      <c r="D399" s="148"/>
      <c r="E399" s="121"/>
      <c r="F399" s="121"/>
      <c r="G399" s="117"/>
      <c r="H399" s="117"/>
      <c r="I399" s="117"/>
      <c r="J399" s="117"/>
      <c r="K399" s="117"/>
      <c r="L399" s="120"/>
      <c r="M399" s="120"/>
      <c r="N399" s="158" t="str">
        <f>IFERROR(IF(AND(Table4[[#This Row],[Amount of active component 
(kg)]]="", Table4[[#This Row],[Biomass treated 
(tonnes)]]=""),"", Table4[[#This Row],[Amount of active component 
(kg)]]/Table4[[#This Row],[Biomass treated 
(tonnes)]]),"")</f>
        <v/>
      </c>
      <c r="O399" s="122"/>
      <c r="P399" s="122"/>
      <c r="Q399" s="113"/>
    </row>
    <row r="400" spans="3:17" x14ac:dyDescent="0.45">
      <c r="C400" s="117"/>
      <c r="D400" s="148"/>
      <c r="E400" s="121"/>
      <c r="F400" s="121"/>
      <c r="G400" s="117"/>
      <c r="H400" s="117"/>
      <c r="I400" s="117"/>
      <c r="J400" s="117"/>
      <c r="K400" s="117"/>
      <c r="L400" s="120"/>
      <c r="M400" s="120"/>
      <c r="N400" s="158" t="str">
        <f>IFERROR(IF(AND(Table4[[#This Row],[Amount of active component 
(kg)]]="", Table4[[#This Row],[Biomass treated 
(tonnes)]]=""),"", Table4[[#This Row],[Amount of active component 
(kg)]]/Table4[[#This Row],[Biomass treated 
(tonnes)]]),"")</f>
        <v/>
      </c>
      <c r="O400" s="122"/>
      <c r="P400" s="122"/>
      <c r="Q400" s="113"/>
    </row>
    <row r="401" spans="3:17" x14ac:dyDescent="0.45">
      <c r="C401" s="117"/>
      <c r="D401" s="148"/>
      <c r="E401" s="121"/>
      <c r="F401" s="121"/>
      <c r="G401" s="117"/>
      <c r="H401" s="117"/>
      <c r="I401" s="117"/>
      <c r="J401" s="117"/>
      <c r="K401" s="117"/>
      <c r="L401" s="120"/>
      <c r="M401" s="120"/>
      <c r="N401" s="158" t="str">
        <f>IFERROR(IF(AND(Table4[[#This Row],[Amount of active component 
(kg)]]="", Table4[[#This Row],[Biomass treated 
(tonnes)]]=""),"", Table4[[#This Row],[Amount of active component 
(kg)]]/Table4[[#This Row],[Biomass treated 
(tonnes)]]),"")</f>
        <v/>
      </c>
      <c r="O401" s="122"/>
      <c r="P401" s="122"/>
      <c r="Q401" s="113"/>
    </row>
    <row r="402" spans="3:17" x14ac:dyDescent="0.45">
      <c r="C402" s="117"/>
      <c r="D402" s="148"/>
      <c r="E402" s="121"/>
      <c r="F402" s="121"/>
      <c r="G402" s="117"/>
      <c r="H402" s="117"/>
      <c r="I402" s="117"/>
      <c r="J402" s="117"/>
      <c r="K402" s="117"/>
      <c r="L402" s="120"/>
      <c r="M402" s="120"/>
      <c r="N402" s="158" t="str">
        <f>IFERROR(IF(AND(Table4[[#This Row],[Amount of active component 
(kg)]]="", Table4[[#This Row],[Biomass treated 
(tonnes)]]=""),"", Table4[[#This Row],[Amount of active component 
(kg)]]/Table4[[#This Row],[Biomass treated 
(tonnes)]]),"")</f>
        <v/>
      </c>
      <c r="O402" s="122"/>
      <c r="P402" s="122"/>
      <c r="Q402" s="113"/>
    </row>
    <row r="403" spans="3:17" x14ac:dyDescent="0.45">
      <c r="C403" s="117"/>
      <c r="D403" s="148"/>
      <c r="E403" s="121"/>
      <c r="F403" s="121"/>
      <c r="G403" s="117"/>
      <c r="H403" s="117"/>
      <c r="I403" s="117"/>
      <c r="J403" s="117"/>
      <c r="K403" s="117"/>
      <c r="L403" s="120"/>
      <c r="M403" s="120"/>
      <c r="N403" s="158" t="str">
        <f>IFERROR(IF(AND(Table4[[#This Row],[Amount of active component 
(kg)]]="", Table4[[#This Row],[Biomass treated 
(tonnes)]]=""),"", Table4[[#This Row],[Amount of active component 
(kg)]]/Table4[[#This Row],[Biomass treated 
(tonnes)]]),"")</f>
        <v/>
      </c>
      <c r="O403" s="122"/>
      <c r="P403" s="122"/>
      <c r="Q403" s="113"/>
    </row>
    <row r="404" spans="3:17" x14ac:dyDescent="0.45">
      <c r="C404" s="117"/>
      <c r="D404" s="148"/>
      <c r="E404" s="121"/>
      <c r="F404" s="121"/>
      <c r="G404" s="117"/>
      <c r="H404" s="117"/>
      <c r="I404" s="117"/>
      <c r="J404" s="117"/>
      <c r="K404" s="117"/>
      <c r="L404" s="120"/>
      <c r="M404" s="120"/>
      <c r="N404" s="158" t="str">
        <f>IFERROR(IF(AND(Table4[[#This Row],[Amount of active component 
(kg)]]="", Table4[[#This Row],[Biomass treated 
(tonnes)]]=""),"", Table4[[#This Row],[Amount of active component 
(kg)]]/Table4[[#This Row],[Biomass treated 
(tonnes)]]),"")</f>
        <v/>
      </c>
      <c r="O404" s="122"/>
      <c r="P404" s="122"/>
      <c r="Q404" s="113"/>
    </row>
    <row r="405" spans="3:17" x14ac:dyDescent="0.45">
      <c r="C405" s="117"/>
      <c r="D405" s="148"/>
      <c r="E405" s="121"/>
      <c r="F405" s="121"/>
      <c r="G405" s="117"/>
      <c r="H405" s="117"/>
      <c r="I405" s="117"/>
      <c r="J405" s="117"/>
      <c r="K405" s="117"/>
      <c r="L405" s="120"/>
      <c r="M405" s="120"/>
      <c r="N405" s="158" t="str">
        <f>IFERROR(IF(AND(Table4[[#This Row],[Amount of active component 
(kg)]]="", Table4[[#This Row],[Biomass treated 
(tonnes)]]=""),"", Table4[[#This Row],[Amount of active component 
(kg)]]/Table4[[#This Row],[Biomass treated 
(tonnes)]]),"")</f>
        <v/>
      </c>
      <c r="O405" s="122"/>
      <c r="P405" s="122"/>
      <c r="Q405" s="113"/>
    </row>
    <row r="406" spans="3:17" x14ac:dyDescent="0.45">
      <c r="C406" s="117"/>
      <c r="D406" s="148"/>
      <c r="E406" s="121"/>
      <c r="F406" s="121"/>
      <c r="G406" s="117"/>
      <c r="H406" s="117"/>
      <c r="I406" s="117"/>
      <c r="J406" s="117"/>
      <c r="K406" s="117"/>
      <c r="L406" s="120"/>
      <c r="M406" s="120"/>
      <c r="N406" s="158" t="str">
        <f>IFERROR(IF(AND(Table4[[#This Row],[Amount of active component 
(kg)]]="", Table4[[#This Row],[Biomass treated 
(tonnes)]]=""),"", Table4[[#This Row],[Amount of active component 
(kg)]]/Table4[[#This Row],[Biomass treated 
(tonnes)]]),"")</f>
        <v/>
      </c>
      <c r="O406" s="122"/>
      <c r="P406" s="122"/>
      <c r="Q406" s="113"/>
    </row>
    <row r="407" spans="3:17" x14ac:dyDescent="0.45">
      <c r="C407" s="117"/>
      <c r="D407" s="148"/>
      <c r="E407" s="121"/>
      <c r="F407" s="121"/>
      <c r="G407" s="117"/>
      <c r="H407" s="117"/>
      <c r="I407" s="117"/>
      <c r="J407" s="117"/>
      <c r="K407" s="117"/>
      <c r="L407" s="120"/>
      <c r="M407" s="120"/>
      <c r="N407" s="158" t="str">
        <f>IFERROR(IF(AND(Table4[[#This Row],[Amount of active component 
(kg)]]="", Table4[[#This Row],[Biomass treated 
(tonnes)]]=""),"", Table4[[#This Row],[Amount of active component 
(kg)]]/Table4[[#This Row],[Biomass treated 
(tonnes)]]),"")</f>
        <v/>
      </c>
      <c r="O407" s="122"/>
      <c r="P407" s="122"/>
      <c r="Q407" s="113"/>
    </row>
    <row r="408" spans="3:17" x14ac:dyDescent="0.45">
      <c r="C408" s="117"/>
      <c r="D408" s="148"/>
      <c r="E408" s="121"/>
      <c r="F408" s="121"/>
      <c r="G408" s="117"/>
      <c r="H408" s="117"/>
      <c r="I408" s="117"/>
      <c r="J408" s="117"/>
      <c r="K408" s="117"/>
      <c r="L408" s="120"/>
      <c r="M408" s="120"/>
      <c r="N408" s="158" t="str">
        <f>IFERROR(IF(AND(Table4[[#This Row],[Amount of active component 
(kg)]]="", Table4[[#This Row],[Biomass treated 
(tonnes)]]=""),"", Table4[[#This Row],[Amount of active component 
(kg)]]/Table4[[#This Row],[Biomass treated 
(tonnes)]]),"")</f>
        <v/>
      </c>
      <c r="O408" s="122"/>
      <c r="P408" s="122"/>
      <c r="Q408" s="113"/>
    </row>
    <row r="409" spans="3:17" x14ac:dyDescent="0.45">
      <c r="C409" s="117"/>
      <c r="D409" s="148"/>
      <c r="E409" s="121"/>
      <c r="F409" s="121"/>
      <c r="G409" s="117"/>
      <c r="H409" s="117"/>
      <c r="I409" s="117"/>
      <c r="J409" s="117"/>
      <c r="K409" s="117"/>
      <c r="L409" s="120"/>
      <c r="M409" s="120"/>
      <c r="N409" s="158" t="str">
        <f>IFERROR(IF(AND(Table4[[#This Row],[Amount of active component 
(kg)]]="", Table4[[#This Row],[Biomass treated 
(tonnes)]]=""),"", Table4[[#This Row],[Amount of active component 
(kg)]]/Table4[[#This Row],[Biomass treated 
(tonnes)]]),"")</f>
        <v/>
      </c>
      <c r="O409" s="122"/>
      <c r="P409" s="122"/>
      <c r="Q409" s="113"/>
    </row>
    <row r="410" spans="3:17" x14ac:dyDescent="0.45">
      <c r="C410" s="117"/>
      <c r="D410" s="148"/>
      <c r="E410" s="121"/>
      <c r="F410" s="121"/>
      <c r="G410" s="117"/>
      <c r="H410" s="117"/>
      <c r="I410" s="117"/>
      <c r="J410" s="117"/>
      <c r="K410" s="117"/>
      <c r="L410" s="120"/>
      <c r="M410" s="120"/>
      <c r="N410" s="158" t="str">
        <f>IFERROR(IF(AND(Table4[[#This Row],[Amount of active component 
(kg)]]="", Table4[[#This Row],[Biomass treated 
(tonnes)]]=""),"", Table4[[#This Row],[Amount of active component 
(kg)]]/Table4[[#This Row],[Biomass treated 
(tonnes)]]),"")</f>
        <v/>
      </c>
      <c r="O410" s="122"/>
      <c r="P410" s="122"/>
      <c r="Q410" s="113"/>
    </row>
    <row r="411" spans="3:17" x14ac:dyDescent="0.45">
      <c r="C411" s="117"/>
      <c r="D411" s="148"/>
      <c r="E411" s="121"/>
      <c r="F411" s="121"/>
      <c r="G411" s="117"/>
      <c r="H411" s="117"/>
      <c r="I411" s="117"/>
      <c r="J411" s="117"/>
      <c r="K411" s="117"/>
      <c r="L411" s="120"/>
      <c r="M411" s="120"/>
      <c r="N411" s="158" t="str">
        <f>IFERROR(IF(AND(Table4[[#This Row],[Amount of active component 
(kg)]]="", Table4[[#This Row],[Biomass treated 
(tonnes)]]=""),"", Table4[[#This Row],[Amount of active component 
(kg)]]/Table4[[#This Row],[Biomass treated 
(tonnes)]]),"")</f>
        <v/>
      </c>
      <c r="O411" s="122"/>
      <c r="P411" s="122"/>
      <c r="Q411" s="113"/>
    </row>
    <row r="412" spans="3:17" x14ac:dyDescent="0.45">
      <c r="C412" s="117"/>
      <c r="D412" s="148"/>
      <c r="E412" s="121"/>
      <c r="F412" s="121"/>
      <c r="G412" s="117"/>
      <c r="H412" s="117"/>
      <c r="I412" s="117"/>
      <c r="J412" s="117"/>
      <c r="K412" s="117"/>
      <c r="L412" s="120"/>
      <c r="M412" s="120"/>
      <c r="N412" s="158" t="str">
        <f>IFERROR(IF(AND(Table4[[#This Row],[Amount of active component 
(kg)]]="", Table4[[#This Row],[Biomass treated 
(tonnes)]]=""),"", Table4[[#This Row],[Amount of active component 
(kg)]]/Table4[[#This Row],[Biomass treated 
(tonnes)]]),"")</f>
        <v/>
      </c>
      <c r="O412" s="122"/>
      <c r="P412" s="122"/>
      <c r="Q412" s="113"/>
    </row>
    <row r="413" spans="3:17" x14ac:dyDescent="0.45">
      <c r="C413" s="117"/>
      <c r="D413" s="148"/>
      <c r="E413" s="121"/>
      <c r="F413" s="121"/>
      <c r="G413" s="117"/>
      <c r="H413" s="117"/>
      <c r="I413" s="117"/>
      <c r="J413" s="117"/>
      <c r="K413" s="117"/>
      <c r="L413" s="120"/>
      <c r="M413" s="120"/>
      <c r="N413" s="158" t="str">
        <f>IFERROR(IF(AND(Table4[[#This Row],[Amount of active component 
(kg)]]="", Table4[[#This Row],[Biomass treated 
(tonnes)]]=""),"", Table4[[#This Row],[Amount of active component 
(kg)]]/Table4[[#This Row],[Biomass treated 
(tonnes)]]),"")</f>
        <v/>
      </c>
      <c r="O413" s="122"/>
      <c r="P413" s="122"/>
      <c r="Q413" s="113"/>
    </row>
    <row r="414" spans="3:17" x14ac:dyDescent="0.45">
      <c r="C414" s="117"/>
      <c r="D414" s="148"/>
      <c r="E414" s="121"/>
      <c r="F414" s="121"/>
      <c r="G414" s="117"/>
      <c r="H414" s="117"/>
      <c r="I414" s="117"/>
      <c r="J414" s="117"/>
      <c r="K414" s="117"/>
      <c r="L414" s="120"/>
      <c r="M414" s="120"/>
      <c r="N414" s="158" t="str">
        <f>IFERROR(IF(AND(Table4[[#This Row],[Amount of active component 
(kg)]]="", Table4[[#This Row],[Biomass treated 
(tonnes)]]=""),"", Table4[[#This Row],[Amount of active component 
(kg)]]/Table4[[#This Row],[Biomass treated 
(tonnes)]]),"")</f>
        <v/>
      </c>
      <c r="O414" s="122"/>
      <c r="P414" s="122"/>
      <c r="Q414" s="113"/>
    </row>
    <row r="415" spans="3:17" x14ac:dyDescent="0.45">
      <c r="C415" s="117"/>
      <c r="D415" s="148"/>
      <c r="E415" s="121"/>
      <c r="F415" s="121"/>
      <c r="G415" s="117"/>
      <c r="H415" s="117"/>
      <c r="I415" s="117"/>
      <c r="J415" s="117"/>
      <c r="K415" s="117"/>
      <c r="L415" s="120"/>
      <c r="M415" s="120"/>
      <c r="N415" s="158" t="str">
        <f>IFERROR(IF(AND(Table4[[#This Row],[Amount of active component 
(kg)]]="", Table4[[#This Row],[Biomass treated 
(tonnes)]]=""),"", Table4[[#This Row],[Amount of active component 
(kg)]]/Table4[[#This Row],[Biomass treated 
(tonnes)]]),"")</f>
        <v/>
      </c>
      <c r="O415" s="122"/>
      <c r="P415" s="122"/>
      <c r="Q415" s="113"/>
    </row>
    <row r="416" spans="3:17" x14ac:dyDescent="0.45">
      <c r="C416" s="117"/>
      <c r="D416" s="148"/>
      <c r="E416" s="121"/>
      <c r="F416" s="121"/>
      <c r="G416" s="117"/>
      <c r="H416" s="117"/>
      <c r="I416" s="117"/>
      <c r="J416" s="117"/>
      <c r="K416" s="117"/>
      <c r="L416" s="120"/>
      <c r="M416" s="120"/>
      <c r="N416" s="158" t="str">
        <f>IFERROR(IF(AND(Table4[[#This Row],[Amount of active component 
(kg)]]="", Table4[[#This Row],[Biomass treated 
(tonnes)]]=""),"", Table4[[#This Row],[Amount of active component 
(kg)]]/Table4[[#This Row],[Biomass treated 
(tonnes)]]),"")</f>
        <v/>
      </c>
      <c r="O416" s="122"/>
      <c r="P416" s="122"/>
      <c r="Q416" s="113"/>
    </row>
    <row r="417" spans="3:17" x14ac:dyDescent="0.45">
      <c r="C417" s="117"/>
      <c r="D417" s="148"/>
      <c r="E417" s="121"/>
      <c r="F417" s="121"/>
      <c r="G417" s="117"/>
      <c r="H417" s="117"/>
      <c r="I417" s="117"/>
      <c r="J417" s="117"/>
      <c r="K417" s="117"/>
      <c r="L417" s="120"/>
      <c r="M417" s="120"/>
      <c r="N417" s="158" t="str">
        <f>IFERROR(IF(AND(Table4[[#This Row],[Amount of active component 
(kg)]]="", Table4[[#This Row],[Biomass treated 
(tonnes)]]=""),"", Table4[[#This Row],[Amount of active component 
(kg)]]/Table4[[#This Row],[Biomass treated 
(tonnes)]]),"")</f>
        <v/>
      </c>
      <c r="O417" s="122"/>
      <c r="P417" s="122"/>
      <c r="Q417" s="113"/>
    </row>
    <row r="418" spans="3:17" x14ac:dyDescent="0.45">
      <c r="C418" s="117"/>
      <c r="D418" s="148"/>
      <c r="E418" s="121"/>
      <c r="F418" s="121"/>
      <c r="G418" s="117"/>
      <c r="H418" s="117"/>
      <c r="I418" s="117"/>
      <c r="J418" s="117"/>
      <c r="K418" s="117"/>
      <c r="L418" s="120"/>
      <c r="M418" s="120"/>
      <c r="N418" s="158" t="str">
        <f>IFERROR(IF(AND(Table4[[#This Row],[Amount of active component 
(kg)]]="", Table4[[#This Row],[Biomass treated 
(tonnes)]]=""),"", Table4[[#This Row],[Amount of active component 
(kg)]]/Table4[[#This Row],[Biomass treated 
(tonnes)]]),"")</f>
        <v/>
      </c>
      <c r="O418" s="122"/>
      <c r="P418" s="122"/>
      <c r="Q418" s="113"/>
    </row>
    <row r="419" spans="3:17" x14ac:dyDescent="0.45">
      <c r="C419" s="117"/>
      <c r="D419" s="148"/>
      <c r="E419" s="121"/>
      <c r="F419" s="121"/>
      <c r="G419" s="117"/>
      <c r="H419" s="117"/>
      <c r="I419" s="117"/>
      <c r="J419" s="117"/>
      <c r="K419" s="117"/>
      <c r="L419" s="120"/>
      <c r="M419" s="120"/>
      <c r="N419" s="158" t="str">
        <f>IFERROR(IF(AND(Table4[[#This Row],[Amount of active component 
(kg)]]="", Table4[[#This Row],[Biomass treated 
(tonnes)]]=""),"", Table4[[#This Row],[Amount of active component 
(kg)]]/Table4[[#This Row],[Biomass treated 
(tonnes)]]),"")</f>
        <v/>
      </c>
      <c r="O419" s="122"/>
      <c r="P419" s="122"/>
      <c r="Q419" s="113"/>
    </row>
    <row r="420" spans="3:17" x14ac:dyDescent="0.45">
      <c r="C420" s="117"/>
      <c r="D420" s="148"/>
      <c r="E420" s="121"/>
      <c r="F420" s="121"/>
      <c r="G420" s="117"/>
      <c r="H420" s="117"/>
      <c r="I420" s="117"/>
      <c r="J420" s="117"/>
      <c r="K420" s="117"/>
      <c r="L420" s="120"/>
      <c r="M420" s="120"/>
      <c r="N420" s="158" t="str">
        <f>IFERROR(IF(AND(Table4[[#This Row],[Amount of active component 
(kg)]]="", Table4[[#This Row],[Biomass treated 
(tonnes)]]=""),"", Table4[[#This Row],[Amount of active component 
(kg)]]/Table4[[#This Row],[Biomass treated 
(tonnes)]]),"")</f>
        <v/>
      </c>
      <c r="O420" s="122"/>
      <c r="P420" s="122"/>
      <c r="Q420" s="113"/>
    </row>
    <row r="421" spans="3:17" x14ac:dyDescent="0.45">
      <c r="C421" s="117"/>
      <c r="D421" s="148"/>
      <c r="E421" s="121"/>
      <c r="F421" s="121"/>
      <c r="G421" s="117"/>
      <c r="H421" s="117"/>
      <c r="I421" s="117"/>
      <c r="J421" s="117"/>
      <c r="K421" s="117"/>
      <c r="L421" s="120"/>
      <c r="M421" s="120"/>
      <c r="N421" s="158" t="str">
        <f>IFERROR(IF(AND(Table4[[#This Row],[Amount of active component 
(kg)]]="", Table4[[#This Row],[Biomass treated 
(tonnes)]]=""),"", Table4[[#This Row],[Amount of active component 
(kg)]]/Table4[[#This Row],[Biomass treated 
(tonnes)]]),"")</f>
        <v/>
      </c>
      <c r="O421" s="122"/>
      <c r="P421" s="122"/>
      <c r="Q421" s="113"/>
    </row>
    <row r="422" spans="3:17" x14ac:dyDescent="0.45">
      <c r="C422" s="117"/>
      <c r="D422" s="148"/>
      <c r="E422" s="121"/>
      <c r="F422" s="121"/>
      <c r="G422" s="117"/>
      <c r="H422" s="117"/>
      <c r="I422" s="117"/>
      <c r="J422" s="117"/>
      <c r="K422" s="117"/>
      <c r="L422" s="120"/>
      <c r="M422" s="120"/>
      <c r="N422" s="158" t="str">
        <f>IFERROR(IF(AND(Table4[[#This Row],[Amount of active component 
(kg)]]="", Table4[[#This Row],[Biomass treated 
(tonnes)]]=""),"", Table4[[#This Row],[Amount of active component 
(kg)]]/Table4[[#This Row],[Biomass treated 
(tonnes)]]),"")</f>
        <v/>
      </c>
      <c r="O422" s="122"/>
      <c r="P422" s="122"/>
      <c r="Q422" s="113"/>
    </row>
    <row r="423" spans="3:17" x14ac:dyDescent="0.45">
      <c r="C423" s="117"/>
      <c r="D423" s="148"/>
      <c r="E423" s="121"/>
      <c r="F423" s="121"/>
      <c r="G423" s="117"/>
      <c r="H423" s="117"/>
      <c r="I423" s="117"/>
      <c r="J423" s="117"/>
      <c r="K423" s="117"/>
      <c r="L423" s="120"/>
      <c r="M423" s="120"/>
      <c r="N423" s="158" t="str">
        <f>IFERROR(IF(AND(Table4[[#This Row],[Amount of active component 
(kg)]]="", Table4[[#This Row],[Biomass treated 
(tonnes)]]=""),"", Table4[[#This Row],[Amount of active component 
(kg)]]/Table4[[#This Row],[Biomass treated 
(tonnes)]]),"")</f>
        <v/>
      </c>
      <c r="O423" s="122"/>
      <c r="P423" s="122"/>
      <c r="Q423" s="113"/>
    </row>
    <row r="424" spans="3:17" x14ac:dyDescent="0.45">
      <c r="C424" s="117"/>
      <c r="D424" s="148"/>
      <c r="E424" s="121"/>
      <c r="F424" s="121"/>
      <c r="G424" s="117"/>
      <c r="H424" s="117"/>
      <c r="I424" s="117"/>
      <c r="J424" s="117"/>
      <c r="K424" s="117"/>
      <c r="L424" s="120"/>
      <c r="M424" s="120"/>
      <c r="N424" s="158" t="str">
        <f>IFERROR(IF(AND(Table4[[#This Row],[Amount of active component 
(kg)]]="", Table4[[#This Row],[Biomass treated 
(tonnes)]]=""),"", Table4[[#This Row],[Amount of active component 
(kg)]]/Table4[[#This Row],[Biomass treated 
(tonnes)]]),"")</f>
        <v/>
      </c>
      <c r="O424" s="122"/>
      <c r="P424" s="122"/>
      <c r="Q424" s="113"/>
    </row>
    <row r="425" spans="3:17" x14ac:dyDescent="0.45">
      <c r="C425" s="117"/>
      <c r="D425" s="148"/>
      <c r="E425" s="121"/>
      <c r="F425" s="121"/>
      <c r="G425" s="117"/>
      <c r="H425" s="117"/>
      <c r="I425" s="117"/>
      <c r="J425" s="117"/>
      <c r="K425" s="117"/>
      <c r="L425" s="120"/>
      <c r="M425" s="120"/>
      <c r="N425" s="158" t="str">
        <f>IFERROR(IF(AND(Table4[[#This Row],[Amount of active component 
(kg)]]="", Table4[[#This Row],[Biomass treated 
(tonnes)]]=""),"", Table4[[#This Row],[Amount of active component 
(kg)]]/Table4[[#This Row],[Biomass treated 
(tonnes)]]),"")</f>
        <v/>
      </c>
      <c r="O425" s="122"/>
      <c r="P425" s="122"/>
      <c r="Q425" s="113"/>
    </row>
    <row r="426" spans="3:17" x14ac:dyDescent="0.45">
      <c r="C426" s="117"/>
      <c r="D426" s="148"/>
      <c r="E426" s="121"/>
      <c r="F426" s="121"/>
      <c r="G426" s="117"/>
      <c r="H426" s="117"/>
      <c r="I426" s="117"/>
      <c r="J426" s="117"/>
      <c r="K426" s="117"/>
      <c r="L426" s="120"/>
      <c r="M426" s="120"/>
      <c r="N426" s="158" t="str">
        <f>IFERROR(IF(AND(Table4[[#This Row],[Amount of active component 
(kg)]]="", Table4[[#This Row],[Biomass treated 
(tonnes)]]=""),"", Table4[[#This Row],[Amount of active component 
(kg)]]/Table4[[#This Row],[Biomass treated 
(tonnes)]]),"")</f>
        <v/>
      </c>
      <c r="O426" s="122"/>
      <c r="P426" s="122"/>
      <c r="Q426" s="113"/>
    </row>
    <row r="427" spans="3:17" x14ac:dyDescent="0.45">
      <c r="C427" s="117"/>
      <c r="D427" s="148"/>
      <c r="E427" s="121"/>
      <c r="F427" s="121"/>
      <c r="G427" s="117"/>
      <c r="H427" s="117"/>
      <c r="I427" s="117"/>
      <c r="J427" s="117"/>
      <c r="K427" s="117"/>
      <c r="L427" s="120"/>
      <c r="M427" s="120"/>
      <c r="N427" s="158" t="str">
        <f>IFERROR(IF(AND(Table4[[#This Row],[Amount of active component 
(kg)]]="", Table4[[#This Row],[Biomass treated 
(tonnes)]]=""),"", Table4[[#This Row],[Amount of active component 
(kg)]]/Table4[[#This Row],[Biomass treated 
(tonnes)]]),"")</f>
        <v/>
      </c>
      <c r="O427" s="122"/>
      <c r="P427" s="122"/>
      <c r="Q427" s="113"/>
    </row>
    <row r="428" spans="3:17" x14ac:dyDescent="0.45">
      <c r="C428" s="117"/>
      <c r="D428" s="148"/>
      <c r="E428" s="121"/>
      <c r="F428" s="121"/>
      <c r="G428" s="117"/>
      <c r="H428" s="117"/>
      <c r="I428" s="117"/>
      <c r="J428" s="117"/>
      <c r="K428" s="117"/>
      <c r="L428" s="120"/>
      <c r="M428" s="120"/>
      <c r="N428" s="158" t="str">
        <f>IFERROR(IF(AND(Table4[[#This Row],[Amount of active component 
(kg)]]="", Table4[[#This Row],[Biomass treated 
(tonnes)]]=""),"", Table4[[#This Row],[Amount of active component 
(kg)]]/Table4[[#This Row],[Biomass treated 
(tonnes)]]),"")</f>
        <v/>
      </c>
      <c r="O428" s="122"/>
      <c r="P428" s="122"/>
      <c r="Q428" s="113"/>
    </row>
    <row r="429" spans="3:17" x14ac:dyDescent="0.45">
      <c r="C429" s="117"/>
      <c r="D429" s="148"/>
      <c r="E429" s="121"/>
      <c r="F429" s="121"/>
      <c r="G429" s="117"/>
      <c r="H429" s="117"/>
      <c r="I429" s="117"/>
      <c r="J429" s="117"/>
      <c r="K429" s="117"/>
      <c r="L429" s="120"/>
      <c r="M429" s="120"/>
      <c r="N429" s="158" t="str">
        <f>IFERROR(IF(AND(Table4[[#This Row],[Amount of active component 
(kg)]]="", Table4[[#This Row],[Biomass treated 
(tonnes)]]=""),"", Table4[[#This Row],[Amount of active component 
(kg)]]/Table4[[#This Row],[Biomass treated 
(tonnes)]]),"")</f>
        <v/>
      </c>
      <c r="O429" s="122"/>
      <c r="P429" s="122"/>
      <c r="Q429" s="113"/>
    </row>
    <row r="430" spans="3:17" x14ac:dyDescent="0.45">
      <c r="C430" s="117"/>
      <c r="D430" s="148"/>
      <c r="E430" s="121"/>
      <c r="F430" s="121"/>
      <c r="G430" s="117"/>
      <c r="H430" s="117"/>
      <c r="I430" s="117"/>
      <c r="J430" s="117"/>
      <c r="K430" s="117"/>
      <c r="L430" s="120"/>
      <c r="M430" s="120"/>
      <c r="N430" s="158" t="str">
        <f>IFERROR(IF(AND(Table4[[#This Row],[Amount of active component 
(kg)]]="", Table4[[#This Row],[Biomass treated 
(tonnes)]]=""),"", Table4[[#This Row],[Amount of active component 
(kg)]]/Table4[[#This Row],[Biomass treated 
(tonnes)]]),"")</f>
        <v/>
      </c>
      <c r="O430" s="122"/>
      <c r="P430" s="122"/>
      <c r="Q430" s="113"/>
    </row>
    <row r="431" spans="3:17" x14ac:dyDescent="0.45">
      <c r="C431" s="117"/>
      <c r="D431" s="148"/>
      <c r="E431" s="121"/>
      <c r="F431" s="121"/>
      <c r="G431" s="117"/>
      <c r="H431" s="117"/>
      <c r="I431" s="117"/>
      <c r="J431" s="117"/>
      <c r="K431" s="117"/>
      <c r="L431" s="120"/>
      <c r="M431" s="120"/>
      <c r="N431" s="158" t="str">
        <f>IFERROR(IF(AND(Table4[[#This Row],[Amount of active component 
(kg)]]="", Table4[[#This Row],[Biomass treated 
(tonnes)]]=""),"", Table4[[#This Row],[Amount of active component 
(kg)]]/Table4[[#This Row],[Biomass treated 
(tonnes)]]),"")</f>
        <v/>
      </c>
      <c r="O431" s="122"/>
      <c r="P431" s="122"/>
      <c r="Q431" s="113"/>
    </row>
    <row r="432" spans="3:17" x14ac:dyDescent="0.45">
      <c r="C432" s="117"/>
      <c r="D432" s="148"/>
      <c r="E432" s="121"/>
      <c r="F432" s="121"/>
      <c r="G432" s="117"/>
      <c r="H432" s="117"/>
      <c r="I432" s="117"/>
      <c r="J432" s="117"/>
      <c r="K432" s="117"/>
      <c r="L432" s="120"/>
      <c r="M432" s="120"/>
      <c r="N432" s="158" t="str">
        <f>IFERROR(IF(AND(Table4[[#This Row],[Amount of active component 
(kg)]]="", Table4[[#This Row],[Biomass treated 
(tonnes)]]=""),"", Table4[[#This Row],[Amount of active component 
(kg)]]/Table4[[#This Row],[Biomass treated 
(tonnes)]]),"")</f>
        <v/>
      </c>
      <c r="O432" s="122"/>
      <c r="P432" s="122"/>
      <c r="Q432" s="113"/>
    </row>
    <row r="433" spans="3:17" x14ac:dyDescent="0.45">
      <c r="C433" s="117"/>
      <c r="D433" s="148"/>
      <c r="E433" s="121"/>
      <c r="F433" s="121"/>
      <c r="G433" s="117"/>
      <c r="H433" s="117"/>
      <c r="I433" s="117"/>
      <c r="J433" s="117"/>
      <c r="K433" s="117"/>
      <c r="L433" s="120"/>
      <c r="M433" s="120"/>
      <c r="N433" s="158" t="str">
        <f>IFERROR(IF(AND(Table4[[#This Row],[Amount of active component 
(kg)]]="", Table4[[#This Row],[Biomass treated 
(tonnes)]]=""),"", Table4[[#This Row],[Amount of active component 
(kg)]]/Table4[[#This Row],[Biomass treated 
(tonnes)]]),"")</f>
        <v/>
      </c>
      <c r="O433" s="122"/>
      <c r="P433" s="122"/>
      <c r="Q433" s="113"/>
    </row>
    <row r="434" spans="3:17" x14ac:dyDescent="0.45">
      <c r="C434" s="117"/>
      <c r="D434" s="148"/>
      <c r="E434" s="121"/>
      <c r="F434" s="121"/>
      <c r="G434" s="117"/>
      <c r="H434" s="117"/>
      <c r="I434" s="117"/>
      <c r="J434" s="117"/>
      <c r="K434" s="117"/>
      <c r="L434" s="120"/>
      <c r="M434" s="120"/>
      <c r="N434" s="158" t="str">
        <f>IFERROR(IF(AND(Table4[[#This Row],[Amount of active component 
(kg)]]="", Table4[[#This Row],[Biomass treated 
(tonnes)]]=""),"", Table4[[#This Row],[Amount of active component 
(kg)]]/Table4[[#This Row],[Biomass treated 
(tonnes)]]),"")</f>
        <v/>
      </c>
      <c r="O434" s="122"/>
      <c r="P434" s="122"/>
      <c r="Q434" s="113"/>
    </row>
    <row r="435" spans="3:17" x14ac:dyDescent="0.45">
      <c r="C435" s="117"/>
      <c r="D435" s="148"/>
      <c r="E435" s="121"/>
      <c r="F435" s="121"/>
      <c r="G435" s="117"/>
      <c r="H435" s="117"/>
      <c r="I435" s="117"/>
      <c r="J435" s="117"/>
      <c r="K435" s="117"/>
      <c r="L435" s="120"/>
      <c r="M435" s="120"/>
      <c r="N435" s="158" t="str">
        <f>IFERROR(IF(AND(Table4[[#This Row],[Amount of active component 
(kg)]]="", Table4[[#This Row],[Biomass treated 
(tonnes)]]=""),"", Table4[[#This Row],[Amount of active component 
(kg)]]/Table4[[#This Row],[Biomass treated 
(tonnes)]]),"")</f>
        <v/>
      </c>
      <c r="O435" s="122"/>
      <c r="P435" s="122"/>
      <c r="Q435" s="113"/>
    </row>
    <row r="436" spans="3:17" x14ac:dyDescent="0.45">
      <c r="C436" s="117"/>
      <c r="D436" s="148"/>
      <c r="E436" s="121"/>
      <c r="F436" s="121"/>
      <c r="G436" s="117"/>
      <c r="H436" s="117"/>
      <c r="I436" s="117"/>
      <c r="J436" s="117"/>
      <c r="K436" s="117"/>
      <c r="L436" s="120"/>
      <c r="M436" s="120"/>
      <c r="N436" s="158" t="str">
        <f>IFERROR(IF(AND(Table4[[#This Row],[Amount of active component 
(kg)]]="", Table4[[#This Row],[Biomass treated 
(tonnes)]]=""),"", Table4[[#This Row],[Amount of active component 
(kg)]]/Table4[[#This Row],[Biomass treated 
(tonnes)]]),"")</f>
        <v/>
      </c>
      <c r="O436" s="122"/>
      <c r="P436" s="122"/>
      <c r="Q436" s="113"/>
    </row>
    <row r="437" spans="3:17" x14ac:dyDescent="0.45">
      <c r="C437" s="117"/>
      <c r="D437" s="148"/>
      <c r="E437" s="121"/>
      <c r="F437" s="121"/>
      <c r="G437" s="117"/>
      <c r="H437" s="117"/>
      <c r="I437" s="117"/>
      <c r="J437" s="117"/>
      <c r="K437" s="117"/>
      <c r="L437" s="120"/>
      <c r="M437" s="120"/>
      <c r="N437" s="158" t="str">
        <f>IFERROR(IF(AND(Table4[[#This Row],[Amount of active component 
(kg)]]="", Table4[[#This Row],[Biomass treated 
(tonnes)]]=""),"", Table4[[#This Row],[Amount of active component 
(kg)]]/Table4[[#This Row],[Biomass treated 
(tonnes)]]),"")</f>
        <v/>
      </c>
      <c r="O437" s="122"/>
      <c r="P437" s="122"/>
      <c r="Q437" s="113"/>
    </row>
    <row r="438" spans="3:17" x14ac:dyDescent="0.45">
      <c r="C438" s="117"/>
      <c r="D438" s="148"/>
      <c r="E438" s="121"/>
      <c r="F438" s="121"/>
      <c r="G438" s="117"/>
      <c r="H438" s="117"/>
      <c r="I438" s="117"/>
      <c r="J438" s="117"/>
      <c r="K438" s="117"/>
      <c r="L438" s="120"/>
      <c r="M438" s="120"/>
      <c r="N438" s="158" t="str">
        <f>IFERROR(IF(AND(Table4[[#This Row],[Amount of active component 
(kg)]]="", Table4[[#This Row],[Biomass treated 
(tonnes)]]=""),"", Table4[[#This Row],[Amount of active component 
(kg)]]/Table4[[#This Row],[Biomass treated 
(tonnes)]]),"")</f>
        <v/>
      </c>
      <c r="O438" s="122"/>
      <c r="P438" s="122"/>
      <c r="Q438" s="113"/>
    </row>
    <row r="439" spans="3:17" x14ac:dyDescent="0.45">
      <c r="C439" s="117"/>
      <c r="D439" s="148"/>
      <c r="E439" s="121"/>
      <c r="F439" s="121"/>
      <c r="G439" s="117"/>
      <c r="H439" s="117"/>
      <c r="I439" s="117"/>
      <c r="J439" s="117"/>
      <c r="K439" s="117"/>
      <c r="L439" s="120"/>
      <c r="M439" s="120"/>
      <c r="N439" s="158" t="str">
        <f>IFERROR(IF(AND(Table4[[#This Row],[Amount of active component 
(kg)]]="", Table4[[#This Row],[Biomass treated 
(tonnes)]]=""),"", Table4[[#This Row],[Amount of active component 
(kg)]]/Table4[[#This Row],[Biomass treated 
(tonnes)]]),"")</f>
        <v/>
      </c>
      <c r="O439" s="122"/>
      <c r="P439" s="122"/>
      <c r="Q439" s="113"/>
    </row>
    <row r="440" spans="3:17" x14ac:dyDescent="0.45">
      <c r="C440" s="117"/>
      <c r="D440" s="148"/>
      <c r="E440" s="121"/>
      <c r="F440" s="121"/>
      <c r="G440" s="117"/>
      <c r="H440" s="117"/>
      <c r="I440" s="117"/>
      <c r="J440" s="117"/>
      <c r="K440" s="117"/>
      <c r="L440" s="120"/>
      <c r="M440" s="120"/>
      <c r="N440" s="158" t="str">
        <f>IFERROR(IF(AND(Table4[[#This Row],[Amount of active component 
(kg)]]="", Table4[[#This Row],[Biomass treated 
(tonnes)]]=""),"", Table4[[#This Row],[Amount of active component 
(kg)]]/Table4[[#This Row],[Biomass treated 
(tonnes)]]),"")</f>
        <v/>
      </c>
      <c r="O440" s="122"/>
      <c r="P440" s="122"/>
      <c r="Q440" s="113"/>
    </row>
    <row r="441" spans="3:17" x14ac:dyDescent="0.45">
      <c r="C441" s="117"/>
      <c r="D441" s="148"/>
      <c r="E441" s="121"/>
      <c r="F441" s="121"/>
      <c r="G441" s="117"/>
      <c r="H441" s="117"/>
      <c r="I441" s="117"/>
      <c r="J441" s="117"/>
      <c r="K441" s="117"/>
      <c r="L441" s="120"/>
      <c r="M441" s="120"/>
      <c r="N441" s="158" t="str">
        <f>IFERROR(IF(AND(Table4[[#This Row],[Amount of active component 
(kg)]]="", Table4[[#This Row],[Biomass treated 
(tonnes)]]=""),"", Table4[[#This Row],[Amount of active component 
(kg)]]/Table4[[#This Row],[Biomass treated 
(tonnes)]]),"")</f>
        <v/>
      </c>
      <c r="O441" s="122"/>
      <c r="P441" s="122"/>
      <c r="Q441" s="113"/>
    </row>
    <row r="442" spans="3:17" x14ac:dyDescent="0.45">
      <c r="C442" s="117"/>
      <c r="D442" s="148"/>
      <c r="E442" s="121"/>
      <c r="F442" s="121"/>
      <c r="G442" s="117"/>
      <c r="H442" s="117"/>
      <c r="I442" s="117"/>
      <c r="J442" s="117"/>
      <c r="K442" s="117"/>
      <c r="L442" s="120"/>
      <c r="M442" s="120"/>
      <c r="N442" s="158" t="str">
        <f>IFERROR(IF(AND(Table4[[#This Row],[Amount of active component 
(kg)]]="", Table4[[#This Row],[Biomass treated 
(tonnes)]]=""),"", Table4[[#This Row],[Amount of active component 
(kg)]]/Table4[[#This Row],[Biomass treated 
(tonnes)]]),"")</f>
        <v/>
      </c>
      <c r="O442" s="122"/>
      <c r="P442" s="122"/>
      <c r="Q442" s="113"/>
    </row>
    <row r="443" spans="3:17" x14ac:dyDescent="0.45">
      <c r="C443" s="117"/>
      <c r="D443" s="148"/>
      <c r="E443" s="121"/>
      <c r="F443" s="121"/>
      <c r="G443" s="117"/>
      <c r="H443" s="117"/>
      <c r="I443" s="117"/>
      <c r="J443" s="117"/>
      <c r="K443" s="117"/>
      <c r="L443" s="120"/>
      <c r="M443" s="120"/>
      <c r="N443" s="158" t="str">
        <f>IFERROR(IF(AND(Table4[[#This Row],[Amount of active component 
(kg)]]="", Table4[[#This Row],[Biomass treated 
(tonnes)]]=""),"", Table4[[#This Row],[Amount of active component 
(kg)]]/Table4[[#This Row],[Biomass treated 
(tonnes)]]),"")</f>
        <v/>
      </c>
      <c r="O443" s="122"/>
      <c r="P443" s="122"/>
      <c r="Q443" s="113"/>
    </row>
    <row r="444" spans="3:17" x14ac:dyDescent="0.45">
      <c r="C444" s="117"/>
      <c r="D444" s="148"/>
      <c r="E444" s="121"/>
      <c r="F444" s="121"/>
      <c r="G444" s="117"/>
      <c r="H444" s="117"/>
      <c r="I444" s="117"/>
      <c r="J444" s="117"/>
      <c r="K444" s="117"/>
      <c r="L444" s="120"/>
      <c r="M444" s="120"/>
      <c r="N444" s="158" t="str">
        <f>IFERROR(IF(AND(Table4[[#This Row],[Amount of active component 
(kg)]]="", Table4[[#This Row],[Biomass treated 
(tonnes)]]=""),"", Table4[[#This Row],[Amount of active component 
(kg)]]/Table4[[#This Row],[Biomass treated 
(tonnes)]]),"")</f>
        <v/>
      </c>
      <c r="O444" s="122"/>
      <c r="P444" s="122"/>
      <c r="Q444" s="113"/>
    </row>
    <row r="445" spans="3:17" x14ac:dyDescent="0.45">
      <c r="C445" s="117"/>
      <c r="D445" s="148"/>
      <c r="E445" s="121"/>
      <c r="F445" s="121"/>
      <c r="G445" s="117"/>
      <c r="H445" s="117"/>
      <c r="I445" s="117"/>
      <c r="J445" s="117"/>
      <c r="K445" s="117"/>
      <c r="L445" s="120"/>
      <c r="M445" s="120"/>
      <c r="N445" s="158" t="str">
        <f>IFERROR(IF(AND(Table4[[#This Row],[Amount of active component 
(kg)]]="", Table4[[#This Row],[Biomass treated 
(tonnes)]]=""),"", Table4[[#This Row],[Amount of active component 
(kg)]]/Table4[[#This Row],[Biomass treated 
(tonnes)]]),"")</f>
        <v/>
      </c>
      <c r="O445" s="122"/>
      <c r="P445" s="122"/>
      <c r="Q445" s="113"/>
    </row>
    <row r="446" spans="3:17" x14ac:dyDescent="0.45">
      <c r="C446" s="117"/>
      <c r="D446" s="148"/>
      <c r="E446" s="121"/>
      <c r="F446" s="121"/>
      <c r="G446" s="117"/>
      <c r="H446" s="117"/>
      <c r="I446" s="117"/>
      <c r="J446" s="117"/>
      <c r="K446" s="117"/>
      <c r="L446" s="120"/>
      <c r="M446" s="120"/>
      <c r="N446" s="158" t="str">
        <f>IFERROR(IF(AND(Table4[[#This Row],[Amount of active component 
(kg)]]="", Table4[[#This Row],[Biomass treated 
(tonnes)]]=""),"", Table4[[#This Row],[Amount of active component 
(kg)]]/Table4[[#This Row],[Biomass treated 
(tonnes)]]),"")</f>
        <v/>
      </c>
      <c r="O446" s="122"/>
      <c r="P446" s="122"/>
      <c r="Q446" s="113"/>
    </row>
    <row r="447" spans="3:17" x14ac:dyDescent="0.45">
      <c r="C447" s="117"/>
      <c r="D447" s="148"/>
      <c r="E447" s="121"/>
      <c r="F447" s="121"/>
      <c r="G447" s="117"/>
      <c r="H447" s="117"/>
      <c r="I447" s="117"/>
      <c r="J447" s="117"/>
      <c r="K447" s="117"/>
      <c r="L447" s="120"/>
      <c r="M447" s="120"/>
      <c r="N447" s="158" t="str">
        <f>IFERROR(IF(AND(Table4[[#This Row],[Amount of active component 
(kg)]]="", Table4[[#This Row],[Biomass treated 
(tonnes)]]=""),"", Table4[[#This Row],[Amount of active component 
(kg)]]/Table4[[#This Row],[Biomass treated 
(tonnes)]]),"")</f>
        <v/>
      </c>
      <c r="O447" s="122"/>
      <c r="P447" s="122"/>
      <c r="Q447" s="113"/>
    </row>
    <row r="448" spans="3:17" x14ac:dyDescent="0.45">
      <c r="C448" s="117"/>
      <c r="D448" s="148"/>
      <c r="E448" s="121"/>
      <c r="F448" s="121"/>
      <c r="G448" s="117"/>
      <c r="H448" s="117"/>
      <c r="I448" s="117"/>
      <c r="J448" s="117"/>
      <c r="K448" s="117"/>
      <c r="L448" s="120"/>
      <c r="M448" s="120"/>
      <c r="N448" s="158" t="str">
        <f>IFERROR(IF(AND(Table4[[#This Row],[Amount of active component 
(kg)]]="", Table4[[#This Row],[Biomass treated 
(tonnes)]]=""),"", Table4[[#This Row],[Amount of active component 
(kg)]]/Table4[[#This Row],[Biomass treated 
(tonnes)]]),"")</f>
        <v/>
      </c>
      <c r="O448" s="122"/>
      <c r="P448" s="122"/>
      <c r="Q448" s="113"/>
    </row>
    <row r="449" spans="3:17" x14ac:dyDescent="0.45">
      <c r="C449" s="117"/>
      <c r="D449" s="148"/>
      <c r="E449" s="121"/>
      <c r="F449" s="121"/>
      <c r="G449" s="117"/>
      <c r="H449" s="117"/>
      <c r="I449" s="117"/>
      <c r="J449" s="117"/>
      <c r="K449" s="117"/>
      <c r="L449" s="120"/>
      <c r="M449" s="120"/>
      <c r="N449" s="158" t="str">
        <f>IFERROR(IF(AND(Table4[[#This Row],[Amount of active component 
(kg)]]="", Table4[[#This Row],[Biomass treated 
(tonnes)]]=""),"", Table4[[#This Row],[Amount of active component 
(kg)]]/Table4[[#This Row],[Biomass treated 
(tonnes)]]),"")</f>
        <v/>
      </c>
      <c r="O449" s="122"/>
      <c r="P449" s="122"/>
      <c r="Q449" s="113"/>
    </row>
    <row r="450" spans="3:17" x14ac:dyDescent="0.45">
      <c r="C450" s="117"/>
      <c r="D450" s="148"/>
      <c r="E450" s="121"/>
      <c r="F450" s="121"/>
      <c r="G450" s="117"/>
      <c r="H450" s="117"/>
      <c r="I450" s="117"/>
      <c r="J450" s="117"/>
      <c r="K450" s="117"/>
      <c r="L450" s="120"/>
      <c r="M450" s="120"/>
      <c r="N450" s="158" t="str">
        <f>IFERROR(IF(AND(Table4[[#This Row],[Amount of active component 
(kg)]]="", Table4[[#This Row],[Biomass treated 
(tonnes)]]=""),"", Table4[[#This Row],[Amount of active component 
(kg)]]/Table4[[#This Row],[Biomass treated 
(tonnes)]]),"")</f>
        <v/>
      </c>
      <c r="O450" s="122"/>
      <c r="P450" s="122"/>
      <c r="Q450" s="113"/>
    </row>
    <row r="451" spans="3:17" x14ac:dyDescent="0.45">
      <c r="C451" s="117"/>
      <c r="D451" s="148"/>
      <c r="E451" s="121"/>
      <c r="F451" s="121"/>
      <c r="G451" s="117"/>
      <c r="H451" s="117"/>
      <c r="I451" s="117"/>
      <c r="J451" s="117"/>
      <c r="K451" s="117"/>
      <c r="L451" s="120"/>
      <c r="M451" s="120"/>
      <c r="N451" s="158" t="str">
        <f>IFERROR(IF(AND(Table4[[#This Row],[Amount of active component 
(kg)]]="", Table4[[#This Row],[Biomass treated 
(tonnes)]]=""),"", Table4[[#This Row],[Amount of active component 
(kg)]]/Table4[[#This Row],[Biomass treated 
(tonnes)]]),"")</f>
        <v/>
      </c>
      <c r="O451" s="122"/>
      <c r="P451" s="122"/>
      <c r="Q451" s="113"/>
    </row>
    <row r="452" spans="3:17" x14ac:dyDescent="0.45">
      <c r="C452" s="117"/>
      <c r="D452" s="148"/>
      <c r="E452" s="121"/>
      <c r="F452" s="121"/>
      <c r="G452" s="117"/>
      <c r="H452" s="117"/>
      <c r="I452" s="117"/>
      <c r="J452" s="117"/>
      <c r="K452" s="117"/>
      <c r="L452" s="120"/>
      <c r="M452" s="120"/>
      <c r="N452" s="158" t="str">
        <f>IFERROR(IF(AND(Table4[[#This Row],[Amount of active component 
(kg)]]="", Table4[[#This Row],[Biomass treated 
(tonnes)]]=""),"", Table4[[#This Row],[Amount of active component 
(kg)]]/Table4[[#This Row],[Biomass treated 
(tonnes)]]),"")</f>
        <v/>
      </c>
      <c r="O452" s="122"/>
      <c r="P452" s="122"/>
      <c r="Q452" s="113"/>
    </row>
    <row r="453" spans="3:17" x14ac:dyDescent="0.45">
      <c r="C453" s="117"/>
      <c r="D453" s="148"/>
      <c r="E453" s="121"/>
      <c r="F453" s="121"/>
      <c r="G453" s="117"/>
      <c r="H453" s="117"/>
      <c r="I453" s="117"/>
      <c r="J453" s="117"/>
      <c r="K453" s="117"/>
      <c r="L453" s="120"/>
      <c r="M453" s="120"/>
      <c r="N453" s="158" t="str">
        <f>IFERROR(IF(AND(Table4[[#This Row],[Amount of active component 
(kg)]]="", Table4[[#This Row],[Biomass treated 
(tonnes)]]=""),"", Table4[[#This Row],[Amount of active component 
(kg)]]/Table4[[#This Row],[Biomass treated 
(tonnes)]]),"")</f>
        <v/>
      </c>
      <c r="O453" s="122"/>
      <c r="P453" s="122"/>
      <c r="Q453" s="113"/>
    </row>
    <row r="454" spans="3:17" x14ac:dyDescent="0.45">
      <c r="C454" s="117"/>
      <c r="D454" s="148"/>
      <c r="E454" s="121"/>
      <c r="F454" s="121"/>
      <c r="G454" s="117"/>
      <c r="H454" s="117"/>
      <c r="I454" s="117"/>
      <c r="J454" s="117"/>
      <c r="K454" s="117"/>
      <c r="L454" s="120"/>
      <c r="M454" s="120"/>
      <c r="N454" s="158" t="str">
        <f>IFERROR(IF(AND(Table4[[#This Row],[Amount of active component 
(kg)]]="", Table4[[#This Row],[Biomass treated 
(tonnes)]]=""),"", Table4[[#This Row],[Amount of active component 
(kg)]]/Table4[[#This Row],[Biomass treated 
(tonnes)]]),"")</f>
        <v/>
      </c>
      <c r="O454" s="122"/>
      <c r="P454" s="122"/>
      <c r="Q454" s="113"/>
    </row>
    <row r="455" spans="3:17" x14ac:dyDescent="0.45">
      <c r="C455" s="117"/>
      <c r="D455" s="148"/>
      <c r="E455" s="121"/>
      <c r="F455" s="121"/>
      <c r="G455" s="117"/>
      <c r="H455" s="117"/>
      <c r="I455" s="117"/>
      <c r="J455" s="117"/>
      <c r="K455" s="117"/>
      <c r="L455" s="120"/>
      <c r="M455" s="120"/>
      <c r="N455" s="158" t="str">
        <f>IFERROR(IF(AND(Table4[[#This Row],[Amount of active component 
(kg)]]="", Table4[[#This Row],[Biomass treated 
(tonnes)]]=""),"", Table4[[#This Row],[Amount of active component 
(kg)]]/Table4[[#This Row],[Biomass treated 
(tonnes)]]),"")</f>
        <v/>
      </c>
      <c r="O455" s="122"/>
      <c r="P455" s="122"/>
      <c r="Q455" s="113"/>
    </row>
    <row r="456" spans="3:17" x14ac:dyDescent="0.45">
      <c r="C456" s="117"/>
      <c r="D456" s="148"/>
      <c r="E456" s="121"/>
      <c r="F456" s="121"/>
      <c r="G456" s="117"/>
      <c r="H456" s="117"/>
      <c r="I456" s="117"/>
      <c r="J456" s="117"/>
      <c r="K456" s="117"/>
      <c r="L456" s="120"/>
      <c r="M456" s="120"/>
      <c r="N456" s="158" t="str">
        <f>IFERROR(IF(AND(Table4[[#This Row],[Amount of active component 
(kg)]]="", Table4[[#This Row],[Biomass treated 
(tonnes)]]=""),"", Table4[[#This Row],[Amount of active component 
(kg)]]/Table4[[#This Row],[Biomass treated 
(tonnes)]]),"")</f>
        <v/>
      </c>
      <c r="O456" s="122"/>
      <c r="P456" s="122"/>
      <c r="Q456" s="113"/>
    </row>
    <row r="457" spans="3:17" x14ac:dyDescent="0.45">
      <c r="C457" s="117"/>
      <c r="D457" s="148"/>
      <c r="E457" s="121"/>
      <c r="F457" s="121"/>
      <c r="G457" s="117"/>
      <c r="H457" s="117"/>
      <c r="I457" s="117"/>
      <c r="J457" s="117"/>
      <c r="K457" s="117"/>
      <c r="L457" s="120"/>
      <c r="M457" s="120"/>
      <c r="N457" s="158" t="str">
        <f>IFERROR(IF(AND(Table4[[#This Row],[Amount of active component 
(kg)]]="", Table4[[#This Row],[Biomass treated 
(tonnes)]]=""),"", Table4[[#This Row],[Amount of active component 
(kg)]]/Table4[[#This Row],[Biomass treated 
(tonnes)]]),"")</f>
        <v/>
      </c>
      <c r="O457" s="122"/>
      <c r="P457" s="122"/>
      <c r="Q457" s="113"/>
    </row>
    <row r="458" spans="3:17" x14ac:dyDescent="0.45">
      <c r="C458" s="117"/>
      <c r="D458" s="148"/>
      <c r="E458" s="121"/>
      <c r="F458" s="121"/>
      <c r="G458" s="117"/>
      <c r="H458" s="117"/>
      <c r="I458" s="117"/>
      <c r="J458" s="117"/>
      <c r="K458" s="117"/>
      <c r="L458" s="120"/>
      <c r="M458" s="120"/>
      <c r="N458" s="158" t="str">
        <f>IFERROR(IF(AND(Table4[[#This Row],[Amount of active component 
(kg)]]="", Table4[[#This Row],[Biomass treated 
(tonnes)]]=""),"", Table4[[#This Row],[Amount of active component 
(kg)]]/Table4[[#This Row],[Biomass treated 
(tonnes)]]),"")</f>
        <v/>
      </c>
      <c r="O458" s="122"/>
      <c r="P458" s="122"/>
      <c r="Q458" s="113"/>
    </row>
    <row r="459" spans="3:17" x14ac:dyDescent="0.45">
      <c r="C459" s="117"/>
      <c r="D459" s="148"/>
      <c r="E459" s="121"/>
      <c r="F459" s="121"/>
      <c r="G459" s="117"/>
      <c r="H459" s="117"/>
      <c r="I459" s="117"/>
      <c r="J459" s="117"/>
      <c r="K459" s="117"/>
      <c r="L459" s="120"/>
      <c r="M459" s="120"/>
      <c r="N459" s="158" t="str">
        <f>IFERROR(IF(AND(Table4[[#This Row],[Amount of active component 
(kg)]]="", Table4[[#This Row],[Biomass treated 
(tonnes)]]=""),"", Table4[[#This Row],[Amount of active component 
(kg)]]/Table4[[#This Row],[Biomass treated 
(tonnes)]]),"")</f>
        <v/>
      </c>
      <c r="O459" s="122"/>
      <c r="P459" s="122"/>
      <c r="Q459" s="113"/>
    </row>
    <row r="460" spans="3:17" x14ac:dyDescent="0.45">
      <c r="C460" s="117"/>
      <c r="D460" s="148"/>
      <c r="E460" s="121"/>
      <c r="F460" s="121"/>
      <c r="G460" s="117"/>
      <c r="H460" s="117"/>
      <c r="I460" s="117"/>
      <c r="J460" s="117"/>
      <c r="K460" s="117"/>
      <c r="L460" s="120"/>
      <c r="M460" s="120"/>
      <c r="N460" s="158" t="str">
        <f>IFERROR(IF(AND(Table4[[#This Row],[Amount of active component 
(kg)]]="", Table4[[#This Row],[Biomass treated 
(tonnes)]]=""),"", Table4[[#This Row],[Amount of active component 
(kg)]]/Table4[[#This Row],[Biomass treated 
(tonnes)]]),"")</f>
        <v/>
      </c>
      <c r="O460" s="122"/>
      <c r="P460" s="122"/>
      <c r="Q460" s="113"/>
    </row>
    <row r="461" spans="3:17" x14ac:dyDescent="0.45">
      <c r="C461" s="117"/>
      <c r="D461" s="148"/>
      <c r="E461" s="121"/>
      <c r="F461" s="121"/>
      <c r="G461" s="117"/>
      <c r="H461" s="117"/>
      <c r="I461" s="117"/>
      <c r="J461" s="117"/>
      <c r="K461" s="117"/>
      <c r="L461" s="120"/>
      <c r="M461" s="120"/>
      <c r="N461" s="158" t="str">
        <f>IFERROR(IF(AND(Table4[[#This Row],[Amount of active component 
(kg)]]="", Table4[[#This Row],[Biomass treated 
(tonnes)]]=""),"", Table4[[#This Row],[Amount of active component 
(kg)]]/Table4[[#This Row],[Biomass treated 
(tonnes)]]),"")</f>
        <v/>
      </c>
      <c r="O461" s="122"/>
      <c r="P461" s="122"/>
      <c r="Q461" s="113"/>
    </row>
    <row r="462" spans="3:17" x14ac:dyDescent="0.45">
      <c r="C462" s="117"/>
      <c r="D462" s="148"/>
      <c r="E462" s="121"/>
      <c r="F462" s="121"/>
      <c r="G462" s="117"/>
      <c r="H462" s="117"/>
      <c r="I462" s="117"/>
      <c r="J462" s="117"/>
      <c r="K462" s="117"/>
      <c r="L462" s="120"/>
      <c r="M462" s="120"/>
      <c r="N462" s="158" t="str">
        <f>IFERROR(IF(AND(Table4[[#This Row],[Amount of active component 
(kg)]]="", Table4[[#This Row],[Biomass treated 
(tonnes)]]=""),"", Table4[[#This Row],[Amount of active component 
(kg)]]/Table4[[#This Row],[Biomass treated 
(tonnes)]]),"")</f>
        <v/>
      </c>
      <c r="O462" s="122"/>
      <c r="P462" s="122"/>
      <c r="Q462" s="113"/>
    </row>
    <row r="463" spans="3:17" x14ac:dyDescent="0.45">
      <c r="C463" s="117"/>
      <c r="D463" s="148"/>
      <c r="E463" s="121"/>
      <c r="F463" s="121"/>
      <c r="G463" s="117"/>
      <c r="H463" s="117"/>
      <c r="I463" s="117"/>
      <c r="J463" s="117"/>
      <c r="K463" s="117"/>
      <c r="L463" s="120"/>
      <c r="M463" s="120"/>
      <c r="N463" s="158" t="str">
        <f>IFERROR(IF(AND(Table4[[#This Row],[Amount of active component 
(kg)]]="", Table4[[#This Row],[Biomass treated 
(tonnes)]]=""),"", Table4[[#This Row],[Amount of active component 
(kg)]]/Table4[[#This Row],[Biomass treated 
(tonnes)]]),"")</f>
        <v/>
      </c>
      <c r="O463" s="122"/>
      <c r="P463" s="122"/>
      <c r="Q463" s="113"/>
    </row>
    <row r="464" spans="3:17" x14ac:dyDescent="0.45">
      <c r="C464" s="117"/>
      <c r="D464" s="148"/>
      <c r="E464" s="121"/>
      <c r="F464" s="121"/>
      <c r="G464" s="117"/>
      <c r="H464" s="117"/>
      <c r="I464" s="117"/>
      <c r="J464" s="117"/>
      <c r="K464" s="117"/>
      <c r="L464" s="120"/>
      <c r="M464" s="120"/>
      <c r="N464" s="158" t="str">
        <f>IFERROR(IF(AND(Table4[[#This Row],[Amount of active component 
(kg)]]="", Table4[[#This Row],[Biomass treated 
(tonnes)]]=""),"", Table4[[#This Row],[Amount of active component 
(kg)]]/Table4[[#This Row],[Biomass treated 
(tonnes)]]),"")</f>
        <v/>
      </c>
      <c r="O464" s="122"/>
      <c r="P464" s="122"/>
      <c r="Q464" s="113"/>
    </row>
    <row r="465" spans="3:17" x14ac:dyDescent="0.45">
      <c r="C465" s="117"/>
      <c r="D465" s="148"/>
      <c r="E465" s="121"/>
      <c r="F465" s="121"/>
      <c r="G465" s="117"/>
      <c r="H465" s="117"/>
      <c r="I465" s="117"/>
      <c r="J465" s="117"/>
      <c r="K465" s="117"/>
      <c r="L465" s="120"/>
      <c r="M465" s="120"/>
      <c r="N465" s="158" t="str">
        <f>IFERROR(IF(AND(Table4[[#This Row],[Amount of active component 
(kg)]]="", Table4[[#This Row],[Biomass treated 
(tonnes)]]=""),"", Table4[[#This Row],[Amount of active component 
(kg)]]/Table4[[#This Row],[Biomass treated 
(tonnes)]]),"")</f>
        <v/>
      </c>
      <c r="O465" s="122"/>
      <c r="P465" s="122"/>
      <c r="Q465" s="113"/>
    </row>
    <row r="466" spans="3:17" x14ac:dyDescent="0.45">
      <c r="C466" s="117"/>
      <c r="D466" s="148"/>
      <c r="E466" s="121"/>
      <c r="F466" s="121"/>
      <c r="G466" s="117"/>
      <c r="H466" s="117"/>
      <c r="I466" s="117"/>
      <c r="J466" s="117"/>
      <c r="K466" s="117"/>
      <c r="L466" s="120"/>
      <c r="M466" s="120"/>
      <c r="N466" s="158" t="str">
        <f>IFERROR(IF(AND(Table4[[#This Row],[Amount of active component 
(kg)]]="", Table4[[#This Row],[Biomass treated 
(tonnes)]]=""),"", Table4[[#This Row],[Amount of active component 
(kg)]]/Table4[[#This Row],[Biomass treated 
(tonnes)]]),"")</f>
        <v/>
      </c>
      <c r="O466" s="122"/>
      <c r="P466" s="122"/>
      <c r="Q466" s="113"/>
    </row>
    <row r="467" spans="3:17" x14ac:dyDescent="0.45">
      <c r="C467" s="117"/>
      <c r="D467" s="148"/>
      <c r="E467" s="121"/>
      <c r="F467" s="121"/>
      <c r="G467" s="117"/>
      <c r="H467" s="117"/>
      <c r="I467" s="117"/>
      <c r="J467" s="117"/>
      <c r="K467" s="117"/>
      <c r="L467" s="120"/>
      <c r="M467" s="120"/>
      <c r="N467" s="158" t="str">
        <f>IFERROR(IF(AND(Table4[[#This Row],[Amount of active component 
(kg)]]="", Table4[[#This Row],[Biomass treated 
(tonnes)]]=""),"", Table4[[#This Row],[Amount of active component 
(kg)]]/Table4[[#This Row],[Biomass treated 
(tonnes)]]),"")</f>
        <v/>
      </c>
      <c r="O467" s="122"/>
      <c r="P467" s="122"/>
      <c r="Q467" s="113"/>
    </row>
    <row r="468" spans="3:17" x14ac:dyDescent="0.45">
      <c r="C468" s="117"/>
      <c r="D468" s="148"/>
      <c r="E468" s="121"/>
      <c r="F468" s="121"/>
      <c r="G468" s="117"/>
      <c r="H468" s="117"/>
      <c r="I468" s="117"/>
      <c r="J468" s="117"/>
      <c r="K468" s="117"/>
      <c r="L468" s="120"/>
      <c r="M468" s="120"/>
      <c r="N468" s="158" t="str">
        <f>IFERROR(IF(AND(Table4[[#This Row],[Amount of active component 
(kg)]]="", Table4[[#This Row],[Biomass treated 
(tonnes)]]=""),"", Table4[[#This Row],[Amount of active component 
(kg)]]/Table4[[#This Row],[Biomass treated 
(tonnes)]]),"")</f>
        <v/>
      </c>
      <c r="O468" s="122"/>
      <c r="P468" s="122"/>
      <c r="Q468" s="113"/>
    </row>
    <row r="469" spans="3:17" x14ac:dyDescent="0.45">
      <c r="C469" s="117"/>
      <c r="D469" s="148"/>
      <c r="E469" s="121"/>
      <c r="F469" s="121"/>
      <c r="G469" s="117"/>
      <c r="H469" s="117"/>
      <c r="I469" s="117"/>
      <c r="J469" s="117"/>
      <c r="K469" s="117"/>
      <c r="L469" s="120"/>
      <c r="M469" s="120"/>
      <c r="N469" s="158" t="str">
        <f>IFERROR(IF(AND(Table4[[#This Row],[Amount of active component 
(kg)]]="", Table4[[#This Row],[Biomass treated 
(tonnes)]]=""),"", Table4[[#This Row],[Amount of active component 
(kg)]]/Table4[[#This Row],[Biomass treated 
(tonnes)]]),"")</f>
        <v/>
      </c>
      <c r="O469" s="122"/>
      <c r="P469" s="122"/>
      <c r="Q469" s="113"/>
    </row>
    <row r="470" spans="3:17" x14ac:dyDescent="0.45">
      <c r="C470" s="117"/>
      <c r="D470" s="148"/>
      <c r="E470" s="121"/>
      <c r="F470" s="121"/>
      <c r="G470" s="117"/>
      <c r="H470" s="117"/>
      <c r="I470" s="117"/>
      <c r="J470" s="117"/>
      <c r="K470" s="117"/>
      <c r="L470" s="120"/>
      <c r="M470" s="120"/>
      <c r="N470" s="158" t="str">
        <f>IFERROR(IF(AND(Table4[[#This Row],[Amount of active component 
(kg)]]="", Table4[[#This Row],[Biomass treated 
(tonnes)]]=""),"", Table4[[#This Row],[Amount of active component 
(kg)]]/Table4[[#This Row],[Biomass treated 
(tonnes)]]),"")</f>
        <v/>
      </c>
      <c r="O470" s="122"/>
      <c r="P470" s="122"/>
      <c r="Q470" s="113"/>
    </row>
    <row r="471" spans="3:17" x14ac:dyDescent="0.45">
      <c r="C471" s="117"/>
      <c r="D471" s="148"/>
      <c r="E471" s="121"/>
      <c r="F471" s="121"/>
      <c r="G471" s="117"/>
      <c r="H471" s="117"/>
      <c r="I471" s="117"/>
      <c r="J471" s="117"/>
      <c r="K471" s="117"/>
      <c r="L471" s="120"/>
      <c r="M471" s="120"/>
      <c r="N471" s="158" t="str">
        <f>IFERROR(IF(AND(Table4[[#This Row],[Amount of active component 
(kg)]]="", Table4[[#This Row],[Biomass treated 
(tonnes)]]=""),"", Table4[[#This Row],[Amount of active component 
(kg)]]/Table4[[#This Row],[Biomass treated 
(tonnes)]]),"")</f>
        <v/>
      </c>
      <c r="O471" s="122"/>
      <c r="P471" s="122"/>
      <c r="Q471" s="113"/>
    </row>
    <row r="472" spans="3:17" x14ac:dyDescent="0.45">
      <c r="C472" s="117"/>
      <c r="D472" s="148"/>
      <c r="E472" s="121"/>
      <c r="F472" s="121"/>
      <c r="G472" s="117"/>
      <c r="H472" s="117"/>
      <c r="I472" s="117"/>
      <c r="J472" s="117"/>
      <c r="K472" s="117"/>
      <c r="L472" s="120"/>
      <c r="M472" s="120"/>
      <c r="N472" s="158" t="str">
        <f>IFERROR(IF(AND(Table4[[#This Row],[Amount of active component 
(kg)]]="", Table4[[#This Row],[Biomass treated 
(tonnes)]]=""),"", Table4[[#This Row],[Amount of active component 
(kg)]]/Table4[[#This Row],[Biomass treated 
(tonnes)]]),"")</f>
        <v/>
      </c>
      <c r="O472" s="122"/>
      <c r="P472" s="122"/>
      <c r="Q472" s="113"/>
    </row>
    <row r="473" spans="3:17" x14ac:dyDescent="0.45">
      <c r="C473" s="117"/>
      <c r="D473" s="148"/>
      <c r="E473" s="121"/>
      <c r="F473" s="121"/>
      <c r="G473" s="117"/>
      <c r="H473" s="117"/>
      <c r="I473" s="117"/>
      <c r="J473" s="117"/>
      <c r="K473" s="117"/>
      <c r="L473" s="120"/>
      <c r="M473" s="120"/>
      <c r="N473" s="158" t="str">
        <f>IFERROR(IF(AND(Table4[[#This Row],[Amount of active component 
(kg)]]="", Table4[[#This Row],[Biomass treated 
(tonnes)]]=""),"", Table4[[#This Row],[Amount of active component 
(kg)]]/Table4[[#This Row],[Biomass treated 
(tonnes)]]),"")</f>
        <v/>
      </c>
      <c r="O473" s="122"/>
      <c r="P473" s="122"/>
      <c r="Q473" s="113"/>
    </row>
    <row r="474" spans="3:17" x14ac:dyDescent="0.45">
      <c r="C474" s="117"/>
      <c r="D474" s="148"/>
      <c r="E474" s="121"/>
      <c r="F474" s="121"/>
      <c r="G474" s="117"/>
      <c r="H474" s="117"/>
      <c r="I474" s="117"/>
      <c r="J474" s="117"/>
      <c r="K474" s="117"/>
      <c r="L474" s="120"/>
      <c r="M474" s="120"/>
      <c r="N474" s="158" t="str">
        <f>IFERROR(IF(AND(Table4[[#This Row],[Amount of active component 
(kg)]]="", Table4[[#This Row],[Biomass treated 
(tonnes)]]=""),"", Table4[[#This Row],[Amount of active component 
(kg)]]/Table4[[#This Row],[Biomass treated 
(tonnes)]]),"")</f>
        <v/>
      </c>
      <c r="O474" s="122"/>
      <c r="P474" s="122"/>
      <c r="Q474" s="113"/>
    </row>
    <row r="475" spans="3:17" x14ac:dyDescent="0.45">
      <c r="C475" s="117"/>
      <c r="D475" s="148"/>
      <c r="E475" s="121"/>
      <c r="F475" s="121"/>
      <c r="G475" s="117"/>
      <c r="H475" s="117"/>
      <c r="I475" s="117"/>
      <c r="J475" s="117"/>
      <c r="K475" s="117"/>
      <c r="L475" s="120"/>
      <c r="M475" s="120"/>
      <c r="N475" s="158" t="str">
        <f>IFERROR(IF(AND(Table4[[#This Row],[Amount of active component 
(kg)]]="", Table4[[#This Row],[Biomass treated 
(tonnes)]]=""),"", Table4[[#This Row],[Amount of active component 
(kg)]]/Table4[[#This Row],[Biomass treated 
(tonnes)]]),"")</f>
        <v/>
      </c>
      <c r="O475" s="122"/>
      <c r="P475" s="122"/>
      <c r="Q475" s="113"/>
    </row>
    <row r="476" spans="3:17" x14ac:dyDescent="0.45">
      <c r="C476" s="117"/>
      <c r="D476" s="148"/>
      <c r="E476" s="121"/>
      <c r="F476" s="121"/>
      <c r="G476" s="117"/>
      <c r="H476" s="117"/>
      <c r="I476" s="117"/>
      <c r="J476" s="117"/>
      <c r="K476" s="117"/>
      <c r="L476" s="120"/>
      <c r="M476" s="120"/>
      <c r="N476" s="158" t="str">
        <f>IFERROR(IF(AND(Table4[[#This Row],[Amount of active component 
(kg)]]="", Table4[[#This Row],[Biomass treated 
(tonnes)]]=""),"", Table4[[#This Row],[Amount of active component 
(kg)]]/Table4[[#This Row],[Biomass treated 
(tonnes)]]),"")</f>
        <v/>
      </c>
      <c r="O476" s="122"/>
      <c r="P476" s="122"/>
      <c r="Q476" s="113"/>
    </row>
    <row r="477" spans="3:17" x14ac:dyDescent="0.45">
      <c r="C477" s="117"/>
      <c r="D477" s="148"/>
      <c r="E477" s="121"/>
      <c r="F477" s="121"/>
      <c r="G477" s="117"/>
      <c r="H477" s="117"/>
      <c r="I477" s="117"/>
      <c r="J477" s="117"/>
      <c r="K477" s="117"/>
      <c r="L477" s="120"/>
      <c r="M477" s="120"/>
      <c r="N477" s="158" t="str">
        <f>IFERROR(IF(AND(Table4[[#This Row],[Amount of active component 
(kg)]]="", Table4[[#This Row],[Biomass treated 
(tonnes)]]=""),"", Table4[[#This Row],[Amount of active component 
(kg)]]/Table4[[#This Row],[Biomass treated 
(tonnes)]]),"")</f>
        <v/>
      </c>
      <c r="O477" s="122"/>
      <c r="P477" s="122"/>
      <c r="Q477" s="113"/>
    </row>
    <row r="478" spans="3:17" x14ac:dyDescent="0.45">
      <c r="C478" s="117"/>
      <c r="D478" s="148"/>
      <c r="E478" s="121"/>
      <c r="F478" s="121"/>
      <c r="G478" s="117"/>
      <c r="H478" s="117"/>
      <c r="I478" s="117"/>
      <c r="J478" s="117"/>
      <c r="K478" s="117"/>
      <c r="L478" s="120"/>
      <c r="M478" s="120"/>
      <c r="N478" s="158" t="str">
        <f>IFERROR(IF(AND(Table4[[#This Row],[Amount of active component 
(kg)]]="", Table4[[#This Row],[Biomass treated 
(tonnes)]]=""),"", Table4[[#This Row],[Amount of active component 
(kg)]]/Table4[[#This Row],[Biomass treated 
(tonnes)]]),"")</f>
        <v/>
      </c>
      <c r="O478" s="122"/>
      <c r="P478" s="122"/>
      <c r="Q478" s="113"/>
    </row>
    <row r="479" spans="3:17" x14ac:dyDescent="0.45">
      <c r="C479" s="117"/>
      <c r="D479" s="148"/>
      <c r="E479" s="121"/>
      <c r="F479" s="121"/>
      <c r="G479" s="117"/>
      <c r="H479" s="117"/>
      <c r="I479" s="117"/>
      <c r="J479" s="117"/>
      <c r="K479" s="117"/>
      <c r="L479" s="120"/>
      <c r="M479" s="120"/>
      <c r="N479" s="158" t="str">
        <f>IFERROR(IF(AND(Table4[[#This Row],[Amount of active component 
(kg)]]="", Table4[[#This Row],[Biomass treated 
(tonnes)]]=""),"", Table4[[#This Row],[Amount of active component 
(kg)]]/Table4[[#This Row],[Biomass treated 
(tonnes)]]),"")</f>
        <v/>
      </c>
      <c r="O479" s="122"/>
      <c r="P479" s="122"/>
      <c r="Q479" s="113"/>
    </row>
    <row r="480" spans="3:17" x14ac:dyDescent="0.45">
      <c r="C480" s="117"/>
      <c r="D480" s="148"/>
      <c r="E480" s="121"/>
      <c r="F480" s="121"/>
      <c r="G480" s="117"/>
      <c r="H480" s="117"/>
      <c r="I480" s="117"/>
      <c r="J480" s="117"/>
      <c r="K480" s="117"/>
      <c r="L480" s="120"/>
      <c r="M480" s="120"/>
      <c r="N480" s="158" t="str">
        <f>IFERROR(IF(AND(Table4[[#This Row],[Amount of active component 
(kg)]]="", Table4[[#This Row],[Biomass treated 
(tonnes)]]=""),"", Table4[[#This Row],[Amount of active component 
(kg)]]/Table4[[#This Row],[Biomass treated 
(tonnes)]]),"")</f>
        <v/>
      </c>
      <c r="O480" s="122"/>
      <c r="P480" s="122"/>
      <c r="Q480" s="113"/>
    </row>
    <row r="481" spans="3:17" x14ac:dyDescent="0.45">
      <c r="C481" s="117"/>
      <c r="D481" s="148"/>
      <c r="E481" s="121"/>
      <c r="F481" s="121"/>
      <c r="G481" s="117"/>
      <c r="H481" s="117"/>
      <c r="I481" s="117"/>
      <c r="J481" s="117"/>
      <c r="K481" s="117"/>
      <c r="L481" s="120"/>
      <c r="M481" s="120"/>
      <c r="N481" s="158" t="str">
        <f>IFERROR(IF(AND(Table4[[#This Row],[Amount of active component 
(kg)]]="", Table4[[#This Row],[Biomass treated 
(tonnes)]]=""),"", Table4[[#This Row],[Amount of active component 
(kg)]]/Table4[[#This Row],[Biomass treated 
(tonnes)]]),"")</f>
        <v/>
      </c>
      <c r="O481" s="122"/>
      <c r="P481" s="122"/>
      <c r="Q481" s="113"/>
    </row>
    <row r="482" spans="3:17" x14ac:dyDescent="0.45">
      <c r="C482" s="117"/>
      <c r="D482" s="148"/>
      <c r="E482" s="121"/>
      <c r="F482" s="121"/>
      <c r="G482" s="117"/>
      <c r="H482" s="117"/>
      <c r="I482" s="117"/>
      <c r="J482" s="117"/>
      <c r="K482" s="117"/>
      <c r="L482" s="120"/>
      <c r="M482" s="120"/>
      <c r="N482" s="158" t="str">
        <f>IFERROR(IF(AND(Table4[[#This Row],[Amount of active component 
(kg)]]="", Table4[[#This Row],[Biomass treated 
(tonnes)]]=""),"", Table4[[#This Row],[Amount of active component 
(kg)]]/Table4[[#This Row],[Biomass treated 
(tonnes)]]),"")</f>
        <v/>
      </c>
      <c r="O482" s="122"/>
      <c r="P482" s="122"/>
      <c r="Q482" s="113"/>
    </row>
    <row r="483" spans="3:17" x14ac:dyDescent="0.45">
      <c r="C483" s="117"/>
      <c r="D483" s="148"/>
      <c r="E483" s="121"/>
      <c r="F483" s="121"/>
      <c r="G483" s="117"/>
      <c r="H483" s="117"/>
      <c r="I483" s="117"/>
      <c r="J483" s="117"/>
      <c r="K483" s="117"/>
      <c r="L483" s="120"/>
      <c r="M483" s="120"/>
      <c r="N483" s="158" t="str">
        <f>IFERROR(IF(AND(Table4[[#This Row],[Amount of active component 
(kg)]]="", Table4[[#This Row],[Biomass treated 
(tonnes)]]=""),"", Table4[[#This Row],[Amount of active component 
(kg)]]/Table4[[#This Row],[Biomass treated 
(tonnes)]]),"")</f>
        <v/>
      </c>
      <c r="O483" s="122"/>
      <c r="P483" s="122"/>
      <c r="Q483" s="113"/>
    </row>
    <row r="484" spans="3:17" x14ac:dyDescent="0.45">
      <c r="C484" s="117"/>
      <c r="D484" s="148"/>
      <c r="E484" s="121"/>
      <c r="F484" s="121"/>
      <c r="G484" s="117"/>
      <c r="H484" s="117"/>
      <c r="I484" s="117"/>
      <c r="J484" s="117"/>
      <c r="K484" s="117"/>
      <c r="L484" s="120"/>
      <c r="M484" s="120"/>
      <c r="N484" s="158" t="str">
        <f>IFERROR(IF(AND(Table4[[#This Row],[Amount of active component 
(kg)]]="", Table4[[#This Row],[Biomass treated 
(tonnes)]]=""),"", Table4[[#This Row],[Amount of active component 
(kg)]]/Table4[[#This Row],[Biomass treated 
(tonnes)]]),"")</f>
        <v/>
      </c>
      <c r="O484" s="122"/>
      <c r="P484" s="122"/>
      <c r="Q484" s="113"/>
    </row>
    <row r="485" spans="3:17" x14ac:dyDescent="0.45">
      <c r="C485" s="117"/>
      <c r="D485" s="148"/>
      <c r="E485" s="121"/>
      <c r="F485" s="121"/>
      <c r="G485" s="117"/>
      <c r="H485" s="117"/>
      <c r="I485" s="117"/>
      <c r="J485" s="117"/>
      <c r="K485" s="117"/>
      <c r="L485" s="120"/>
      <c r="M485" s="120"/>
      <c r="N485" s="158" t="str">
        <f>IFERROR(IF(AND(Table4[[#This Row],[Amount of active component 
(kg)]]="", Table4[[#This Row],[Biomass treated 
(tonnes)]]=""),"", Table4[[#This Row],[Amount of active component 
(kg)]]/Table4[[#This Row],[Biomass treated 
(tonnes)]]),"")</f>
        <v/>
      </c>
      <c r="O485" s="122"/>
      <c r="P485" s="122"/>
      <c r="Q485" s="113"/>
    </row>
    <row r="486" spans="3:17" x14ac:dyDescent="0.45">
      <c r="C486" s="117"/>
      <c r="D486" s="148"/>
      <c r="E486" s="121"/>
      <c r="F486" s="121"/>
      <c r="G486" s="117"/>
      <c r="H486" s="117"/>
      <c r="I486" s="117"/>
      <c r="J486" s="117"/>
      <c r="K486" s="117"/>
      <c r="L486" s="120"/>
      <c r="M486" s="120"/>
      <c r="N486" s="158" t="str">
        <f>IFERROR(IF(AND(Table4[[#This Row],[Amount of active component 
(kg)]]="", Table4[[#This Row],[Biomass treated 
(tonnes)]]=""),"", Table4[[#This Row],[Amount of active component 
(kg)]]/Table4[[#This Row],[Biomass treated 
(tonnes)]]),"")</f>
        <v/>
      </c>
      <c r="O486" s="122"/>
      <c r="P486" s="122"/>
      <c r="Q486" s="113"/>
    </row>
    <row r="487" spans="3:17" x14ac:dyDescent="0.45">
      <c r="C487" s="117"/>
      <c r="D487" s="148"/>
      <c r="E487" s="121"/>
      <c r="F487" s="121"/>
      <c r="G487" s="117"/>
      <c r="H487" s="117"/>
      <c r="I487" s="117"/>
      <c r="J487" s="117"/>
      <c r="K487" s="117"/>
      <c r="L487" s="120"/>
      <c r="M487" s="120"/>
      <c r="N487" s="158" t="str">
        <f>IFERROR(IF(AND(Table4[[#This Row],[Amount of active component 
(kg)]]="", Table4[[#This Row],[Biomass treated 
(tonnes)]]=""),"", Table4[[#This Row],[Amount of active component 
(kg)]]/Table4[[#This Row],[Biomass treated 
(tonnes)]]),"")</f>
        <v/>
      </c>
      <c r="O487" s="122"/>
      <c r="P487" s="122"/>
      <c r="Q487" s="113"/>
    </row>
    <row r="488" spans="3:17" x14ac:dyDescent="0.45">
      <c r="C488" s="117"/>
      <c r="D488" s="148"/>
      <c r="E488" s="121"/>
      <c r="F488" s="121"/>
      <c r="G488" s="117"/>
      <c r="H488" s="117"/>
      <c r="I488" s="117"/>
      <c r="J488" s="117"/>
      <c r="K488" s="117"/>
      <c r="L488" s="120"/>
      <c r="M488" s="120"/>
      <c r="N488" s="158" t="str">
        <f>IFERROR(IF(AND(Table4[[#This Row],[Amount of active component 
(kg)]]="", Table4[[#This Row],[Biomass treated 
(tonnes)]]=""),"", Table4[[#This Row],[Amount of active component 
(kg)]]/Table4[[#This Row],[Biomass treated 
(tonnes)]]),"")</f>
        <v/>
      </c>
      <c r="O488" s="122"/>
      <c r="P488" s="122"/>
      <c r="Q488" s="113"/>
    </row>
    <row r="489" spans="3:17" x14ac:dyDescent="0.45">
      <c r="C489" s="117"/>
      <c r="D489" s="148"/>
      <c r="E489" s="121"/>
      <c r="F489" s="121"/>
      <c r="G489" s="117"/>
      <c r="H489" s="117"/>
      <c r="I489" s="117"/>
      <c r="J489" s="117"/>
      <c r="K489" s="117"/>
      <c r="L489" s="120"/>
      <c r="M489" s="120"/>
      <c r="N489" s="158" t="str">
        <f>IFERROR(IF(AND(Table4[[#This Row],[Amount of active component 
(kg)]]="", Table4[[#This Row],[Biomass treated 
(tonnes)]]=""),"", Table4[[#This Row],[Amount of active component 
(kg)]]/Table4[[#This Row],[Biomass treated 
(tonnes)]]),"")</f>
        <v/>
      </c>
      <c r="O489" s="122"/>
      <c r="P489" s="122"/>
      <c r="Q489" s="113"/>
    </row>
    <row r="490" spans="3:17" x14ac:dyDescent="0.45">
      <c r="C490" s="117"/>
      <c r="D490" s="148"/>
      <c r="E490" s="121"/>
      <c r="F490" s="121"/>
      <c r="G490" s="117"/>
      <c r="H490" s="117"/>
      <c r="I490" s="117"/>
      <c r="J490" s="117"/>
      <c r="K490" s="117"/>
      <c r="L490" s="120"/>
      <c r="M490" s="120"/>
      <c r="N490" s="158" t="str">
        <f>IFERROR(IF(AND(Table4[[#This Row],[Amount of active component 
(kg)]]="", Table4[[#This Row],[Biomass treated 
(tonnes)]]=""),"", Table4[[#This Row],[Amount of active component 
(kg)]]/Table4[[#This Row],[Biomass treated 
(tonnes)]]),"")</f>
        <v/>
      </c>
      <c r="O490" s="122"/>
      <c r="P490" s="122"/>
      <c r="Q490" s="113"/>
    </row>
    <row r="491" spans="3:17" x14ac:dyDescent="0.45">
      <c r="C491" s="117"/>
      <c r="D491" s="148"/>
      <c r="E491" s="121"/>
      <c r="F491" s="121"/>
      <c r="G491" s="117"/>
      <c r="H491" s="117"/>
      <c r="I491" s="117"/>
      <c r="J491" s="117"/>
      <c r="K491" s="117"/>
      <c r="L491" s="120"/>
      <c r="M491" s="120"/>
      <c r="N491" s="158" t="str">
        <f>IFERROR(IF(AND(Table4[[#This Row],[Amount of active component 
(kg)]]="", Table4[[#This Row],[Biomass treated 
(tonnes)]]=""),"", Table4[[#This Row],[Amount of active component 
(kg)]]/Table4[[#This Row],[Biomass treated 
(tonnes)]]),"")</f>
        <v/>
      </c>
      <c r="O491" s="122"/>
      <c r="P491" s="122"/>
      <c r="Q491" s="113"/>
    </row>
    <row r="492" spans="3:17" x14ac:dyDescent="0.45">
      <c r="C492" s="117"/>
      <c r="D492" s="148"/>
      <c r="E492" s="121"/>
      <c r="F492" s="121"/>
      <c r="G492" s="117"/>
      <c r="H492" s="117"/>
      <c r="I492" s="117"/>
      <c r="J492" s="117"/>
      <c r="K492" s="117"/>
      <c r="L492" s="120"/>
      <c r="M492" s="120"/>
      <c r="N492" s="158" t="str">
        <f>IFERROR(IF(AND(Table4[[#This Row],[Amount of active component 
(kg)]]="", Table4[[#This Row],[Biomass treated 
(tonnes)]]=""),"", Table4[[#This Row],[Amount of active component 
(kg)]]/Table4[[#This Row],[Biomass treated 
(tonnes)]]),"")</f>
        <v/>
      </c>
      <c r="O492" s="122"/>
      <c r="P492" s="122"/>
      <c r="Q492" s="113"/>
    </row>
    <row r="493" spans="3:17" x14ac:dyDescent="0.45">
      <c r="C493" s="117"/>
      <c r="D493" s="148"/>
      <c r="E493" s="121"/>
      <c r="F493" s="121"/>
      <c r="G493" s="117"/>
      <c r="H493" s="117"/>
      <c r="I493" s="117"/>
      <c r="J493" s="117"/>
      <c r="K493" s="117"/>
      <c r="L493" s="120"/>
      <c r="M493" s="120"/>
      <c r="N493" s="158" t="str">
        <f>IFERROR(IF(AND(Table4[[#This Row],[Amount of active component 
(kg)]]="", Table4[[#This Row],[Biomass treated 
(tonnes)]]=""),"", Table4[[#This Row],[Amount of active component 
(kg)]]/Table4[[#This Row],[Biomass treated 
(tonnes)]]),"")</f>
        <v/>
      </c>
      <c r="O493" s="122"/>
      <c r="P493" s="122"/>
      <c r="Q493" s="113"/>
    </row>
    <row r="494" spans="3:17" x14ac:dyDescent="0.45">
      <c r="C494" s="117"/>
      <c r="D494" s="148"/>
      <c r="E494" s="121"/>
      <c r="F494" s="121"/>
      <c r="G494" s="117"/>
      <c r="H494" s="117"/>
      <c r="I494" s="117"/>
      <c r="J494" s="117"/>
      <c r="K494" s="117"/>
      <c r="L494" s="120"/>
      <c r="M494" s="120"/>
      <c r="N494" s="158" t="str">
        <f>IFERROR(IF(AND(Table4[[#This Row],[Amount of active component 
(kg)]]="", Table4[[#This Row],[Biomass treated 
(tonnes)]]=""),"", Table4[[#This Row],[Amount of active component 
(kg)]]/Table4[[#This Row],[Biomass treated 
(tonnes)]]),"")</f>
        <v/>
      </c>
      <c r="O494" s="122"/>
      <c r="P494" s="122"/>
      <c r="Q494" s="113"/>
    </row>
    <row r="495" spans="3:17" x14ac:dyDescent="0.45">
      <c r="C495" s="117"/>
      <c r="D495" s="148"/>
      <c r="E495" s="121"/>
      <c r="F495" s="121"/>
      <c r="G495" s="117"/>
      <c r="H495" s="117"/>
      <c r="I495" s="117"/>
      <c r="J495" s="117"/>
      <c r="K495" s="117"/>
      <c r="L495" s="120"/>
      <c r="M495" s="120"/>
      <c r="N495" s="158" t="str">
        <f>IFERROR(IF(AND(Table4[[#This Row],[Amount of active component 
(kg)]]="", Table4[[#This Row],[Biomass treated 
(tonnes)]]=""),"", Table4[[#This Row],[Amount of active component 
(kg)]]/Table4[[#This Row],[Biomass treated 
(tonnes)]]),"")</f>
        <v/>
      </c>
      <c r="O495" s="122"/>
      <c r="P495" s="122"/>
      <c r="Q495" s="113"/>
    </row>
    <row r="496" spans="3:17" x14ac:dyDescent="0.45">
      <c r="C496" s="117"/>
      <c r="D496" s="148"/>
      <c r="E496" s="121"/>
      <c r="F496" s="121"/>
      <c r="G496" s="117"/>
      <c r="H496" s="117"/>
      <c r="I496" s="117"/>
      <c r="J496" s="117"/>
      <c r="K496" s="117"/>
      <c r="L496" s="120"/>
      <c r="M496" s="120"/>
      <c r="N496" s="158" t="str">
        <f>IFERROR(IF(AND(Table4[[#This Row],[Amount of active component 
(kg)]]="", Table4[[#This Row],[Biomass treated 
(tonnes)]]=""),"", Table4[[#This Row],[Amount of active component 
(kg)]]/Table4[[#This Row],[Biomass treated 
(tonnes)]]),"")</f>
        <v/>
      </c>
      <c r="O496" s="122"/>
      <c r="P496" s="122"/>
      <c r="Q496" s="113"/>
    </row>
    <row r="497" spans="3:17" x14ac:dyDescent="0.45">
      <c r="C497" s="117"/>
      <c r="D497" s="148"/>
      <c r="E497" s="121"/>
      <c r="F497" s="121"/>
      <c r="G497" s="117"/>
      <c r="H497" s="117"/>
      <c r="I497" s="117"/>
      <c r="J497" s="117"/>
      <c r="K497" s="117"/>
      <c r="L497" s="120"/>
      <c r="M497" s="120"/>
      <c r="N497" s="158" t="str">
        <f>IFERROR(IF(AND(Table4[[#This Row],[Amount of active component 
(kg)]]="", Table4[[#This Row],[Biomass treated 
(tonnes)]]=""),"", Table4[[#This Row],[Amount of active component 
(kg)]]/Table4[[#This Row],[Biomass treated 
(tonnes)]]),"")</f>
        <v/>
      </c>
      <c r="O497" s="122"/>
      <c r="P497" s="122"/>
      <c r="Q497" s="113"/>
    </row>
    <row r="498" spans="3:17" x14ac:dyDescent="0.45">
      <c r="C498" s="117"/>
      <c r="D498" s="148"/>
      <c r="E498" s="121"/>
      <c r="F498" s="121"/>
      <c r="G498" s="117"/>
      <c r="H498" s="117"/>
      <c r="I498" s="117"/>
      <c r="J498" s="117"/>
      <c r="K498" s="117"/>
      <c r="L498" s="120"/>
      <c r="M498" s="120"/>
      <c r="N498" s="158" t="str">
        <f>IFERROR(IF(AND(Table4[[#This Row],[Amount of active component 
(kg)]]="", Table4[[#This Row],[Biomass treated 
(tonnes)]]=""),"", Table4[[#This Row],[Amount of active component 
(kg)]]/Table4[[#This Row],[Biomass treated 
(tonnes)]]),"")</f>
        <v/>
      </c>
      <c r="O498" s="122"/>
      <c r="P498" s="122"/>
      <c r="Q498" s="113"/>
    </row>
    <row r="499" spans="3:17" x14ac:dyDescent="0.45">
      <c r="C499" s="117"/>
      <c r="D499" s="148"/>
      <c r="E499" s="121"/>
      <c r="F499" s="121"/>
      <c r="G499" s="117"/>
      <c r="H499" s="117"/>
      <c r="I499" s="117"/>
      <c r="J499" s="117"/>
      <c r="K499" s="117"/>
      <c r="L499" s="120"/>
      <c r="M499" s="120"/>
      <c r="N499" s="158" t="str">
        <f>IFERROR(IF(AND(Table4[[#This Row],[Amount of active component 
(kg)]]="", Table4[[#This Row],[Biomass treated 
(tonnes)]]=""),"", Table4[[#This Row],[Amount of active component 
(kg)]]/Table4[[#This Row],[Biomass treated 
(tonnes)]]),"")</f>
        <v/>
      </c>
      <c r="O499" s="122"/>
      <c r="P499" s="122"/>
      <c r="Q499" s="113"/>
    </row>
    <row r="500" spans="3:17" x14ac:dyDescent="0.45">
      <c r="C500" s="117"/>
      <c r="D500" s="148"/>
      <c r="E500" s="121"/>
      <c r="F500" s="121"/>
      <c r="G500" s="117"/>
      <c r="H500" s="117"/>
      <c r="I500" s="117"/>
      <c r="J500" s="117"/>
      <c r="K500" s="117"/>
      <c r="L500" s="120"/>
      <c r="M500" s="120"/>
      <c r="N500" s="158" t="str">
        <f>IFERROR(IF(AND(Table4[[#This Row],[Amount of active component 
(kg)]]="", Table4[[#This Row],[Biomass treated 
(tonnes)]]=""),"", Table4[[#This Row],[Amount of active component 
(kg)]]/Table4[[#This Row],[Biomass treated 
(tonnes)]]),"")</f>
        <v/>
      </c>
      <c r="O500" s="122"/>
      <c r="P500" s="122"/>
      <c r="Q500" s="113"/>
    </row>
    <row r="501" spans="3:17" x14ac:dyDescent="0.45">
      <c r="C501" s="117"/>
      <c r="D501" s="148"/>
      <c r="E501" s="121"/>
      <c r="F501" s="121"/>
      <c r="G501" s="117"/>
      <c r="H501" s="117"/>
      <c r="I501" s="117"/>
      <c r="J501" s="117"/>
      <c r="K501" s="117"/>
      <c r="L501" s="120"/>
      <c r="M501" s="120"/>
      <c r="N501" s="158" t="str">
        <f>IFERROR(IF(AND(Table4[[#This Row],[Amount of active component 
(kg)]]="", Table4[[#This Row],[Biomass treated 
(tonnes)]]=""),"", Table4[[#This Row],[Amount of active component 
(kg)]]/Table4[[#This Row],[Biomass treated 
(tonnes)]]),"")</f>
        <v/>
      </c>
      <c r="O501" s="122"/>
      <c r="P501" s="122"/>
      <c r="Q501" s="113"/>
    </row>
    <row r="502" spans="3:17" x14ac:dyDescent="0.45">
      <c r="C502" s="117"/>
      <c r="D502" s="148"/>
      <c r="E502" s="121"/>
      <c r="F502" s="121"/>
      <c r="G502" s="117"/>
      <c r="H502" s="117"/>
      <c r="I502" s="117"/>
      <c r="J502" s="117"/>
      <c r="K502" s="117"/>
      <c r="L502" s="120"/>
      <c r="M502" s="120"/>
      <c r="N502" s="158" t="str">
        <f>IFERROR(IF(AND(Table4[[#This Row],[Amount of active component 
(kg)]]="", Table4[[#This Row],[Biomass treated 
(tonnes)]]=""),"", Table4[[#This Row],[Amount of active component 
(kg)]]/Table4[[#This Row],[Biomass treated 
(tonnes)]]),"")</f>
        <v/>
      </c>
      <c r="O502" s="122"/>
      <c r="P502" s="122"/>
      <c r="Q502" s="113"/>
    </row>
    <row r="503" spans="3:17" x14ac:dyDescent="0.45">
      <c r="C503" s="117"/>
      <c r="D503" s="148"/>
      <c r="E503" s="121"/>
      <c r="F503" s="121"/>
      <c r="G503" s="117"/>
      <c r="H503" s="117"/>
      <c r="I503" s="117"/>
      <c r="J503" s="117"/>
      <c r="K503" s="117"/>
      <c r="L503" s="120"/>
      <c r="M503" s="120"/>
      <c r="N503" s="158" t="str">
        <f>IFERROR(IF(AND(Table4[[#This Row],[Amount of active component 
(kg)]]="", Table4[[#This Row],[Biomass treated 
(tonnes)]]=""),"", Table4[[#This Row],[Amount of active component 
(kg)]]/Table4[[#This Row],[Biomass treated 
(tonnes)]]),"")</f>
        <v/>
      </c>
      <c r="O503" s="122"/>
      <c r="P503" s="122"/>
      <c r="Q503" s="113"/>
    </row>
    <row r="504" spans="3:17" x14ac:dyDescent="0.45">
      <c r="C504" s="117"/>
      <c r="D504" s="148"/>
      <c r="E504" s="121"/>
      <c r="F504" s="121"/>
      <c r="G504" s="117"/>
      <c r="H504" s="117"/>
      <c r="I504" s="117"/>
      <c r="J504" s="117"/>
      <c r="K504" s="117"/>
      <c r="L504" s="120"/>
      <c r="M504" s="120"/>
      <c r="N504" s="158" t="str">
        <f>IFERROR(IF(AND(Table4[[#This Row],[Amount of active component 
(kg)]]="", Table4[[#This Row],[Biomass treated 
(tonnes)]]=""),"", Table4[[#This Row],[Amount of active component 
(kg)]]/Table4[[#This Row],[Biomass treated 
(tonnes)]]),"")</f>
        <v/>
      </c>
      <c r="O504" s="122"/>
      <c r="P504" s="122"/>
      <c r="Q504" s="113"/>
    </row>
    <row r="505" spans="3:17" x14ac:dyDescent="0.45">
      <c r="C505" s="117"/>
      <c r="D505" s="148"/>
      <c r="E505" s="121"/>
      <c r="F505" s="121"/>
      <c r="G505" s="117"/>
      <c r="H505" s="117"/>
      <c r="I505" s="117"/>
      <c r="J505" s="117"/>
      <c r="K505" s="117"/>
      <c r="L505" s="120"/>
      <c r="M505" s="120"/>
      <c r="N505" s="158" t="str">
        <f>IFERROR(IF(AND(Table4[[#This Row],[Amount of active component 
(kg)]]="", Table4[[#This Row],[Biomass treated 
(tonnes)]]=""),"", Table4[[#This Row],[Amount of active component 
(kg)]]/Table4[[#This Row],[Biomass treated 
(tonnes)]]),"")</f>
        <v/>
      </c>
      <c r="O505" s="122"/>
      <c r="P505" s="122"/>
      <c r="Q505" s="113"/>
    </row>
    <row r="506" spans="3:17" x14ac:dyDescent="0.45">
      <c r="C506" s="117"/>
      <c r="D506" s="148"/>
      <c r="E506" s="121"/>
      <c r="F506" s="121"/>
      <c r="G506" s="117"/>
      <c r="H506" s="117"/>
      <c r="I506" s="117"/>
      <c r="J506" s="117"/>
      <c r="K506" s="117"/>
      <c r="L506" s="120"/>
      <c r="M506" s="120"/>
      <c r="N506" s="158" t="str">
        <f>IFERROR(IF(AND(Table4[[#This Row],[Amount of active component 
(kg)]]="", Table4[[#This Row],[Biomass treated 
(tonnes)]]=""),"", Table4[[#This Row],[Amount of active component 
(kg)]]/Table4[[#This Row],[Biomass treated 
(tonnes)]]),"")</f>
        <v/>
      </c>
      <c r="O506" s="122"/>
      <c r="P506" s="122"/>
      <c r="Q506" s="113"/>
    </row>
    <row r="507" spans="3:17" x14ac:dyDescent="0.45">
      <c r="C507" s="117"/>
      <c r="D507" s="148"/>
      <c r="E507" s="121"/>
      <c r="F507" s="121"/>
      <c r="G507" s="117"/>
      <c r="H507" s="117"/>
      <c r="I507" s="117"/>
      <c r="J507" s="117"/>
      <c r="K507" s="117"/>
      <c r="L507" s="120"/>
      <c r="M507" s="120"/>
      <c r="N507" s="158" t="str">
        <f>IFERROR(IF(AND(Table4[[#This Row],[Amount of active component 
(kg)]]="", Table4[[#This Row],[Biomass treated 
(tonnes)]]=""),"", Table4[[#This Row],[Amount of active component 
(kg)]]/Table4[[#This Row],[Biomass treated 
(tonnes)]]),"")</f>
        <v/>
      </c>
      <c r="O507" s="122"/>
      <c r="P507" s="122"/>
      <c r="Q507" s="113"/>
    </row>
    <row r="508" spans="3:17" x14ac:dyDescent="0.45">
      <c r="C508" s="117"/>
      <c r="D508" s="148"/>
      <c r="E508" s="121"/>
      <c r="F508" s="121"/>
      <c r="G508" s="117"/>
      <c r="H508" s="117"/>
      <c r="I508" s="117"/>
      <c r="J508" s="117"/>
      <c r="K508" s="117"/>
      <c r="L508" s="120"/>
      <c r="M508" s="120"/>
      <c r="N508" s="158" t="str">
        <f>IFERROR(IF(AND(Table4[[#This Row],[Amount of active component 
(kg)]]="", Table4[[#This Row],[Biomass treated 
(tonnes)]]=""),"", Table4[[#This Row],[Amount of active component 
(kg)]]/Table4[[#This Row],[Biomass treated 
(tonnes)]]),"")</f>
        <v/>
      </c>
      <c r="O508" s="122"/>
      <c r="P508" s="122"/>
      <c r="Q508" s="113"/>
    </row>
    <row r="509" spans="3:17" x14ac:dyDescent="0.45">
      <c r="C509" s="117"/>
      <c r="D509" s="148"/>
      <c r="E509" s="121"/>
      <c r="F509" s="121"/>
      <c r="G509" s="117"/>
      <c r="H509" s="117"/>
      <c r="I509" s="117"/>
      <c r="J509" s="117"/>
      <c r="K509" s="117"/>
      <c r="L509" s="120"/>
      <c r="M509" s="120"/>
      <c r="N509" s="158" t="str">
        <f>IFERROR(IF(AND(Table4[[#This Row],[Amount of active component 
(kg)]]="", Table4[[#This Row],[Biomass treated 
(tonnes)]]=""),"", Table4[[#This Row],[Amount of active component 
(kg)]]/Table4[[#This Row],[Biomass treated 
(tonnes)]]),"")</f>
        <v/>
      </c>
      <c r="O509" s="122"/>
      <c r="P509" s="122"/>
      <c r="Q509" s="113"/>
    </row>
    <row r="510" spans="3:17" x14ac:dyDescent="0.45">
      <c r="C510" s="117"/>
      <c r="D510" s="148"/>
      <c r="E510" s="121"/>
      <c r="F510" s="121"/>
      <c r="G510" s="117"/>
      <c r="H510" s="117"/>
      <c r="I510" s="117"/>
      <c r="J510" s="117"/>
      <c r="K510" s="117"/>
      <c r="L510" s="120"/>
      <c r="M510" s="120"/>
      <c r="N510" s="158" t="str">
        <f>IFERROR(IF(AND(Table4[[#This Row],[Amount of active component 
(kg)]]="", Table4[[#This Row],[Biomass treated 
(tonnes)]]=""),"", Table4[[#This Row],[Amount of active component 
(kg)]]/Table4[[#This Row],[Biomass treated 
(tonnes)]]),"")</f>
        <v/>
      </c>
      <c r="O510" s="122"/>
      <c r="P510" s="122"/>
      <c r="Q510" s="113"/>
    </row>
    <row r="511" spans="3:17" x14ac:dyDescent="0.45">
      <c r="C511" s="117"/>
      <c r="D511" s="148"/>
      <c r="E511" s="121"/>
      <c r="F511" s="121"/>
      <c r="G511" s="117"/>
      <c r="H511" s="117"/>
      <c r="I511" s="117"/>
      <c r="J511" s="117"/>
      <c r="K511" s="117"/>
      <c r="L511" s="120"/>
      <c r="M511" s="120"/>
      <c r="N511" s="158" t="str">
        <f>IFERROR(IF(AND(Table4[[#This Row],[Amount of active component 
(kg)]]="", Table4[[#This Row],[Biomass treated 
(tonnes)]]=""),"", Table4[[#This Row],[Amount of active component 
(kg)]]/Table4[[#This Row],[Biomass treated 
(tonnes)]]),"")</f>
        <v/>
      </c>
      <c r="O511" s="122"/>
      <c r="P511" s="122"/>
      <c r="Q511" s="113"/>
    </row>
    <row r="512" spans="3:17" x14ac:dyDescent="0.45">
      <c r="C512" s="117"/>
      <c r="D512" s="148"/>
      <c r="E512" s="121"/>
      <c r="F512" s="121"/>
      <c r="G512" s="117"/>
      <c r="H512" s="117"/>
      <c r="I512" s="117"/>
      <c r="J512" s="117"/>
      <c r="K512" s="117"/>
      <c r="L512" s="120"/>
      <c r="M512" s="120"/>
      <c r="N512" s="158" t="str">
        <f>IFERROR(IF(AND(Table4[[#This Row],[Amount of active component 
(kg)]]="", Table4[[#This Row],[Biomass treated 
(tonnes)]]=""),"", Table4[[#This Row],[Amount of active component 
(kg)]]/Table4[[#This Row],[Biomass treated 
(tonnes)]]),"")</f>
        <v/>
      </c>
      <c r="O512" s="122"/>
      <c r="P512" s="122"/>
      <c r="Q512" s="113"/>
    </row>
    <row r="513" spans="3:17" x14ac:dyDescent="0.45">
      <c r="C513" s="117"/>
      <c r="D513" s="148"/>
      <c r="E513" s="121"/>
      <c r="F513" s="121"/>
      <c r="G513" s="117"/>
      <c r="H513" s="117"/>
      <c r="I513" s="117"/>
      <c r="J513" s="117"/>
      <c r="K513" s="117"/>
      <c r="L513" s="120"/>
      <c r="M513" s="120"/>
      <c r="N513" s="158" t="str">
        <f>IFERROR(IF(AND(Table4[[#This Row],[Amount of active component 
(kg)]]="", Table4[[#This Row],[Biomass treated 
(tonnes)]]=""),"", Table4[[#This Row],[Amount of active component 
(kg)]]/Table4[[#This Row],[Biomass treated 
(tonnes)]]),"")</f>
        <v/>
      </c>
      <c r="O513" s="122"/>
      <c r="P513" s="122"/>
      <c r="Q513" s="113"/>
    </row>
    <row r="514" spans="3:17" x14ac:dyDescent="0.45">
      <c r="C514" s="117"/>
      <c r="D514" s="148"/>
      <c r="E514" s="121"/>
      <c r="F514" s="121"/>
      <c r="G514" s="117"/>
      <c r="H514" s="117"/>
      <c r="I514" s="117"/>
      <c r="J514" s="117"/>
      <c r="K514" s="117"/>
      <c r="L514" s="120"/>
      <c r="M514" s="120"/>
      <c r="N514" s="158" t="str">
        <f>IFERROR(IF(AND(Table4[[#This Row],[Amount of active component 
(kg)]]="", Table4[[#This Row],[Biomass treated 
(tonnes)]]=""),"", Table4[[#This Row],[Amount of active component 
(kg)]]/Table4[[#This Row],[Biomass treated 
(tonnes)]]),"")</f>
        <v/>
      </c>
      <c r="O514" s="122"/>
      <c r="P514" s="122"/>
      <c r="Q514" s="113"/>
    </row>
    <row r="515" spans="3:17" x14ac:dyDescent="0.45">
      <c r="C515" s="117"/>
      <c r="D515" s="148"/>
      <c r="E515" s="121"/>
      <c r="F515" s="121"/>
      <c r="G515" s="117"/>
      <c r="H515" s="117"/>
      <c r="I515" s="117"/>
      <c r="J515" s="117"/>
      <c r="K515" s="117"/>
      <c r="L515" s="120"/>
      <c r="M515" s="120"/>
      <c r="N515" s="158" t="str">
        <f>IFERROR(IF(AND(Table4[[#This Row],[Amount of active component 
(kg)]]="", Table4[[#This Row],[Biomass treated 
(tonnes)]]=""),"", Table4[[#This Row],[Amount of active component 
(kg)]]/Table4[[#This Row],[Biomass treated 
(tonnes)]]),"")</f>
        <v/>
      </c>
      <c r="O515" s="122"/>
      <c r="P515" s="122"/>
      <c r="Q515" s="113"/>
    </row>
    <row r="516" spans="3:17" x14ac:dyDescent="0.45">
      <c r="C516" s="117"/>
      <c r="D516" s="148"/>
      <c r="E516" s="121"/>
      <c r="F516" s="121"/>
      <c r="G516" s="117"/>
      <c r="H516" s="117"/>
      <c r="I516" s="117"/>
      <c r="J516" s="117"/>
      <c r="K516" s="117"/>
      <c r="L516" s="120"/>
      <c r="M516" s="120"/>
      <c r="N516" s="158" t="str">
        <f>IFERROR(IF(AND(Table4[[#This Row],[Amount of active component 
(kg)]]="", Table4[[#This Row],[Biomass treated 
(tonnes)]]=""),"", Table4[[#This Row],[Amount of active component 
(kg)]]/Table4[[#This Row],[Biomass treated 
(tonnes)]]),"")</f>
        <v/>
      </c>
      <c r="O516" s="122"/>
      <c r="P516" s="122"/>
      <c r="Q516" s="113"/>
    </row>
    <row r="517" spans="3:17" x14ac:dyDescent="0.45">
      <c r="C517" s="117"/>
      <c r="D517" s="148"/>
      <c r="E517" s="121"/>
      <c r="F517" s="121"/>
      <c r="G517" s="117"/>
      <c r="H517" s="117"/>
      <c r="I517" s="117"/>
      <c r="J517" s="117"/>
      <c r="K517" s="117"/>
      <c r="L517" s="120"/>
      <c r="M517" s="120"/>
      <c r="N517" s="158" t="str">
        <f>IFERROR(IF(AND(Table4[[#This Row],[Amount of active component 
(kg)]]="", Table4[[#This Row],[Biomass treated 
(tonnes)]]=""),"", Table4[[#This Row],[Amount of active component 
(kg)]]/Table4[[#This Row],[Biomass treated 
(tonnes)]]),"")</f>
        <v/>
      </c>
      <c r="O517" s="122"/>
      <c r="P517" s="122"/>
      <c r="Q517" s="113"/>
    </row>
    <row r="518" spans="3:17" x14ac:dyDescent="0.45">
      <c r="C518" s="117"/>
      <c r="D518" s="148"/>
      <c r="E518" s="121"/>
      <c r="F518" s="121"/>
      <c r="G518" s="117"/>
      <c r="H518" s="117"/>
      <c r="I518" s="117"/>
      <c r="J518" s="117"/>
      <c r="K518" s="117"/>
      <c r="L518" s="120"/>
      <c r="M518" s="120"/>
      <c r="N518" s="158" t="str">
        <f>IFERROR(IF(AND(Table4[[#This Row],[Amount of active component 
(kg)]]="", Table4[[#This Row],[Biomass treated 
(tonnes)]]=""),"", Table4[[#This Row],[Amount of active component 
(kg)]]/Table4[[#This Row],[Biomass treated 
(tonnes)]]),"")</f>
        <v/>
      </c>
      <c r="O518" s="122"/>
      <c r="P518" s="122"/>
      <c r="Q518" s="113"/>
    </row>
    <row r="519" spans="3:17" x14ac:dyDescent="0.45">
      <c r="C519" s="117"/>
      <c r="D519" s="148"/>
      <c r="E519" s="121"/>
      <c r="F519" s="121"/>
      <c r="G519" s="117"/>
      <c r="H519" s="117"/>
      <c r="I519" s="117"/>
      <c r="J519" s="117"/>
      <c r="K519" s="117"/>
      <c r="L519" s="120"/>
      <c r="M519" s="120"/>
      <c r="N519" s="158" t="str">
        <f>IFERROR(IF(AND(Table4[[#This Row],[Amount of active component 
(kg)]]="", Table4[[#This Row],[Biomass treated 
(tonnes)]]=""),"", Table4[[#This Row],[Amount of active component 
(kg)]]/Table4[[#This Row],[Biomass treated 
(tonnes)]]),"")</f>
        <v/>
      </c>
      <c r="O519" s="122"/>
      <c r="P519" s="122"/>
      <c r="Q519" s="113"/>
    </row>
    <row r="520" spans="3:17" x14ac:dyDescent="0.45">
      <c r="C520" s="117"/>
      <c r="D520" s="148"/>
      <c r="E520" s="121"/>
      <c r="F520" s="121"/>
      <c r="G520" s="117"/>
      <c r="H520" s="117"/>
      <c r="I520" s="117"/>
      <c r="J520" s="117"/>
      <c r="K520" s="117"/>
      <c r="L520" s="120"/>
      <c r="M520" s="120"/>
      <c r="N520" s="158" t="str">
        <f>IFERROR(IF(AND(Table4[[#This Row],[Amount of active component 
(kg)]]="", Table4[[#This Row],[Biomass treated 
(tonnes)]]=""),"", Table4[[#This Row],[Amount of active component 
(kg)]]/Table4[[#This Row],[Biomass treated 
(tonnes)]]),"")</f>
        <v/>
      </c>
      <c r="O520" s="122"/>
      <c r="P520" s="122"/>
      <c r="Q520" s="113"/>
    </row>
    <row r="521" spans="3:17" x14ac:dyDescent="0.45">
      <c r="C521" s="117"/>
      <c r="D521" s="148"/>
      <c r="E521" s="121"/>
      <c r="F521" s="121"/>
      <c r="G521" s="117"/>
      <c r="H521" s="117"/>
      <c r="I521" s="117"/>
      <c r="J521" s="117"/>
      <c r="K521" s="117"/>
      <c r="L521" s="120"/>
      <c r="M521" s="120"/>
      <c r="N521" s="158" t="str">
        <f>IFERROR(IF(AND(Table4[[#This Row],[Amount of active component 
(kg)]]="", Table4[[#This Row],[Biomass treated 
(tonnes)]]=""),"", Table4[[#This Row],[Amount of active component 
(kg)]]/Table4[[#This Row],[Biomass treated 
(tonnes)]]),"")</f>
        <v/>
      </c>
      <c r="O521" s="122"/>
      <c r="P521" s="122"/>
      <c r="Q521" s="113"/>
    </row>
    <row r="522" spans="3:17" x14ac:dyDescent="0.45">
      <c r="C522" s="117"/>
      <c r="D522" s="148"/>
      <c r="E522" s="121"/>
      <c r="F522" s="121"/>
      <c r="G522" s="117"/>
      <c r="H522" s="117"/>
      <c r="I522" s="117"/>
      <c r="J522" s="117"/>
      <c r="K522" s="117"/>
      <c r="L522" s="120"/>
      <c r="M522" s="120"/>
      <c r="N522" s="158" t="str">
        <f>IFERROR(IF(AND(Table4[[#This Row],[Amount of active component 
(kg)]]="", Table4[[#This Row],[Biomass treated 
(tonnes)]]=""),"", Table4[[#This Row],[Amount of active component 
(kg)]]/Table4[[#This Row],[Biomass treated 
(tonnes)]]),"")</f>
        <v/>
      </c>
      <c r="O522" s="122"/>
      <c r="P522" s="122"/>
      <c r="Q522" s="113"/>
    </row>
    <row r="523" spans="3:17" x14ac:dyDescent="0.45">
      <c r="C523" s="117"/>
      <c r="D523" s="148"/>
      <c r="E523" s="121"/>
      <c r="F523" s="121"/>
      <c r="G523" s="117"/>
      <c r="H523" s="117"/>
      <c r="I523" s="117"/>
      <c r="J523" s="117"/>
      <c r="K523" s="117"/>
      <c r="L523" s="120"/>
      <c r="M523" s="120"/>
      <c r="N523" s="158" t="str">
        <f>IFERROR(IF(AND(Table4[[#This Row],[Amount of active component 
(kg)]]="", Table4[[#This Row],[Biomass treated 
(tonnes)]]=""),"", Table4[[#This Row],[Amount of active component 
(kg)]]/Table4[[#This Row],[Biomass treated 
(tonnes)]]),"")</f>
        <v/>
      </c>
      <c r="O523" s="122"/>
      <c r="P523" s="122"/>
      <c r="Q523" s="113"/>
    </row>
    <row r="524" spans="3:17" x14ac:dyDescent="0.45">
      <c r="C524" s="117"/>
      <c r="D524" s="148"/>
      <c r="E524" s="121"/>
      <c r="F524" s="121"/>
      <c r="G524" s="117"/>
      <c r="H524" s="117"/>
      <c r="I524" s="117"/>
      <c r="J524" s="117"/>
      <c r="K524" s="117"/>
      <c r="L524" s="120"/>
      <c r="M524" s="120"/>
      <c r="N524" s="158" t="str">
        <f>IFERROR(IF(AND(Table4[[#This Row],[Amount of active component 
(kg)]]="", Table4[[#This Row],[Biomass treated 
(tonnes)]]=""),"", Table4[[#This Row],[Amount of active component 
(kg)]]/Table4[[#This Row],[Biomass treated 
(tonnes)]]),"")</f>
        <v/>
      </c>
      <c r="O524" s="122"/>
      <c r="P524" s="122"/>
      <c r="Q524" s="113"/>
    </row>
    <row r="525" spans="3:17" x14ac:dyDescent="0.45">
      <c r="C525" s="117"/>
      <c r="D525" s="148"/>
      <c r="E525" s="121"/>
      <c r="F525" s="121"/>
      <c r="G525" s="117"/>
      <c r="H525" s="117"/>
      <c r="I525" s="117"/>
      <c r="J525" s="117"/>
      <c r="K525" s="117"/>
      <c r="L525" s="120"/>
      <c r="M525" s="120"/>
      <c r="N525" s="158" t="str">
        <f>IFERROR(IF(AND(Table4[[#This Row],[Amount of active component 
(kg)]]="", Table4[[#This Row],[Biomass treated 
(tonnes)]]=""),"", Table4[[#This Row],[Amount of active component 
(kg)]]/Table4[[#This Row],[Biomass treated 
(tonnes)]]),"")</f>
        <v/>
      </c>
      <c r="O525" s="122"/>
      <c r="P525" s="122"/>
      <c r="Q525" s="113"/>
    </row>
    <row r="526" spans="3:17" x14ac:dyDescent="0.45">
      <c r="C526" s="117"/>
      <c r="D526" s="148"/>
      <c r="E526" s="121"/>
      <c r="F526" s="121"/>
      <c r="G526" s="117"/>
      <c r="H526" s="117"/>
      <c r="I526" s="117"/>
      <c r="J526" s="117"/>
      <c r="K526" s="117"/>
      <c r="L526" s="120"/>
      <c r="M526" s="120"/>
      <c r="N526" s="158" t="str">
        <f>IFERROR(IF(AND(Table4[[#This Row],[Amount of active component 
(kg)]]="", Table4[[#This Row],[Biomass treated 
(tonnes)]]=""),"", Table4[[#This Row],[Amount of active component 
(kg)]]/Table4[[#This Row],[Biomass treated 
(tonnes)]]),"")</f>
        <v/>
      </c>
      <c r="O526" s="122"/>
      <c r="P526" s="122"/>
      <c r="Q526" s="113"/>
    </row>
    <row r="527" spans="3:17" x14ac:dyDescent="0.45">
      <c r="C527" s="117"/>
      <c r="D527" s="148"/>
      <c r="E527" s="121"/>
      <c r="F527" s="121"/>
      <c r="G527" s="117"/>
      <c r="H527" s="117"/>
      <c r="I527" s="117"/>
      <c r="J527" s="117"/>
      <c r="K527" s="117"/>
      <c r="L527" s="120"/>
      <c r="M527" s="120"/>
      <c r="N527" s="158" t="str">
        <f>IFERROR(IF(AND(Table4[[#This Row],[Amount of active component 
(kg)]]="", Table4[[#This Row],[Biomass treated 
(tonnes)]]=""),"", Table4[[#This Row],[Amount of active component 
(kg)]]/Table4[[#This Row],[Biomass treated 
(tonnes)]]),"")</f>
        <v/>
      </c>
      <c r="O527" s="122"/>
      <c r="P527" s="122"/>
      <c r="Q527" s="113"/>
    </row>
    <row r="528" spans="3:17" x14ac:dyDescent="0.45">
      <c r="C528" s="117"/>
      <c r="D528" s="148"/>
      <c r="E528" s="121"/>
      <c r="F528" s="121"/>
      <c r="G528" s="117"/>
      <c r="H528" s="117"/>
      <c r="I528" s="117"/>
      <c r="J528" s="117"/>
      <c r="K528" s="117"/>
      <c r="L528" s="120"/>
      <c r="M528" s="120"/>
      <c r="N528" s="158" t="str">
        <f>IFERROR(IF(AND(Table4[[#This Row],[Amount of active component 
(kg)]]="", Table4[[#This Row],[Biomass treated 
(tonnes)]]=""),"", Table4[[#This Row],[Amount of active component 
(kg)]]/Table4[[#This Row],[Biomass treated 
(tonnes)]]),"")</f>
        <v/>
      </c>
      <c r="O528" s="122"/>
      <c r="P528" s="122"/>
      <c r="Q528" s="113"/>
    </row>
    <row r="529" spans="3:17" x14ac:dyDescent="0.45">
      <c r="C529" s="117"/>
      <c r="D529" s="148"/>
      <c r="E529" s="121"/>
      <c r="F529" s="121"/>
      <c r="G529" s="117"/>
      <c r="H529" s="117"/>
      <c r="I529" s="117"/>
      <c r="J529" s="117"/>
      <c r="K529" s="117"/>
      <c r="L529" s="120"/>
      <c r="M529" s="120"/>
      <c r="N529" s="158" t="str">
        <f>IFERROR(IF(AND(Table4[[#This Row],[Amount of active component 
(kg)]]="", Table4[[#This Row],[Biomass treated 
(tonnes)]]=""),"", Table4[[#This Row],[Amount of active component 
(kg)]]/Table4[[#This Row],[Biomass treated 
(tonnes)]]),"")</f>
        <v/>
      </c>
      <c r="O529" s="122"/>
      <c r="P529" s="122"/>
      <c r="Q529" s="113"/>
    </row>
    <row r="530" spans="3:17" x14ac:dyDescent="0.45">
      <c r="C530" s="117"/>
      <c r="D530" s="148"/>
      <c r="E530" s="121"/>
      <c r="F530" s="121"/>
      <c r="G530" s="117"/>
      <c r="H530" s="117"/>
      <c r="I530" s="117"/>
      <c r="J530" s="117"/>
      <c r="K530" s="117"/>
      <c r="L530" s="120"/>
      <c r="M530" s="120"/>
      <c r="N530" s="158" t="str">
        <f>IFERROR(IF(AND(Table4[[#This Row],[Amount of active component 
(kg)]]="", Table4[[#This Row],[Biomass treated 
(tonnes)]]=""),"", Table4[[#This Row],[Amount of active component 
(kg)]]/Table4[[#This Row],[Biomass treated 
(tonnes)]]),"")</f>
        <v/>
      </c>
      <c r="O530" s="122"/>
      <c r="P530" s="122"/>
      <c r="Q530" s="113"/>
    </row>
    <row r="531" spans="3:17" x14ac:dyDescent="0.45">
      <c r="C531" s="117"/>
      <c r="D531" s="148"/>
      <c r="E531" s="121"/>
      <c r="F531" s="121"/>
      <c r="G531" s="117"/>
      <c r="H531" s="117"/>
      <c r="I531" s="117"/>
      <c r="J531" s="117"/>
      <c r="K531" s="117"/>
      <c r="L531" s="120"/>
      <c r="M531" s="120"/>
      <c r="N531" s="158" t="str">
        <f>IFERROR(IF(AND(Table4[[#This Row],[Amount of active component 
(kg)]]="", Table4[[#This Row],[Biomass treated 
(tonnes)]]=""),"", Table4[[#This Row],[Amount of active component 
(kg)]]/Table4[[#This Row],[Biomass treated 
(tonnes)]]),"")</f>
        <v/>
      </c>
      <c r="O531" s="122"/>
      <c r="P531" s="122"/>
      <c r="Q531" s="113"/>
    </row>
    <row r="532" spans="3:17" x14ac:dyDescent="0.45">
      <c r="C532" s="117"/>
      <c r="D532" s="148"/>
      <c r="E532" s="121"/>
      <c r="F532" s="121"/>
      <c r="G532" s="117"/>
      <c r="H532" s="117"/>
      <c r="I532" s="117"/>
      <c r="J532" s="117"/>
      <c r="K532" s="117"/>
      <c r="L532" s="120"/>
      <c r="M532" s="120"/>
      <c r="N532" s="158" t="str">
        <f>IFERROR(IF(AND(Table4[[#This Row],[Amount of active component 
(kg)]]="", Table4[[#This Row],[Biomass treated 
(tonnes)]]=""),"", Table4[[#This Row],[Amount of active component 
(kg)]]/Table4[[#This Row],[Biomass treated 
(tonnes)]]),"")</f>
        <v/>
      </c>
      <c r="O532" s="122"/>
      <c r="P532" s="122"/>
      <c r="Q532" s="113"/>
    </row>
    <row r="533" spans="3:17" x14ac:dyDescent="0.45">
      <c r="C533" s="117"/>
      <c r="D533" s="148"/>
      <c r="E533" s="121"/>
      <c r="F533" s="121"/>
      <c r="G533" s="117"/>
      <c r="H533" s="117"/>
      <c r="I533" s="117"/>
      <c r="J533" s="117"/>
      <c r="K533" s="117"/>
      <c r="L533" s="120"/>
      <c r="M533" s="120"/>
      <c r="N533" s="158" t="str">
        <f>IFERROR(IF(AND(Table4[[#This Row],[Amount of active component 
(kg)]]="", Table4[[#This Row],[Biomass treated 
(tonnes)]]=""),"", Table4[[#This Row],[Amount of active component 
(kg)]]/Table4[[#This Row],[Biomass treated 
(tonnes)]]),"")</f>
        <v/>
      </c>
      <c r="O533" s="122"/>
      <c r="P533" s="122"/>
      <c r="Q533" s="113"/>
    </row>
    <row r="534" spans="3:17" x14ac:dyDescent="0.45">
      <c r="C534" s="117"/>
      <c r="D534" s="148"/>
      <c r="E534" s="121"/>
      <c r="F534" s="121"/>
      <c r="G534" s="117"/>
      <c r="H534" s="117"/>
      <c r="I534" s="117"/>
      <c r="J534" s="117"/>
      <c r="K534" s="117"/>
      <c r="L534" s="120"/>
      <c r="M534" s="120"/>
      <c r="N534" s="158" t="str">
        <f>IFERROR(IF(AND(Table4[[#This Row],[Amount of active component 
(kg)]]="", Table4[[#This Row],[Biomass treated 
(tonnes)]]=""),"", Table4[[#This Row],[Amount of active component 
(kg)]]/Table4[[#This Row],[Biomass treated 
(tonnes)]]),"")</f>
        <v/>
      </c>
      <c r="O534" s="122"/>
      <c r="P534" s="122"/>
      <c r="Q534" s="113"/>
    </row>
    <row r="535" spans="3:17" x14ac:dyDescent="0.45">
      <c r="C535" s="117"/>
      <c r="D535" s="148"/>
      <c r="E535" s="121"/>
      <c r="F535" s="121"/>
      <c r="G535" s="117"/>
      <c r="H535" s="117"/>
      <c r="I535" s="117"/>
      <c r="J535" s="117"/>
      <c r="K535" s="117"/>
      <c r="L535" s="120"/>
      <c r="M535" s="120"/>
      <c r="N535" s="158" t="str">
        <f>IFERROR(IF(AND(Table4[[#This Row],[Amount of active component 
(kg)]]="", Table4[[#This Row],[Biomass treated 
(tonnes)]]=""),"", Table4[[#This Row],[Amount of active component 
(kg)]]/Table4[[#This Row],[Biomass treated 
(tonnes)]]),"")</f>
        <v/>
      </c>
      <c r="O535" s="122"/>
      <c r="P535" s="122"/>
      <c r="Q535" s="113"/>
    </row>
    <row r="536" spans="3:17" x14ac:dyDescent="0.45">
      <c r="C536" s="117"/>
      <c r="D536" s="148"/>
      <c r="E536" s="121"/>
      <c r="F536" s="121"/>
      <c r="G536" s="117"/>
      <c r="H536" s="117"/>
      <c r="I536" s="117"/>
      <c r="J536" s="117"/>
      <c r="K536" s="117"/>
      <c r="L536" s="120"/>
      <c r="M536" s="120"/>
      <c r="N536" s="158" t="str">
        <f>IFERROR(IF(AND(Table4[[#This Row],[Amount of active component 
(kg)]]="", Table4[[#This Row],[Biomass treated 
(tonnes)]]=""),"", Table4[[#This Row],[Amount of active component 
(kg)]]/Table4[[#This Row],[Biomass treated 
(tonnes)]]),"")</f>
        <v/>
      </c>
      <c r="O536" s="122"/>
      <c r="P536" s="122"/>
      <c r="Q536" s="113"/>
    </row>
    <row r="537" spans="3:17" x14ac:dyDescent="0.45">
      <c r="C537" s="117"/>
      <c r="D537" s="148"/>
      <c r="E537" s="121"/>
      <c r="F537" s="121"/>
      <c r="G537" s="117"/>
      <c r="H537" s="117"/>
      <c r="I537" s="117"/>
      <c r="J537" s="117"/>
      <c r="K537" s="117"/>
      <c r="L537" s="120"/>
      <c r="M537" s="120"/>
      <c r="N537" s="158" t="str">
        <f>IFERROR(IF(AND(Table4[[#This Row],[Amount of active component 
(kg)]]="", Table4[[#This Row],[Biomass treated 
(tonnes)]]=""),"", Table4[[#This Row],[Amount of active component 
(kg)]]/Table4[[#This Row],[Biomass treated 
(tonnes)]]),"")</f>
        <v/>
      </c>
      <c r="O537" s="122"/>
      <c r="P537" s="122"/>
      <c r="Q537" s="113"/>
    </row>
    <row r="538" spans="3:17" x14ac:dyDescent="0.45">
      <c r="C538" s="117"/>
      <c r="D538" s="148"/>
      <c r="E538" s="121"/>
      <c r="F538" s="121"/>
      <c r="G538" s="117"/>
      <c r="H538" s="117"/>
      <c r="I538" s="117"/>
      <c r="J538" s="117"/>
      <c r="K538" s="117"/>
      <c r="L538" s="120"/>
      <c r="M538" s="120"/>
      <c r="N538" s="158" t="str">
        <f>IFERROR(IF(AND(Table4[[#This Row],[Amount of active component 
(kg)]]="", Table4[[#This Row],[Biomass treated 
(tonnes)]]=""),"", Table4[[#This Row],[Amount of active component 
(kg)]]/Table4[[#This Row],[Biomass treated 
(tonnes)]]),"")</f>
        <v/>
      </c>
      <c r="O538" s="122"/>
      <c r="P538" s="122"/>
      <c r="Q538" s="113"/>
    </row>
    <row r="539" spans="3:17" x14ac:dyDescent="0.45">
      <c r="C539" s="117"/>
      <c r="D539" s="148"/>
      <c r="E539" s="121"/>
      <c r="F539" s="121"/>
      <c r="G539" s="117"/>
      <c r="H539" s="117"/>
      <c r="I539" s="117"/>
      <c r="J539" s="117"/>
      <c r="K539" s="117"/>
      <c r="L539" s="120"/>
      <c r="M539" s="120"/>
      <c r="N539" s="158" t="str">
        <f>IFERROR(IF(AND(Table4[[#This Row],[Amount of active component 
(kg)]]="", Table4[[#This Row],[Biomass treated 
(tonnes)]]=""),"", Table4[[#This Row],[Amount of active component 
(kg)]]/Table4[[#This Row],[Biomass treated 
(tonnes)]]),"")</f>
        <v/>
      </c>
      <c r="O539" s="122"/>
      <c r="P539" s="122"/>
      <c r="Q539" s="113"/>
    </row>
    <row r="540" spans="3:17" x14ac:dyDescent="0.45">
      <c r="C540" s="117"/>
      <c r="D540" s="148"/>
      <c r="E540" s="121"/>
      <c r="F540" s="121"/>
      <c r="G540" s="117"/>
      <c r="H540" s="117"/>
      <c r="I540" s="117"/>
      <c r="J540" s="117"/>
      <c r="K540" s="117"/>
      <c r="L540" s="120"/>
      <c r="M540" s="120"/>
      <c r="N540" s="158" t="str">
        <f>IFERROR(IF(AND(Table4[[#This Row],[Amount of active component 
(kg)]]="", Table4[[#This Row],[Biomass treated 
(tonnes)]]=""),"", Table4[[#This Row],[Amount of active component 
(kg)]]/Table4[[#This Row],[Biomass treated 
(tonnes)]]),"")</f>
        <v/>
      </c>
      <c r="O540" s="122"/>
      <c r="P540" s="122"/>
      <c r="Q540" s="113"/>
    </row>
    <row r="541" spans="3:17" x14ac:dyDescent="0.45">
      <c r="C541" s="117"/>
      <c r="D541" s="148"/>
      <c r="E541" s="121"/>
      <c r="F541" s="121"/>
      <c r="G541" s="117"/>
      <c r="H541" s="117"/>
      <c r="I541" s="117"/>
      <c r="J541" s="117"/>
      <c r="K541" s="117"/>
      <c r="L541" s="120"/>
      <c r="M541" s="120"/>
      <c r="N541" s="158" t="str">
        <f>IFERROR(IF(AND(Table4[[#This Row],[Amount of active component 
(kg)]]="", Table4[[#This Row],[Biomass treated 
(tonnes)]]=""),"", Table4[[#This Row],[Amount of active component 
(kg)]]/Table4[[#This Row],[Biomass treated 
(tonnes)]]),"")</f>
        <v/>
      </c>
      <c r="O541" s="122"/>
      <c r="P541" s="122"/>
      <c r="Q541" s="113"/>
    </row>
    <row r="542" spans="3:17" x14ac:dyDescent="0.45">
      <c r="C542" s="117"/>
      <c r="D542" s="148"/>
      <c r="E542" s="121"/>
      <c r="F542" s="121"/>
      <c r="G542" s="117"/>
      <c r="H542" s="117"/>
      <c r="I542" s="117"/>
      <c r="J542" s="117"/>
      <c r="K542" s="117"/>
      <c r="L542" s="120"/>
      <c r="M542" s="120"/>
      <c r="N542" s="158" t="str">
        <f>IFERROR(IF(AND(Table4[[#This Row],[Amount of active component 
(kg)]]="", Table4[[#This Row],[Biomass treated 
(tonnes)]]=""),"", Table4[[#This Row],[Amount of active component 
(kg)]]/Table4[[#This Row],[Biomass treated 
(tonnes)]]),"")</f>
        <v/>
      </c>
      <c r="O542" s="122"/>
      <c r="P542" s="122"/>
      <c r="Q542" s="113"/>
    </row>
    <row r="543" spans="3:17" x14ac:dyDescent="0.45">
      <c r="C543" s="117"/>
      <c r="D543" s="148"/>
      <c r="E543" s="121"/>
      <c r="F543" s="121"/>
      <c r="G543" s="117"/>
      <c r="H543" s="117"/>
      <c r="I543" s="117"/>
      <c r="J543" s="117"/>
      <c r="K543" s="117"/>
      <c r="L543" s="120"/>
      <c r="M543" s="120"/>
      <c r="N543" s="158" t="str">
        <f>IFERROR(IF(AND(Table4[[#This Row],[Amount of active component 
(kg)]]="", Table4[[#This Row],[Biomass treated 
(tonnes)]]=""),"", Table4[[#This Row],[Amount of active component 
(kg)]]/Table4[[#This Row],[Biomass treated 
(tonnes)]]),"")</f>
        <v/>
      </c>
      <c r="O543" s="122"/>
      <c r="P543" s="122"/>
      <c r="Q543" s="113"/>
    </row>
    <row r="544" spans="3:17" x14ac:dyDescent="0.45">
      <c r="C544" s="117"/>
      <c r="D544" s="148"/>
      <c r="E544" s="121"/>
      <c r="F544" s="121"/>
      <c r="G544" s="117"/>
      <c r="H544" s="117"/>
      <c r="I544" s="117"/>
      <c r="J544" s="117"/>
      <c r="K544" s="117"/>
      <c r="L544" s="120"/>
      <c r="M544" s="120"/>
      <c r="N544" s="158" t="str">
        <f>IFERROR(IF(AND(Table4[[#This Row],[Amount of active component 
(kg)]]="", Table4[[#This Row],[Biomass treated 
(tonnes)]]=""),"", Table4[[#This Row],[Amount of active component 
(kg)]]/Table4[[#This Row],[Biomass treated 
(tonnes)]]),"")</f>
        <v/>
      </c>
      <c r="O544" s="122"/>
      <c r="P544" s="122"/>
      <c r="Q544" s="113"/>
    </row>
    <row r="545" spans="3:17" x14ac:dyDescent="0.45">
      <c r="C545" s="117"/>
      <c r="D545" s="148"/>
      <c r="E545" s="121"/>
      <c r="F545" s="121"/>
      <c r="G545" s="117"/>
      <c r="H545" s="117"/>
      <c r="I545" s="117"/>
      <c r="J545" s="117"/>
      <c r="K545" s="117"/>
      <c r="L545" s="120"/>
      <c r="M545" s="120"/>
      <c r="N545" s="158" t="str">
        <f>IFERROR(IF(AND(Table4[[#This Row],[Amount of active component 
(kg)]]="", Table4[[#This Row],[Biomass treated 
(tonnes)]]=""),"", Table4[[#This Row],[Amount of active component 
(kg)]]/Table4[[#This Row],[Biomass treated 
(tonnes)]]),"")</f>
        <v/>
      </c>
      <c r="O545" s="122"/>
      <c r="P545" s="122"/>
      <c r="Q545" s="113"/>
    </row>
    <row r="546" spans="3:17" x14ac:dyDescent="0.45">
      <c r="C546" s="117"/>
      <c r="D546" s="148"/>
      <c r="E546" s="121"/>
      <c r="F546" s="121"/>
      <c r="G546" s="117"/>
      <c r="H546" s="117"/>
      <c r="I546" s="117"/>
      <c r="J546" s="117"/>
      <c r="K546" s="117"/>
      <c r="L546" s="120"/>
      <c r="M546" s="120"/>
      <c r="N546" s="158" t="str">
        <f>IFERROR(IF(AND(Table4[[#This Row],[Amount of active component 
(kg)]]="", Table4[[#This Row],[Biomass treated 
(tonnes)]]=""),"", Table4[[#This Row],[Amount of active component 
(kg)]]/Table4[[#This Row],[Biomass treated 
(tonnes)]]),"")</f>
        <v/>
      </c>
      <c r="O546" s="122"/>
      <c r="P546" s="122"/>
      <c r="Q546" s="113"/>
    </row>
    <row r="547" spans="3:17" x14ac:dyDescent="0.45">
      <c r="C547" s="117"/>
      <c r="D547" s="148"/>
      <c r="E547" s="121"/>
      <c r="F547" s="121"/>
      <c r="G547" s="117"/>
      <c r="H547" s="117"/>
      <c r="I547" s="117"/>
      <c r="J547" s="117"/>
      <c r="K547" s="117"/>
      <c r="L547" s="120"/>
      <c r="M547" s="120"/>
      <c r="N547" s="158" t="str">
        <f>IFERROR(IF(AND(Table4[[#This Row],[Amount of active component 
(kg)]]="", Table4[[#This Row],[Biomass treated 
(tonnes)]]=""),"", Table4[[#This Row],[Amount of active component 
(kg)]]/Table4[[#This Row],[Biomass treated 
(tonnes)]]),"")</f>
        <v/>
      </c>
      <c r="O547" s="122"/>
      <c r="P547" s="122"/>
      <c r="Q547" s="113"/>
    </row>
    <row r="548" spans="3:17" x14ac:dyDescent="0.45">
      <c r="C548" s="117"/>
      <c r="D548" s="148"/>
      <c r="E548" s="121"/>
      <c r="F548" s="121"/>
      <c r="G548" s="117"/>
      <c r="H548" s="117"/>
      <c r="I548" s="117"/>
      <c r="J548" s="117"/>
      <c r="K548" s="117"/>
      <c r="L548" s="120"/>
      <c r="M548" s="120"/>
      <c r="N548" s="158" t="str">
        <f>IFERROR(IF(AND(Table4[[#This Row],[Amount of active component 
(kg)]]="", Table4[[#This Row],[Biomass treated 
(tonnes)]]=""),"", Table4[[#This Row],[Amount of active component 
(kg)]]/Table4[[#This Row],[Biomass treated 
(tonnes)]]),"")</f>
        <v/>
      </c>
      <c r="O548" s="122"/>
      <c r="P548" s="122"/>
      <c r="Q548" s="113"/>
    </row>
    <row r="549" spans="3:17" x14ac:dyDescent="0.45">
      <c r="C549" s="117"/>
      <c r="D549" s="148"/>
      <c r="E549" s="121"/>
      <c r="F549" s="121"/>
      <c r="G549" s="117"/>
      <c r="H549" s="117"/>
      <c r="I549" s="117"/>
      <c r="J549" s="117"/>
      <c r="K549" s="117"/>
      <c r="L549" s="120"/>
      <c r="M549" s="120"/>
      <c r="N549" s="158" t="str">
        <f>IFERROR(IF(AND(Table4[[#This Row],[Amount of active component 
(kg)]]="", Table4[[#This Row],[Biomass treated 
(tonnes)]]=""),"", Table4[[#This Row],[Amount of active component 
(kg)]]/Table4[[#This Row],[Biomass treated 
(tonnes)]]),"")</f>
        <v/>
      </c>
      <c r="O549" s="122"/>
      <c r="P549" s="122"/>
      <c r="Q549" s="113"/>
    </row>
    <row r="550" spans="3:17" x14ac:dyDescent="0.45">
      <c r="C550" s="117"/>
      <c r="D550" s="148"/>
      <c r="E550" s="121"/>
      <c r="F550" s="121"/>
      <c r="G550" s="117"/>
      <c r="H550" s="117"/>
      <c r="I550" s="117"/>
      <c r="J550" s="117"/>
      <c r="K550" s="117"/>
      <c r="L550" s="120"/>
      <c r="M550" s="120"/>
      <c r="N550" s="158" t="str">
        <f>IFERROR(IF(AND(Table4[[#This Row],[Amount of active component 
(kg)]]="", Table4[[#This Row],[Biomass treated 
(tonnes)]]=""),"", Table4[[#This Row],[Amount of active component 
(kg)]]/Table4[[#This Row],[Biomass treated 
(tonnes)]]),"")</f>
        <v/>
      </c>
      <c r="O550" s="122"/>
      <c r="P550" s="122"/>
      <c r="Q550" s="113"/>
    </row>
    <row r="551" spans="3:17" x14ac:dyDescent="0.45">
      <c r="C551" s="117"/>
      <c r="D551" s="148"/>
      <c r="E551" s="121"/>
      <c r="F551" s="121"/>
      <c r="G551" s="117"/>
      <c r="H551" s="117"/>
      <c r="I551" s="117"/>
      <c r="J551" s="117"/>
      <c r="K551" s="117"/>
      <c r="L551" s="120"/>
      <c r="M551" s="120"/>
      <c r="N551" s="158" t="str">
        <f>IFERROR(IF(AND(Table4[[#This Row],[Amount of active component 
(kg)]]="", Table4[[#This Row],[Biomass treated 
(tonnes)]]=""),"", Table4[[#This Row],[Amount of active component 
(kg)]]/Table4[[#This Row],[Biomass treated 
(tonnes)]]),"")</f>
        <v/>
      </c>
      <c r="O551" s="122"/>
      <c r="P551" s="122"/>
      <c r="Q551" s="113"/>
    </row>
    <row r="552" spans="3:17" x14ac:dyDescent="0.45">
      <c r="C552" s="117"/>
      <c r="D552" s="148"/>
      <c r="E552" s="121"/>
      <c r="F552" s="121"/>
      <c r="G552" s="117"/>
      <c r="H552" s="117"/>
      <c r="I552" s="117"/>
      <c r="J552" s="117"/>
      <c r="K552" s="117"/>
      <c r="L552" s="120"/>
      <c r="M552" s="120"/>
      <c r="N552" s="158" t="str">
        <f>IFERROR(IF(AND(Table4[[#This Row],[Amount of active component 
(kg)]]="", Table4[[#This Row],[Biomass treated 
(tonnes)]]=""),"", Table4[[#This Row],[Amount of active component 
(kg)]]/Table4[[#This Row],[Biomass treated 
(tonnes)]]),"")</f>
        <v/>
      </c>
      <c r="O552" s="122"/>
      <c r="P552" s="122"/>
      <c r="Q552" s="113"/>
    </row>
    <row r="553" spans="3:17" x14ac:dyDescent="0.45">
      <c r="C553" s="117"/>
      <c r="D553" s="148"/>
      <c r="E553" s="121"/>
      <c r="F553" s="121"/>
      <c r="G553" s="117"/>
      <c r="H553" s="117"/>
      <c r="I553" s="117"/>
      <c r="J553" s="117"/>
      <c r="K553" s="117"/>
      <c r="L553" s="120"/>
      <c r="M553" s="120"/>
      <c r="N553" s="158" t="str">
        <f>IFERROR(IF(AND(Table4[[#This Row],[Amount of active component 
(kg)]]="", Table4[[#This Row],[Biomass treated 
(tonnes)]]=""),"", Table4[[#This Row],[Amount of active component 
(kg)]]/Table4[[#This Row],[Biomass treated 
(tonnes)]]),"")</f>
        <v/>
      </c>
      <c r="O553" s="122"/>
      <c r="P553" s="122"/>
      <c r="Q553" s="113"/>
    </row>
    <row r="554" spans="3:17" x14ac:dyDescent="0.45">
      <c r="C554" s="117"/>
      <c r="D554" s="148"/>
      <c r="E554" s="121"/>
      <c r="F554" s="121"/>
      <c r="G554" s="117"/>
      <c r="H554" s="117"/>
      <c r="I554" s="117"/>
      <c r="J554" s="117"/>
      <c r="K554" s="117"/>
      <c r="L554" s="120"/>
      <c r="M554" s="120"/>
      <c r="N554" s="158" t="str">
        <f>IFERROR(IF(AND(Table4[[#This Row],[Amount of active component 
(kg)]]="", Table4[[#This Row],[Biomass treated 
(tonnes)]]=""),"", Table4[[#This Row],[Amount of active component 
(kg)]]/Table4[[#This Row],[Biomass treated 
(tonnes)]]),"")</f>
        <v/>
      </c>
      <c r="O554" s="122"/>
      <c r="P554" s="122"/>
      <c r="Q554" s="113"/>
    </row>
    <row r="555" spans="3:17" x14ac:dyDescent="0.45">
      <c r="C555" s="117"/>
      <c r="D555" s="148"/>
      <c r="E555" s="121"/>
      <c r="F555" s="121"/>
      <c r="G555" s="117"/>
      <c r="H555" s="117"/>
      <c r="I555" s="117"/>
      <c r="J555" s="117"/>
      <c r="K555" s="117"/>
      <c r="L555" s="120"/>
      <c r="M555" s="120"/>
      <c r="N555" s="158" t="str">
        <f>IFERROR(IF(AND(Table4[[#This Row],[Amount of active component 
(kg)]]="", Table4[[#This Row],[Biomass treated 
(tonnes)]]=""),"", Table4[[#This Row],[Amount of active component 
(kg)]]/Table4[[#This Row],[Biomass treated 
(tonnes)]]),"")</f>
        <v/>
      </c>
      <c r="O555" s="122"/>
      <c r="P555" s="122"/>
      <c r="Q555" s="113"/>
    </row>
    <row r="556" spans="3:17" x14ac:dyDescent="0.45">
      <c r="C556" s="117"/>
      <c r="D556" s="148"/>
      <c r="E556" s="121"/>
      <c r="F556" s="121"/>
      <c r="G556" s="117"/>
      <c r="H556" s="117"/>
      <c r="I556" s="117"/>
      <c r="J556" s="117"/>
      <c r="K556" s="117"/>
      <c r="L556" s="120"/>
      <c r="M556" s="120"/>
      <c r="N556" s="158" t="str">
        <f>IFERROR(IF(AND(Table4[[#This Row],[Amount of active component 
(kg)]]="", Table4[[#This Row],[Biomass treated 
(tonnes)]]=""),"", Table4[[#This Row],[Amount of active component 
(kg)]]/Table4[[#This Row],[Biomass treated 
(tonnes)]]),"")</f>
        <v/>
      </c>
      <c r="O556" s="122"/>
      <c r="P556" s="122"/>
      <c r="Q556" s="113"/>
    </row>
    <row r="557" spans="3:17" x14ac:dyDescent="0.45">
      <c r="C557" s="117"/>
      <c r="D557" s="148"/>
      <c r="E557" s="121"/>
      <c r="F557" s="121"/>
      <c r="G557" s="117"/>
      <c r="H557" s="117"/>
      <c r="I557" s="117"/>
      <c r="J557" s="117"/>
      <c r="K557" s="117"/>
      <c r="L557" s="120"/>
      <c r="M557" s="120"/>
      <c r="N557" s="158" t="str">
        <f>IFERROR(IF(AND(Table4[[#This Row],[Amount of active component 
(kg)]]="", Table4[[#This Row],[Biomass treated 
(tonnes)]]=""),"", Table4[[#This Row],[Amount of active component 
(kg)]]/Table4[[#This Row],[Biomass treated 
(tonnes)]]),"")</f>
        <v/>
      </c>
      <c r="O557" s="122"/>
      <c r="P557" s="122"/>
      <c r="Q557" s="113"/>
    </row>
    <row r="558" spans="3:17" x14ac:dyDescent="0.45">
      <c r="C558" s="117"/>
      <c r="D558" s="148"/>
      <c r="E558" s="121"/>
      <c r="F558" s="121"/>
      <c r="G558" s="117"/>
      <c r="H558" s="117"/>
      <c r="I558" s="117"/>
      <c r="J558" s="117"/>
      <c r="K558" s="117"/>
      <c r="L558" s="120"/>
      <c r="M558" s="120"/>
      <c r="N558" s="158" t="str">
        <f>IFERROR(IF(AND(Table4[[#This Row],[Amount of active component 
(kg)]]="", Table4[[#This Row],[Biomass treated 
(tonnes)]]=""),"", Table4[[#This Row],[Amount of active component 
(kg)]]/Table4[[#This Row],[Biomass treated 
(tonnes)]]),"")</f>
        <v/>
      </c>
      <c r="O558" s="122"/>
      <c r="P558" s="122"/>
      <c r="Q558" s="113"/>
    </row>
    <row r="559" spans="3:17" x14ac:dyDescent="0.45">
      <c r="C559" s="117"/>
      <c r="D559" s="148"/>
      <c r="E559" s="121"/>
      <c r="F559" s="121"/>
      <c r="G559" s="117"/>
      <c r="H559" s="117"/>
      <c r="I559" s="117"/>
      <c r="J559" s="117"/>
      <c r="K559" s="117"/>
      <c r="L559" s="120"/>
      <c r="M559" s="120"/>
      <c r="N559" s="158" t="str">
        <f>IFERROR(IF(AND(Table4[[#This Row],[Amount of active component 
(kg)]]="", Table4[[#This Row],[Biomass treated 
(tonnes)]]=""),"", Table4[[#This Row],[Amount of active component 
(kg)]]/Table4[[#This Row],[Biomass treated 
(tonnes)]]),"")</f>
        <v/>
      </c>
      <c r="O559" s="122"/>
      <c r="P559" s="122"/>
      <c r="Q559" s="113"/>
    </row>
    <row r="560" spans="3:17" x14ac:dyDescent="0.45">
      <c r="C560" s="117"/>
      <c r="D560" s="148"/>
      <c r="E560" s="121"/>
      <c r="F560" s="121"/>
      <c r="G560" s="117"/>
      <c r="H560" s="117"/>
      <c r="I560" s="117"/>
      <c r="J560" s="117"/>
      <c r="K560" s="117"/>
      <c r="L560" s="120"/>
      <c r="M560" s="120"/>
      <c r="N560" s="158" t="str">
        <f>IFERROR(IF(AND(Table4[[#This Row],[Amount of active component 
(kg)]]="", Table4[[#This Row],[Biomass treated 
(tonnes)]]=""),"", Table4[[#This Row],[Amount of active component 
(kg)]]/Table4[[#This Row],[Biomass treated 
(tonnes)]]),"")</f>
        <v/>
      </c>
      <c r="O560" s="122"/>
      <c r="P560" s="122"/>
      <c r="Q560" s="113"/>
    </row>
    <row r="561" spans="3:17" x14ac:dyDescent="0.45">
      <c r="C561" s="117"/>
      <c r="D561" s="148"/>
      <c r="E561" s="121"/>
      <c r="F561" s="121"/>
      <c r="G561" s="117"/>
      <c r="H561" s="117"/>
      <c r="I561" s="117"/>
      <c r="J561" s="117"/>
      <c r="K561" s="117"/>
      <c r="L561" s="120"/>
      <c r="M561" s="120"/>
      <c r="N561" s="158" t="str">
        <f>IFERROR(IF(AND(Table4[[#This Row],[Amount of active component 
(kg)]]="", Table4[[#This Row],[Biomass treated 
(tonnes)]]=""),"", Table4[[#This Row],[Amount of active component 
(kg)]]/Table4[[#This Row],[Biomass treated 
(tonnes)]]),"")</f>
        <v/>
      </c>
      <c r="O561" s="122"/>
      <c r="P561" s="122"/>
      <c r="Q561" s="113"/>
    </row>
    <row r="562" spans="3:17" x14ac:dyDescent="0.45">
      <c r="C562" s="117"/>
      <c r="D562" s="148"/>
      <c r="E562" s="121"/>
      <c r="F562" s="121"/>
      <c r="G562" s="117"/>
      <c r="H562" s="117"/>
      <c r="I562" s="117"/>
      <c r="J562" s="117"/>
      <c r="K562" s="117"/>
      <c r="L562" s="120"/>
      <c r="M562" s="120"/>
      <c r="N562" s="158" t="str">
        <f>IFERROR(IF(AND(Table4[[#This Row],[Amount of active component 
(kg)]]="", Table4[[#This Row],[Biomass treated 
(tonnes)]]=""),"", Table4[[#This Row],[Amount of active component 
(kg)]]/Table4[[#This Row],[Biomass treated 
(tonnes)]]),"")</f>
        <v/>
      </c>
      <c r="O562" s="122"/>
      <c r="P562" s="122"/>
      <c r="Q562" s="113"/>
    </row>
    <row r="563" spans="3:17" x14ac:dyDescent="0.45">
      <c r="C563" s="117"/>
      <c r="D563" s="148"/>
      <c r="E563" s="121"/>
      <c r="F563" s="121"/>
      <c r="G563" s="117"/>
      <c r="H563" s="117"/>
      <c r="I563" s="117"/>
      <c r="J563" s="117"/>
      <c r="K563" s="117"/>
      <c r="L563" s="120"/>
      <c r="M563" s="120"/>
      <c r="N563" s="158" t="str">
        <f>IFERROR(IF(AND(Table4[[#This Row],[Amount of active component 
(kg)]]="", Table4[[#This Row],[Biomass treated 
(tonnes)]]=""),"", Table4[[#This Row],[Amount of active component 
(kg)]]/Table4[[#This Row],[Biomass treated 
(tonnes)]]),"")</f>
        <v/>
      </c>
      <c r="O563" s="122"/>
      <c r="P563" s="122"/>
      <c r="Q563" s="113"/>
    </row>
    <row r="564" spans="3:17" x14ac:dyDescent="0.45">
      <c r="C564" s="117"/>
      <c r="D564" s="148"/>
      <c r="E564" s="121"/>
      <c r="F564" s="121"/>
      <c r="G564" s="117"/>
      <c r="H564" s="117"/>
      <c r="I564" s="117"/>
      <c r="J564" s="117"/>
      <c r="K564" s="117"/>
      <c r="L564" s="120"/>
      <c r="M564" s="120"/>
      <c r="N564" s="158" t="str">
        <f>IFERROR(IF(AND(Table4[[#This Row],[Amount of active component 
(kg)]]="", Table4[[#This Row],[Biomass treated 
(tonnes)]]=""),"", Table4[[#This Row],[Amount of active component 
(kg)]]/Table4[[#This Row],[Biomass treated 
(tonnes)]]),"")</f>
        <v/>
      </c>
      <c r="O564" s="122"/>
      <c r="P564" s="122"/>
      <c r="Q564" s="113"/>
    </row>
    <row r="565" spans="3:17" x14ac:dyDescent="0.45">
      <c r="C565" s="117"/>
      <c r="D565" s="148"/>
      <c r="E565" s="121"/>
      <c r="F565" s="121"/>
      <c r="G565" s="117"/>
      <c r="H565" s="117"/>
      <c r="I565" s="117"/>
      <c r="J565" s="117"/>
      <c r="K565" s="117"/>
      <c r="L565" s="120"/>
      <c r="M565" s="120"/>
      <c r="N565" s="158" t="str">
        <f>IFERROR(IF(AND(Table4[[#This Row],[Amount of active component 
(kg)]]="", Table4[[#This Row],[Biomass treated 
(tonnes)]]=""),"", Table4[[#This Row],[Amount of active component 
(kg)]]/Table4[[#This Row],[Biomass treated 
(tonnes)]]),"")</f>
        <v/>
      </c>
      <c r="O565" s="122"/>
      <c r="P565" s="122"/>
      <c r="Q565" s="113"/>
    </row>
    <row r="566" spans="3:17" x14ac:dyDescent="0.45">
      <c r="C566" s="117"/>
      <c r="D566" s="148"/>
      <c r="E566" s="121"/>
      <c r="F566" s="121"/>
      <c r="G566" s="117"/>
      <c r="H566" s="117"/>
      <c r="I566" s="117"/>
      <c r="J566" s="117"/>
      <c r="K566" s="117"/>
      <c r="L566" s="120"/>
      <c r="M566" s="120"/>
      <c r="N566" s="158" t="str">
        <f>IFERROR(IF(AND(Table4[[#This Row],[Amount of active component 
(kg)]]="", Table4[[#This Row],[Biomass treated 
(tonnes)]]=""),"", Table4[[#This Row],[Amount of active component 
(kg)]]/Table4[[#This Row],[Biomass treated 
(tonnes)]]),"")</f>
        <v/>
      </c>
      <c r="O566" s="122"/>
      <c r="P566" s="122"/>
      <c r="Q566" s="113"/>
    </row>
    <row r="567" spans="3:17" x14ac:dyDescent="0.45">
      <c r="C567" s="117"/>
      <c r="D567" s="148"/>
      <c r="E567" s="121"/>
      <c r="F567" s="121"/>
      <c r="G567" s="117"/>
      <c r="H567" s="117"/>
      <c r="I567" s="117"/>
      <c r="J567" s="117"/>
      <c r="K567" s="117"/>
      <c r="L567" s="120"/>
      <c r="M567" s="120"/>
      <c r="N567" s="158" t="str">
        <f>IFERROR(IF(AND(Table4[[#This Row],[Amount of active component 
(kg)]]="", Table4[[#This Row],[Biomass treated 
(tonnes)]]=""),"", Table4[[#This Row],[Amount of active component 
(kg)]]/Table4[[#This Row],[Biomass treated 
(tonnes)]]),"")</f>
        <v/>
      </c>
      <c r="O567" s="122"/>
      <c r="P567" s="122"/>
      <c r="Q567" s="113"/>
    </row>
    <row r="568" spans="3:17" x14ac:dyDescent="0.45">
      <c r="C568" s="117"/>
      <c r="D568" s="148"/>
      <c r="E568" s="121"/>
      <c r="F568" s="121"/>
      <c r="G568" s="117"/>
      <c r="H568" s="117"/>
      <c r="I568" s="117"/>
      <c r="J568" s="117"/>
      <c r="K568" s="117"/>
      <c r="L568" s="120"/>
      <c r="M568" s="120"/>
      <c r="N568" s="158" t="str">
        <f>IFERROR(IF(AND(Table4[[#This Row],[Amount of active component 
(kg)]]="", Table4[[#This Row],[Biomass treated 
(tonnes)]]=""),"", Table4[[#This Row],[Amount of active component 
(kg)]]/Table4[[#This Row],[Biomass treated 
(tonnes)]]),"")</f>
        <v/>
      </c>
      <c r="O568" s="122"/>
      <c r="P568" s="122"/>
      <c r="Q568" s="113"/>
    </row>
    <row r="569" spans="3:17" x14ac:dyDescent="0.45">
      <c r="C569" s="117"/>
      <c r="D569" s="148"/>
      <c r="E569" s="121"/>
      <c r="F569" s="121"/>
      <c r="G569" s="117"/>
      <c r="H569" s="117"/>
      <c r="I569" s="117"/>
      <c r="J569" s="117"/>
      <c r="K569" s="117"/>
      <c r="L569" s="120"/>
      <c r="M569" s="120"/>
      <c r="N569" s="158" t="str">
        <f>IFERROR(IF(AND(Table4[[#This Row],[Amount of active component 
(kg)]]="", Table4[[#This Row],[Biomass treated 
(tonnes)]]=""),"", Table4[[#This Row],[Amount of active component 
(kg)]]/Table4[[#This Row],[Biomass treated 
(tonnes)]]),"")</f>
        <v/>
      </c>
      <c r="O569" s="122"/>
      <c r="P569" s="122"/>
      <c r="Q569" s="113"/>
    </row>
    <row r="570" spans="3:17" x14ac:dyDescent="0.45">
      <c r="C570" s="117"/>
      <c r="D570" s="148"/>
      <c r="E570" s="121"/>
      <c r="F570" s="121"/>
      <c r="G570" s="117"/>
      <c r="H570" s="117"/>
      <c r="I570" s="117"/>
      <c r="J570" s="117"/>
      <c r="K570" s="117"/>
      <c r="L570" s="120"/>
      <c r="M570" s="120"/>
      <c r="N570" s="158" t="str">
        <f>IFERROR(IF(AND(Table4[[#This Row],[Amount of active component 
(kg)]]="", Table4[[#This Row],[Biomass treated 
(tonnes)]]=""),"", Table4[[#This Row],[Amount of active component 
(kg)]]/Table4[[#This Row],[Biomass treated 
(tonnes)]]),"")</f>
        <v/>
      </c>
      <c r="O570" s="122"/>
      <c r="P570" s="122"/>
      <c r="Q570" s="113"/>
    </row>
    <row r="571" spans="3:17" x14ac:dyDescent="0.45">
      <c r="C571" s="117"/>
      <c r="D571" s="148"/>
      <c r="E571" s="121"/>
      <c r="F571" s="121"/>
      <c r="G571" s="117"/>
      <c r="H571" s="117"/>
      <c r="I571" s="117"/>
      <c r="J571" s="117"/>
      <c r="K571" s="117"/>
      <c r="L571" s="120"/>
      <c r="M571" s="120"/>
      <c r="N571" s="158" t="str">
        <f>IFERROR(IF(AND(Table4[[#This Row],[Amount of active component 
(kg)]]="", Table4[[#This Row],[Biomass treated 
(tonnes)]]=""),"", Table4[[#This Row],[Amount of active component 
(kg)]]/Table4[[#This Row],[Biomass treated 
(tonnes)]]),"")</f>
        <v/>
      </c>
      <c r="O571" s="122"/>
      <c r="P571" s="122"/>
      <c r="Q571" s="113"/>
    </row>
    <row r="572" spans="3:17" x14ac:dyDescent="0.45">
      <c r="C572" s="117"/>
      <c r="D572" s="148"/>
      <c r="E572" s="121"/>
      <c r="F572" s="121"/>
      <c r="G572" s="117"/>
      <c r="H572" s="117"/>
      <c r="I572" s="117"/>
      <c r="J572" s="117"/>
      <c r="K572" s="117"/>
      <c r="L572" s="120"/>
      <c r="M572" s="120"/>
      <c r="N572" s="158" t="str">
        <f>IFERROR(IF(AND(Table4[[#This Row],[Amount of active component 
(kg)]]="", Table4[[#This Row],[Biomass treated 
(tonnes)]]=""),"", Table4[[#This Row],[Amount of active component 
(kg)]]/Table4[[#This Row],[Biomass treated 
(tonnes)]]),"")</f>
        <v/>
      </c>
      <c r="O572" s="122"/>
      <c r="P572" s="122"/>
      <c r="Q572" s="113"/>
    </row>
    <row r="573" spans="3:17" x14ac:dyDescent="0.45">
      <c r="C573" s="117"/>
      <c r="D573" s="148"/>
      <c r="E573" s="121"/>
      <c r="F573" s="121"/>
      <c r="G573" s="117"/>
      <c r="H573" s="117"/>
      <c r="I573" s="117"/>
      <c r="J573" s="117"/>
      <c r="K573" s="117"/>
      <c r="L573" s="120"/>
      <c r="M573" s="120"/>
      <c r="N573" s="158" t="str">
        <f>IFERROR(IF(AND(Table4[[#This Row],[Amount of active component 
(kg)]]="", Table4[[#This Row],[Biomass treated 
(tonnes)]]=""),"", Table4[[#This Row],[Amount of active component 
(kg)]]/Table4[[#This Row],[Biomass treated 
(tonnes)]]),"")</f>
        <v/>
      </c>
      <c r="O573" s="122"/>
      <c r="P573" s="122"/>
      <c r="Q573" s="113"/>
    </row>
    <row r="574" spans="3:17" x14ac:dyDescent="0.45">
      <c r="C574" s="117"/>
      <c r="D574" s="148"/>
      <c r="E574" s="121"/>
      <c r="F574" s="121"/>
      <c r="G574" s="117"/>
      <c r="H574" s="117"/>
      <c r="I574" s="117"/>
      <c r="J574" s="117"/>
      <c r="K574" s="117"/>
      <c r="L574" s="120"/>
      <c r="M574" s="120"/>
      <c r="N574" s="158" t="str">
        <f>IFERROR(IF(AND(Table4[[#This Row],[Amount of active component 
(kg)]]="", Table4[[#This Row],[Biomass treated 
(tonnes)]]=""),"", Table4[[#This Row],[Amount of active component 
(kg)]]/Table4[[#This Row],[Biomass treated 
(tonnes)]]),"")</f>
        <v/>
      </c>
      <c r="O574" s="122"/>
      <c r="P574" s="122"/>
      <c r="Q574" s="113"/>
    </row>
    <row r="575" spans="3:17" x14ac:dyDescent="0.45">
      <c r="C575" s="117"/>
      <c r="D575" s="148"/>
      <c r="E575" s="121"/>
      <c r="F575" s="121"/>
      <c r="G575" s="117"/>
      <c r="H575" s="117"/>
      <c r="I575" s="117"/>
      <c r="J575" s="117"/>
      <c r="K575" s="117"/>
      <c r="L575" s="120"/>
      <c r="M575" s="120"/>
      <c r="N575" s="158" t="str">
        <f>IFERROR(IF(AND(Table4[[#This Row],[Amount of active component 
(kg)]]="", Table4[[#This Row],[Biomass treated 
(tonnes)]]=""),"", Table4[[#This Row],[Amount of active component 
(kg)]]/Table4[[#This Row],[Biomass treated 
(tonnes)]]),"")</f>
        <v/>
      </c>
      <c r="O575" s="122"/>
      <c r="P575" s="122"/>
      <c r="Q575" s="113"/>
    </row>
    <row r="576" spans="3:17" x14ac:dyDescent="0.45">
      <c r="C576" s="117"/>
      <c r="D576" s="148"/>
      <c r="E576" s="121"/>
      <c r="F576" s="121"/>
      <c r="G576" s="117"/>
      <c r="H576" s="117"/>
      <c r="I576" s="117"/>
      <c r="J576" s="117"/>
      <c r="K576" s="117"/>
      <c r="L576" s="120"/>
      <c r="M576" s="120"/>
      <c r="N576" s="158" t="str">
        <f>IFERROR(IF(AND(Table4[[#This Row],[Amount of active component 
(kg)]]="", Table4[[#This Row],[Biomass treated 
(tonnes)]]=""),"", Table4[[#This Row],[Amount of active component 
(kg)]]/Table4[[#This Row],[Biomass treated 
(tonnes)]]),"")</f>
        <v/>
      </c>
      <c r="O576" s="122"/>
      <c r="P576" s="122"/>
      <c r="Q576" s="113"/>
    </row>
    <row r="577" spans="3:17" x14ac:dyDescent="0.45">
      <c r="C577" s="117"/>
      <c r="D577" s="148"/>
      <c r="E577" s="121"/>
      <c r="F577" s="121"/>
      <c r="G577" s="117"/>
      <c r="H577" s="117"/>
      <c r="I577" s="117"/>
      <c r="J577" s="117"/>
      <c r="K577" s="117"/>
      <c r="L577" s="120"/>
      <c r="M577" s="120"/>
      <c r="N577" s="158" t="str">
        <f>IFERROR(IF(AND(Table4[[#This Row],[Amount of active component 
(kg)]]="", Table4[[#This Row],[Biomass treated 
(tonnes)]]=""),"", Table4[[#This Row],[Amount of active component 
(kg)]]/Table4[[#This Row],[Biomass treated 
(tonnes)]]),"")</f>
        <v/>
      </c>
      <c r="O577" s="122"/>
      <c r="P577" s="122"/>
      <c r="Q577" s="113"/>
    </row>
    <row r="578" spans="3:17" x14ac:dyDescent="0.45">
      <c r="C578" s="117"/>
      <c r="D578" s="148"/>
      <c r="E578" s="121"/>
      <c r="F578" s="121"/>
      <c r="G578" s="117"/>
      <c r="H578" s="117"/>
      <c r="I578" s="117"/>
      <c r="J578" s="117"/>
      <c r="K578" s="117"/>
      <c r="L578" s="120"/>
      <c r="M578" s="120"/>
      <c r="N578" s="158" t="str">
        <f>IFERROR(IF(AND(Table4[[#This Row],[Amount of active component 
(kg)]]="", Table4[[#This Row],[Biomass treated 
(tonnes)]]=""),"", Table4[[#This Row],[Amount of active component 
(kg)]]/Table4[[#This Row],[Biomass treated 
(tonnes)]]),"")</f>
        <v/>
      </c>
      <c r="O578" s="122"/>
      <c r="P578" s="122"/>
      <c r="Q578" s="113"/>
    </row>
    <row r="579" spans="3:17" x14ac:dyDescent="0.45">
      <c r="C579" s="117"/>
      <c r="D579" s="148"/>
      <c r="E579" s="121"/>
      <c r="F579" s="121"/>
      <c r="G579" s="117"/>
      <c r="H579" s="117"/>
      <c r="I579" s="117"/>
      <c r="J579" s="117"/>
      <c r="K579" s="117"/>
      <c r="L579" s="120"/>
      <c r="M579" s="120"/>
      <c r="N579" s="158" t="str">
        <f>IFERROR(IF(AND(Table4[[#This Row],[Amount of active component 
(kg)]]="", Table4[[#This Row],[Biomass treated 
(tonnes)]]=""),"", Table4[[#This Row],[Amount of active component 
(kg)]]/Table4[[#This Row],[Biomass treated 
(tonnes)]]),"")</f>
        <v/>
      </c>
      <c r="O579" s="122"/>
      <c r="P579" s="122"/>
      <c r="Q579" s="113"/>
    </row>
    <row r="580" spans="3:17" x14ac:dyDescent="0.45">
      <c r="C580" s="117"/>
      <c r="D580" s="148"/>
      <c r="E580" s="121"/>
      <c r="F580" s="121"/>
      <c r="G580" s="117"/>
      <c r="H580" s="117"/>
      <c r="I580" s="117"/>
      <c r="J580" s="117"/>
      <c r="K580" s="117"/>
      <c r="L580" s="120"/>
      <c r="M580" s="120"/>
      <c r="N580" s="158" t="str">
        <f>IFERROR(IF(AND(Table4[[#This Row],[Amount of active component 
(kg)]]="", Table4[[#This Row],[Biomass treated 
(tonnes)]]=""),"", Table4[[#This Row],[Amount of active component 
(kg)]]/Table4[[#This Row],[Biomass treated 
(tonnes)]]),"")</f>
        <v/>
      </c>
      <c r="O580" s="122"/>
      <c r="P580" s="122"/>
      <c r="Q580" s="113"/>
    </row>
    <row r="581" spans="3:17" x14ac:dyDescent="0.45">
      <c r="C581" s="117"/>
      <c r="D581" s="148"/>
      <c r="E581" s="121"/>
      <c r="F581" s="121"/>
      <c r="G581" s="117"/>
      <c r="H581" s="117"/>
      <c r="I581" s="117"/>
      <c r="J581" s="117"/>
      <c r="K581" s="117"/>
      <c r="L581" s="120"/>
      <c r="M581" s="120"/>
      <c r="N581" s="158" t="str">
        <f>IFERROR(IF(AND(Table4[[#This Row],[Amount of active component 
(kg)]]="", Table4[[#This Row],[Biomass treated 
(tonnes)]]=""),"", Table4[[#This Row],[Amount of active component 
(kg)]]/Table4[[#This Row],[Biomass treated 
(tonnes)]]),"")</f>
        <v/>
      </c>
      <c r="O581" s="122"/>
      <c r="P581" s="122"/>
      <c r="Q581" s="113"/>
    </row>
    <row r="582" spans="3:17" x14ac:dyDescent="0.45">
      <c r="C582" s="117"/>
      <c r="D582" s="148"/>
      <c r="E582" s="121"/>
      <c r="F582" s="121"/>
      <c r="G582" s="117"/>
      <c r="H582" s="117"/>
      <c r="I582" s="117"/>
      <c r="J582" s="117"/>
      <c r="K582" s="117"/>
      <c r="L582" s="120"/>
      <c r="M582" s="120"/>
      <c r="N582" s="158" t="str">
        <f>IFERROR(IF(AND(Table4[[#This Row],[Amount of active component 
(kg)]]="", Table4[[#This Row],[Biomass treated 
(tonnes)]]=""),"", Table4[[#This Row],[Amount of active component 
(kg)]]/Table4[[#This Row],[Biomass treated 
(tonnes)]]),"")</f>
        <v/>
      </c>
      <c r="O582" s="122"/>
      <c r="P582" s="122"/>
      <c r="Q582" s="113"/>
    </row>
    <row r="583" spans="3:17" x14ac:dyDescent="0.45">
      <c r="C583" s="117"/>
      <c r="D583" s="148"/>
      <c r="E583" s="121"/>
      <c r="F583" s="121"/>
      <c r="G583" s="117"/>
      <c r="H583" s="117"/>
      <c r="I583" s="117"/>
      <c r="J583" s="117"/>
      <c r="K583" s="117"/>
      <c r="L583" s="120"/>
      <c r="M583" s="120"/>
      <c r="N583" s="158" t="str">
        <f>IFERROR(IF(AND(Table4[[#This Row],[Amount of active component 
(kg)]]="", Table4[[#This Row],[Biomass treated 
(tonnes)]]=""),"", Table4[[#This Row],[Amount of active component 
(kg)]]/Table4[[#This Row],[Biomass treated 
(tonnes)]]),"")</f>
        <v/>
      </c>
      <c r="O583" s="122"/>
      <c r="P583" s="122"/>
      <c r="Q583" s="113"/>
    </row>
    <row r="584" spans="3:17" x14ac:dyDescent="0.45">
      <c r="C584" s="117"/>
      <c r="D584" s="148"/>
      <c r="E584" s="121"/>
      <c r="F584" s="121"/>
      <c r="G584" s="117"/>
      <c r="H584" s="117"/>
      <c r="I584" s="117"/>
      <c r="J584" s="117"/>
      <c r="K584" s="117"/>
      <c r="L584" s="120"/>
      <c r="M584" s="120"/>
      <c r="N584" s="158" t="str">
        <f>IFERROR(IF(AND(Table4[[#This Row],[Amount of active component 
(kg)]]="", Table4[[#This Row],[Biomass treated 
(tonnes)]]=""),"", Table4[[#This Row],[Amount of active component 
(kg)]]/Table4[[#This Row],[Biomass treated 
(tonnes)]]),"")</f>
        <v/>
      </c>
      <c r="O584" s="122"/>
      <c r="P584" s="122"/>
      <c r="Q584" s="113"/>
    </row>
    <row r="585" spans="3:17" x14ac:dyDescent="0.45">
      <c r="C585" s="117"/>
      <c r="D585" s="148"/>
      <c r="E585" s="121"/>
      <c r="F585" s="121"/>
      <c r="G585" s="117"/>
      <c r="H585" s="117"/>
      <c r="I585" s="117"/>
      <c r="J585" s="117"/>
      <c r="K585" s="117"/>
      <c r="L585" s="120"/>
      <c r="M585" s="120"/>
      <c r="N585" s="158" t="str">
        <f>IFERROR(IF(AND(Table4[[#This Row],[Amount of active component 
(kg)]]="", Table4[[#This Row],[Biomass treated 
(tonnes)]]=""),"", Table4[[#This Row],[Amount of active component 
(kg)]]/Table4[[#This Row],[Biomass treated 
(tonnes)]]),"")</f>
        <v/>
      </c>
      <c r="O585" s="122"/>
      <c r="P585" s="122"/>
      <c r="Q585" s="113"/>
    </row>
    <row r="586" spans="3:17" x14ac:dyDescent="0.45">
      <c r="C586" s="117"/>
      <c r="D586" s="148"/>
      <c r="E586" s="121"/>
      <c r="F586" s="121"/>
      <c r="G586" s="117"/>
      <c r="H586" s="117"/>
      <c r="I586" s="117"/>
      <c r="J586" s="117"/>
      <c r="K586" s="117"/>
      <c r="L586" s="120"/>
      <c r="M586" s="120"/>
      <c r="N586" s="158" t="str">
        <f>IFERROR(IF(AND(Table4[[#This Row],[Amount of active component 
(kg)]]="", Table4[[#This Row],[Biomass treated 
(tonnes)]]=""),"", Table4[[#This Row],[Amount of active component 
(kg)]]/Table4[[#This Row],[Biomass treated 
(tonnes)]]),"")</f>
        <v/>
      </c>
      <c r="O586" s="122"/>
      <c r="P586" s="122"/>
      <c r="Q586" s="113"/>
    </row>
    <row r="587" spans="3:17" x14ac:dyDescent="0.45">
      <c r="C587" s="117"/>
      <c r="D587" s="148"/>
      <c r="E587" s="121"/>
      <c r="F587" s="121"/>
      <c r="G587" s="117"/>
      <c r="H587" s="117"/>
      <c r="I587" s="117"/>
      <c r="J587" s="117"/>
      <c r="K587" s="117"/>
      <c r="L587" s="120"/>
      <c r="M587" s="120"/>
      <c r="N587" s="158" t="str">
        <f>IFERROR(IF(AND(Table4[[#This Row],[Amount of active component 
(kg)]]="", Table4[[#This Row],[Biomass treated 
(tonnes)]]=""),"", Table4[[#This Row],[Amount of active component 
(kg)]]/Table4[[#This Row],[Biomass treated 
(tonnes)]]),"")</f>
        <v/>
      </c>
      <c r="O587" s="122"/>
      <c r="P587" s="122"/>
      <c r="Q587" s="113"/>
    </row>
    <row r="588" spans="3:17" x14ac:dyDescent="0.45">
      <c r="C588" s="117"/>
      <c r="D588" s="148"/>
      <c r="E588" s="121"/>
      <c r="F588" s="121"/>
      <c r="G588" s="117"/>
      <c r="H588" s="117"/>
      <c r="I588" s="117"/>
      <c r="J588" s="117"/>
      <c r="K588" s="117"/>
      <c r="L588" s="120"/>
      <c r="M588" s="120"/>
      <c r="N588" s="158" t="str">
        <f>IFERROR(IF(AND(Table4[[#This Row],[Amount of active component 
(kg)]]="", Table4[[#This Row],[Biomass treated 
(tonnes)]]=""),"", Table4[[#This Row],[Amount of active component 
(kg)]]/Table4[[#This Row],[Biomass treated 
(tonnes)]]),"")</f>
        <v/>
      </c>
      <c r="O588" s="122"/>
      <c r="P588" s="122"/>
      <c r="Q588" s="113"/>
    </row>
    <row r="589" spans="3:17" x14ac:dyDescent="0.45">
      <c r="C589" s="117"/>
      <c r="D589" s="148"/>
      <c r="E589" s="121"/>
      <c r="F589" s="121"/>
      <c r="G589" s="117"/>
      <c r="H589" s="117"/>
      <c r="I589" s="117"/>
      <c r="J589" s="117"/>
      <c r="K589" s="117"/>
      <c r="L589" s="120"/>
      <c r="M589" s="120"/>
      <c r="N589" s="158" t="str">
        <f>IFERROR(IF(AND(Table4[[#This Row],[Amount of active component 
(kg)]]="", Table4[[#This Row],[Biomass treated 
(tonnes)]]=""),"", Table4[[#This Row],[Amount of active component 
(kg)]]/Table4[[#This Row],[Biomass treated 
(tonnes)]]),"")</f>
        <v/>
      </c>
      <c r="O589" s="122"/>
      <c r="P589" s="122"/>
      <c r="Q589" s="113"/>
    </row>
    <row r="590" spans="3:17" x14ac:dyDescent="0.45">
      <c r="C590" s="117"/>
      <c r="D590" s="148"/>
      <c r="E590" s="121"/>
      <c r="F590" s="121"/>
      <c r="G590" s="117"/>
      <c r="H590" s="117"/>
      <c r="I590" s="117"/>
      <c r="J590" s="117"/>
      <c r="K590" s="117"/>
      <c r="L590" s="120"/>
      <c r="M590" s="120"/>
      <c r="N590" s="158" t="str">
        <f>IFERROR(IF(AND(Table4[[#This Row],[Amount of active component 
(kg)]]="", Table4[[#This Row],[Biomass treated 
(tonnes)]]=""),"", Table4[[#This Row],[Amount of active component 
(kg)]]/Table4[[#This Row],[Biomass treated 
(tonnes)]]),"")</f>
        <v/>
      </c>
      <c r="O590" s="122"/>
      <c r="P590" s="122"/>
      <c r="Q590" s="113"/>
    </row>
    <row r="591" spans="3:17" x14ac:dyDescent="0.45">
      <c r="C591" s="117"/>
      <c r="D591" s="148"/>
      <c r="E591" s="121"/>
      <c r="F591" s="121"/>
      <c r="G591" s="117"/>
      <c r="H591" s="117"/>
      <c r="I591" s="117"/>
      <c r="J591" s="117"/>
      <c r="K591" s="117"/>
      <c r="L591" s="120"/>
      <c r="M591" s="120"/>
      <c r="N591" s="158" t="str">
        <f>IFERROR(IF(AND(Table4[[#This Row],[Amount of active component 
(kg)]]="", Table4[[#This Row],[Biomass treated 
(tonnes)]]=""),"", Table4[[#This Row],[Amount of active component 
(kg)]]/Table4[[#This Row],[Biomass treated 
(tonnes)]]),"")</f>
        <v/>
      </c>
      <c r="O591" s="122"/>
      <c r="P591" s="122"/>
      <c r="Q591" s="113"/>
    </row>
    <row r="592" spans="3:17" x14ac:dyDescent="0.45">
      <c r="C592" s="117"/>
      <c r="D592" s="148"/>
      <c r="E592" s="121"/>
      <c r="F592" s="121"/>
      <c r="G592" s="117"/>
      <c r="H592" s="117"/>
      <c r="I592" s="117"/>
      <c r="J592" s="117"/>
      <c r="K592" s="117"/>
      <c r="L592" s="120"/>
      <c r="M592" s="120"/>
      <c r="N592" s="158" t="str">
        <f>IFERROR(IF(AND(Table4[[#This Row],[Amount of active component 
(kg)]]="", Table4[[#This Row],[Biomass treated 
(tonnes)]]=""),"", Table4[[#This Row],[Amount of active component 
(kg)]]/Table4[[#This Row],[Biomass treated 
(tonnes)]]),"")</f>
        <v/>
      </c>
      <c r="O592" s="122"/>
      <c r="P592" s="122"/>
      <c r="Q592" s="113"/>
    </row>
    <row r="593" spans="3:17" x14ac:dyDescent="0.45">
      <c r="C593" s="117"/>
      <c r="D593" s="148"/>
      <c r="E593" s="121"/>
      <c r="F593" s="121"/>
      <c r="G593" s="117"/>
      <c r="H593" s="117"/>
      <c r="I593" s="117"/>
      <c r="J593" s="117"/>
      <c r="K593" s="117"/>
      <c r="L593" s="120"/>
      <c r="M593" s="120"/>
      <c r="N593" s="158" t="str">
        <f>IFERROR(IF(AND(Table4[[#This Row],[Amount of active component 
(kg)]]="", Table4[[#This Row],[Biomass treated 
(tonnes)]]=""),"", Table4[[#This Row],[Amount of active component 
(kg)]]/Table4[[#This Row],[Biomass treated 
(tonnes)]]),"")</f>
        <v/>
      </c>
      <c r="O593" s="122"/>
      <c r="P593" s="122"/>
      <c r="Q593" s="113"/>
    </row>
    <row r="594" spans="3:17" x14ac:dyDescent="0.45">
      <c r="C594" s="117"/>
      <c r="D594" s="148"/>
      <c r="E594" s="121"/>
      <c r="F594" s="121"/>
      <c r="G594" s="117"/>
      <c r="H594" s="117"/>
      <c r="I594" s="117"/>
      <c r="J594" s="117"/>
      <c r="K594" s="117"/>
      <c r="L594" s="120"/>
      <c r="M594" s="120"/>
      <c r="N594" s="158" t="str">
        <f>IFERROR(IF(AND(Table4[[#This Row],[Amount of active component 
(kg)]]="", Table4[[#This Row],[Biomass treated 
(tonnes)]]=""),"", Table4[[#This Row],[Amount of active component 
(kg)]]/Table4[[#This Row],[Biomass treated 
(tonnes)]]),"")</f>
        <v/>
      </c>
      <c r="O594" s="122"/>
      <c r="P594" s="122"/>
      <c r="Q594" s="113"/>
    </row>
    <row r="595" spans="3:17" x14ac:dyDescent="0.45">
      <c r="C595" s="117"/>
      <c r="D595" s="148"/>
      <c r="E595" s="121"/>
      <c r="F595" s="121"/>
      <c r="G595" s="117"/>
      <c r="H595" s="117"/>
      <c r="I595" s="117"/>
      <c r="J595" s="117"/>
      <c r="K595" s="117"/>
      <c r="L595" s="120"/>
      <c r="M595" s="120"/>
      <c r="N595" s="158" t="str">
        <f>IFERROR(IF(AND(Table4[[#This Row],[Amount of active component 
(kg)]]="", Table4[[#This Row],[Biomass treated 
(tonnes)]]=""),"", Table4[[#This Row],[Amount of active component 
(kg)]]/Table4[[#This Row],[Biomass treated 
(tonnes)]]),"")</f>
        <v/>
      </c>
      <c r="O595" s="122"/>
      <c r="P595" s="122"/>
      <c r="Q595" s="113"/>
    </row>
    <row r="596" spans="3:17" x14ac:dyDescent="0.45">
      <c r="C596" s="117"/>
      <c r="D596" s="148"/>
      <c r="E596" s="121"/>
      <c r="F596" s="121"/>
      <c r="G596" s="117"/>
      <c r="H596" s="117"/>
      <c r="I596" s="117"/>
      <c r="J596" s="117"/>
      <c r="K596" s="117"/>
      <c r="L596" s="120"/>
      <c r="M596" s="120"/>
      <c r="N596" s="158" t="str">
        <f>IFERROR(IF(AND(Table4[[#This Row],[Amount of active component 
(kg)]]="", Table4[[#This Row],[Biomass treated 
(tonnes)]]=""),"", Table4[[#This Row],[Amount of active component 
(kg)]]/Table4[[#This Row],[Biomass treated 
(tonnes)]]),"")</f>
        <v/>
      </c>
      <c r="O596" s="122"/>
      <c r="P596" s="122"/>
      <c r="Q596" s="113"/>
    </row>
    <row r="597" spans="3:17" x14ac:dyDescent="0.45">
      <c r="C597" s="117"/>
      <c r="D597" s="148"/>
      <c r="E597" s="121"/>
      <c r="F597" s="121"/>
      <c r="G597" s="117"/>
      <c r="H597" s="117"/>
      <c r="I597" s="117"/>
      <c r="J597" s="117"/>
      <c r="K597" s="117"/>
      <c r="L597" s="120"/>
      <c r="M597" s="120"/>
      <c r="N597" s="158" t="str">
        <f>IFERROR(IF(AND(Table4[[#This Row],[Amount of active component 
(kg)]]="", Table4[[#This Row],[Biomass treated 
(tonnes)]]=""),"", Table4[[#This Row],[Amount of active component 
(kg)]]/Table4[[#This Row],[Biomass treated 
(tonnes)]]),"")</f>
        <v/>
      </c>
      <c r="O597" s="122"/>
      <c r="P597" s="122"/>
      <c r="Q597" s="113"/>
    </row>
    <row r="598" spans="3:17" x14ac:dyDescent="0.45">
      <c r="C598" s="117"/>
      <c r="D598" s="148"/>
      <c r="E598" s="121"/>
      <c r="F598" s="121"/>
      <c r="G598" s="117"/>
      <c r="H598" s="117"/>
      <c r="I598" s="117"/>
      <c r="J598" s="117"/>
      <c r="K598" s="117"/>
      <c r="L598" s="120"/>
      <c r="M598" s="120"/>
      <c r="N598" s="158" t="str">
        <f>IFERROR(IF(AND(Table4[[#This Row],[Amount of active component 
(kg)]]="", Table4[[#This Row],[Biomass treated 
(tonnes)]]=""),"", Table4[[#This Row],[Amount of active component 
(kg)]]/Table4[[#This Row],[Biomass treated 
(tonnes)]]),"")</f>
        <v/>
      </c>
      <c r="O598" s="122"/>
      <c r="P598" s="122"/>
      <c r="Q598" s="113"/>
    </row>
    <row r="599" spans="3:17" x14ac:dyDescent="0.45">
      <c r="C599" s="117"/>
      <c r="D599" s="148"/>
      <c r="E599" s="121"/>
      <c r="F599" s="121"/>
      <c r="G599" s="117"/>
      <c r="H599" s="117"/>
      <c r="I599" s="117"/>
      <c r="J599" s="117"/>
      <c r="K599" s="117"/>
      <c r="L599" s="120"/>
      <c r="M599" s="120"/>
      <c r="N599" s="158" t="str">
        <f>IFERROR(IF(AND(Table4[[#This Row],[Amount of active component 
(kg)]]="", Table4[[#This Row],[Biomass treated 
(tonnes)]]=""),"", Table4[[#This Row],[Amount of active component 
(kg)]]/Table4[[#This Row],[Biomass treated 
(tonnes)]]),"")</f>
        <v/>
      </c>
      <c r="O599" s="122"/>
      <c r="P599" s="122"/>
      <c r="Q599" s="113"/>
    </row>
    <row r="600" spans="3:17" x14ac:dyDescent="0.45">
      <c r="C600" s="117"/>
      <c r="D600" s="148"/>
      <c r="E600" s="121"/>
      <c r="F600" s="121"/>
      <c r="G600" s="117"/>
      <c r="H600" s="117"/>
      <c r="I600" s="117"/>
      <c r="J600" s="117"/>
      <c r="K600" s="117"/>
      <c r="L600" s="120"/>
      <c r="M600" s="120"/>
      <c r="N600" s="158" t="str">
        <f>IFERROR(IF(AND(Table4[[#This Row],[Amount of active component 
(kg)]]="", Table4[[#This Row],[Biomass treated 
(tonnes)]]=""),"", Table4[[#This Row],[Amount of active component 
(kg)]]/Table4[[#This Row],[Biomass treated 
(tonnes)]]),"")</f>
        <v/>
      </c>
      <c r="O600" s="122"/>
      <c r="P600" s="122"/>
      <c r="Q600" s="113"/>
    </row>
    <row r="601" spans="3:17" x14ac:dyDescent="0.45">
      <c r="C601" s="117"/>
      <c r="D601" s="148"/>
      <c r="E601" s="121"/>
      <c r="F601" s="121"/>
      <c r="G601" s="117"/>
      <c r="H601" s="117"/>
      <c r="I601" s="117"/>
      <c r="J601" s="117"/>
      <c r="K601" s="117"/>
      <c r="L601" s="120"/>
      <c r="M601" s="120"/>
      <c r="N601" s="158" t="str">
        <f>IFERROR(IF(AND(Table4[[#This Row],[Amount of active component 
(kg)]]="", Table4[[#This Row],[Biomass treated 
(tonnes)]]=""),"", Table4[[#This Row],[Amount of active component 
(kg)]]/Table4[[#This Row],[Biomass treated 
(tonnes)]]),"")</f>
        <v/>
      </c>
      <c r="O601" s="122"/>
      <c r="P601" s="122"/>
      <c r="Q601" s="113"/>
    </row>
    <row r="602" spans="3:17" x14ac:dyDescent="0.45">
      <c r="C602" s="117"/>
      <c r="D602" s="148"/>
      <c r="E602" s="121"/>
      <c r="F602" s="121"/>
      <c r="G602" s="117"/>
      <c r="H602" s="117"/>
      <c r="I602" s="117"/>
      <c r="J602" s="117"/>
      <c r="K602" s="117"/>
      <c r="L602" s="120"/>
      <c r="M602" s="120"/>
      <c r="N602" s="158" t="str">
        <f>IFERROR(IF(AND(Table4[[#This Row],[Amount of active component 
(kg)]]="", Table4[[#This Row],[Biomass treated 
(tonnes)]]=""),"", Table4[[#This Row],[Amount of active component 
(kg)]]/Table4[[#This Row],[Biomass treated 
(tonnes)]]),"")</f>
        <v/>
      </c>
      <c r="O602" s="122"/>
      <c r="P602" s="122"/>
      <c r="Q602" s="113"/>
    </row>
    <row r="603" spans="3:17" x14ac:dyDescent="0.45">
      <c r="C603" s="117"/>
      <c r="D603" s="148"/>
      <c r="E603" s="121"/>
      <c r="F603" s="121"/>
      <c r="G603" s="117"/>
      <c r="H603" s="117"/>
      <c r="I603" s="117"/>
      <c r="J603" s="117"/>
      <c r="K603" s="117"/>
      <c r="L603" s="120"/>
      <c r="M603" s="120"/>
      <c r="N603" s="158" t="str">
        <f>IFERROR(IF(AND(Table4[[#This Row],[Amount of active component 
(kg)]]="", Table4[[#This Row],[Biomass treated 
(tonnes)]]=""),"", Table4[[#This Row],[Amount of active component 
(kg)]]/Table4[[#This Row],[Biomass treated 
(tonnes)]]),"")</f>
        <v/>
      </c>
      <c r="O603" s="122"/>
      <c r="P603" s="122"/>
      <c r="Q603" s="113"/>
    </row>
    <row r="604" spans="3:17" x14ac:dyDescent="0.45">
      <c r="C604" s="117"/>
      <c r="D604" s="148"/>
      <c r="E604" s="121"/>
      <c r="F604" s="121"/>
      <c r="G604" s="117"/>
      <c r="H604" s="117"/>
      <c r="I604" s="117"/>
      <c r="J604" s="117"/>
      <c r="K604" s="117"/>
      <c r="L604" s="120"/>
      <c r="M604" s="120"/>
      <c r="N604" s="158" t="str">
        <f>IFERROR(IF(AND(Table4[[#This Row],[Amount of active component 
(kg)]]="", Table4[[#This Row],[Biomass treated 
(tonnes)]]=""),"", Table4[[#This Row],[Amount of active component 
(kg)]]/Table4[[#This Row],[Biomass treated 
(tonnes)]]),"")</f>
        <v/>
      </c>
      <c r="O604" s="122"/>
      <c r="P604" s="122"/>
      <c r="Q604" s="113"/>
    </row>
    <row r="605" spans="3:17" x14ac:dyDescent="0.45">
      <c r="C605" s="117"/>
      <c r="D605" s="148"/>
      <c r="E605" s="121"/>
      <c r="F605" s="121"/>
      <c r="G605" s="117"/>
      <c r="H605" s="117"/>
      <c r="I605" s="117"/>
      <c r="J605" s="117"/>
      <c r="K605" s="117"/>
      <c r="L605" s="120"/>
      <c r="M605" s="120"/>
      <c r="N605" s="158" t="str">
        <f>IFERROR(IF(AND(Table4[[#This Row],[Amount of active component 
(kg)]]="", Table4[[#This Row],[Biomass treated 
(tonnes)]]=""),"", Table4[[#This Row],[Amount of active component 
(kg)]]/Table4[[#This Row],[Biomass treated 
(tonnes)]]),"")</f>
        <v/>
      </c>
      <c r="O605" s="122"/>
      <c r="P605" s="122"/>
      <c r="Q605" s="113"/>
    </row>
    <row r="606" spans="3:17" x14ac:dyDescent="0.45">
      <c r="C606" s="117"/>
      <c r="D606" s="148"/>
      <c r="E606" s="121"/>
      <c r="F606" s="121"/>
      <c r="G606" s="117"/>
      <c r="H606" s="117"/>
      <c r="I606" s="117"/>
      <c r="J606" s="117"/>
      <c r="K606" s="117"/>
      <c r="L606" s="120"/>
      <c r="M606" s="120"/>
      <c r="N606" s="158" t="str">
        <f>IFERROR(IF(AND(Table4[[#This Row],[Amount of active component 
(kg)]]="", Table4[[#This Row],[Biomass treated 
(tonnes)]]=""),"", Table4[[#This Row],[Amount of active component 
(kg)]]/Table4[[#This Row],[Biomass treated 
(tonnes)]]),"")</f>
        <v/>
      </c>
      <c r="O606" s="122"/>
      <c r="P606" s="122"/>
      <c r="Q606" s="113"/>
    </row>
    <row r="607" spans="3:17" x14ac:dyDescent="0.45">
      <c r="C607" s="117"/>
      <c r="D607" s="148"/>
      <c r="E607" s="121"/>
      <c r="F607" s="121"/>
      <c r="G607" s="117"/>
      <c r="H607" s="117"/>
      <c r="I607" s="117"/>
      <c r="J607" s="117"/>
      <c r="K607" s="117"/>
      <c r="L607" s="120"/>
      <c r="M607" s="120"/>
      <c r="N607" s="158" t="str">
        <f>IFERROR(IF(AND(Table4[[#This Row],[Amount of active component 
(kg)]]="", Table4[[#This Row],[Biomass treated 
(tonnes)]]=""),"", Table4[[#This Row],[Amount of active component 
(kg)]]/Table4[[#This Row],[Biomass treated 
(tonnes)]]),"")</f>
        <v/>
      </c>
      <c r="O607" s="122"/>
      <c r="P607" s="122"/>
      <c r="Q607" s="113"/>
    </row>
    <row r="608" spans="3:17" x14ac:dyDescent="0.45">
      <c r="C608" s="117"/>
      <c r="D608" s="148"/>
      <c r="E608" s="121"/>
      <c r="F608" s="121"/>
      <c r="G608" s="117"/>
      <c r="H608" s="117"/>
      <c r="I608" s="117"/>
      <c r="J608" s="117"/>
      <c r="K608" s="117"/>
      <c r="L608" s="120"/>
      <c r="M608" s="120"/>
      <c r="N608" s="158" t="str">
        <f>IFERROR(IF(AND(Table4[[#This Row],[Amount of active component 
(kg)]]="", Table4[[#This Row],[Biomass treated 
(tonnes)]]=""),"", Table4[[#This Row],[Amount of active component 
(kg)]]/Table4[[#This Row],[Biomass treated 
(tonnes)]]),"")</f>
        <v/>
      </c>
      <c r="O608" s="122"/>
      <c r="P608" s="122"/>
      <c r="Q608" s="113"/>
    </row>
    <row r="609" spans="3:17" x14ac:dyDescent="0.45">
      <c r="C609" s="117"/>
      <c r="D609" s="148"/>
      <c r="E609" s="121"/>
      <c r="F609" s="121"/>
      <c r="G609" s="117"/>
      <c r="H609" s="117"/>
      <c r="I609" s="117"/>
      <c r="J609" s="117"/>
      <c r="K609" s="117"/>
      <c r="L609" s="120"/>
      <c r="M609" s="120"/>
      <c r="N609" s="158" t="str">
        <f>IFERROR(IF(AND(Table4[[#This Row],[Amount of active component 
(kg)]]="", Table4[[#This Row],[Biomass treated 
(tonnes)]]=""),"", Table4[[#This Row],[Amount of active component 
(kg)]]/Table4[[#This Row],[Biomass treated 
(tonnes)]]),"")</f>
        <v/>
      </c>
      <c r="O609" s="122"/>
      <c r="P609" s="122"/>
      <c r="Q609" s="113"/>
    </row>
    <row r="610" spans="3:17" x14ac:dyDescent="0.45">
      <c r="C610" s="117"/>
      <c r="D610" s="148"/>
      <c r="E610" s="121"/>
      <c r="F610" s="121"/>
      <c r="G610" s="117"/>
      <c r="H610" s="117"/>
      <c r="I610" s="117"/>
      <c r="J610" s="117"/>
      <c r="K610" s="117"/>
      <c r="L610" s="120"/>
      <c r="M610" s="120"/>
      <c r="N610" s="158" t="str">
        <f>IFERROR(IF(AND(Table4[[#This Row],[Amount of active component 
(kg)]]="", Table4[[#This Row],[Biomass treated 
(tonnes)]]=""),"", Table4[[#This Row],[Amount of active component 
(kg)]]/Table4[[#This Row],[Biomass treated 
(tonnes)]]),"")</f>
        <v/>
      </c>
      <c r="O610" s="122"/>
      <c r="P610" s="122"/>
      <c r="Q610" s="113"/>
    </row>
    <row r="611" spans="3:17" x14ac:dyDescent="0.45">
      <c r="C611" s="117"/>
      <c r="D611" s="148"/>
      <c r="E611" s="121"/>
      <c r="F611" s="121"/>
      <c r="G611" s="117"/>
      <c r="H611" s="117"/>
      <c r="I611" s="117"/>
      <c r="J611" s="117"/>
      <c r="K611" s="117"/>
      <c r="L611" s="120"/>
      <c r="M611" s="120"/>
      <c r="N611" s="158" t="str">
        <f>IFERROR(IF(AND(Table4[[#This Row],[Amount of active component 
(kg)]]="", Table4[[#This Row],[Biomass treated 
(tonnes)]]=""),"", Table4[[#This Row],[Amount of active component 
(kg)]]/Table4[[#This Row],[Biomass treated 
(tonnes)]]),"")</f>
        <v/>
      </c>
      <c r="O611" s="122"/>
      <c r="P611" s="122"/>
      <c r="Q611" s="113"/>
    </row>
    <row r="612" spans="3:17" x14ac:dyDescent="0.45">
      <c r="C612" s="117"/>
      <c r="D612" s="148"/>
      <c r="E612" s="121"/>
      <c r="F612" s="121"/>
      <c r="G612" s="117"/>
      <c r="H612" s="117"/>
      <c r="I612" s="117"/>
      <c r="J612" s="117"/>
      <c r="K612" s="117"/>
      <c r="L612" s="120"/>
      <c r="M612" s="120"/>
      <c r="N612" s="158" t="str">
        <f>IFERROR(IF(AND(Table4[[#This Row],[Amount of active component 
(kg)]]="", Table4[[#This Row],[Biomass treated 
(tonnes)]]=""),"", Table4[[#This Row],[Amount of active component 
(kg)]]/Table4[[#This Row],[Biomass treated 
(tonnes)]]),"")</f>
        <v/>
      </c>
      <c r="O612" s="122"/>
      <c r="P612" s="122"/>
      <c r="Q612" s="113"/>
    </row>
    <row r="613" spans="3:17" x14ac:dyDescent="0.45">
      <c r="C613" s="117"/>
      <c r="D613" s="148"/>
      <c r="E613" s="121"/>
      <c r="F613" s="121"/>
      <c r="G613" s="117"/>
      <c r="H613" s="117"/>
      <c r="I613" s="117"/>
      <c r="J613" s="117"/>
      <c r="K613" s="117"/>
      <c r="L613" s="120"/>
      <c r="M613" s="120"/>
      <c r="N613" s="158" t="str">
        <f>IFERROR(IF(AND(Table4[[#This Row],[Amount of active component 
(kg)]]="", Table4[[#This Row],[Biomass treated 
(tonnes)]]=""),"", Table4[[#This Row],[Amount of active component 
(kg)]]/Table4[[#This Row],[Biomass treated 
(tonnes)]]),"")</f>
        <v/>
      </c>
      <c r="O613" s="122"/>
      <c r="P613" s="122"/>
      <c r="Q613" s="113"/>
    </row>
    <row r="614" spans="3:17" x14ac:dyDescent="0.45">
      <c r="C614" s="117"/>
      <c r="D614" s="148"/>
      <c r="E614" s="121"/>
      <c r="F614" s="121"/>
      <c r="G614" s="117"/>
      <c r="H614" s="117"/>
      <c r="I614" s="117"/>
      <c r="J614" s="117"/>
      <c r="K614" s="117"/>
      <c r="L614" s="120"/>
      <c r="M614" s="120"/>
      <c r="N614" s="158" t="str">
        <f>IFERROR(IF(AND(Table4[[#This Row],[Amount of active component 
(kg)]]="", Table4[[#This Row],[Biomass treated 
(tonnes)]]=""),"", Table4[[#This Row],[Amount of active component 
(kg)]]/Table4[[#This Row],[Biomass treated 
(tonnes)]]),"")</f>
        <v/>
      </c>
      <c r="O614" s="122"/>
      <c r="P614" s="122"/>
      <c r="Q614" s="113"/>
    </row>
    <row r="615" spans="3:17" x14ac:dyDescent="0.45">
      <c r="C615" s="117"/>
      <c r="D615" s="148"/>
      <c r="E615" s="121"/>
      <c r="F615" s="121"/>
      <c r="G615" s="117"/>
      <c r="H615" s="117"/>
      <c r="I615" s="117"/>
      <c r="J615" s="117"/>
      <c r="K615" s="117"/>
      <c r="L615" s="120"/>
      <c r="M615" s="120"/>
      <c r="N615" s="158" t="str">
        <f>IFERROR(IF(AND(Table4[[#This Row],[Amount of active component 
(kg)]]="", Table4[[#This Row],[Biomass treated 
(tonnes)]]=""),"", Table4[[#This Row],[Amount of active component 
(kg)]]/Table4[[#This Row],[Biomass treated 
(tonnes)]]),"")</f>
        <v/>
      </c>
      <c r="O615" s="122"/>
      <c r="P615" s="122"/>
      <c r="Q615" s="113"/>
    </row>
    <row r="616" spans="3:17" x14ac:dyDescent="0.45">
      <c r="C616" s="117"/>
      <c r="D616" s="148"/>
      <c r="E616" s="121"/>
      <c r="F616" s="121"/>
      <c r="G616" s="117"/>
      <c r="H616" s="117"/>
      <c r="I616" s="117"/>
      <c r="J616" s="117"/>
      <c r="K616" s="117"/>
      <c r="L616" s="120"/>
      <c r="M616" s="120"/>
      <c r="N616" s="158" t="str">
        <f>IFERROR(IF(AND(Table4[[#This Row],[Amount of active component 
(kg)]]="", Table4[[#This Row],[Biomass treated 
(tonnes)]]=""),"", Table4[[#This Row],[Amount of active component 
(kg)]]/Table4[[#This Row],[Biomass treated 
(tonnes)]]),"")</f>
        <v/>
      </c>
      <c r="O616" s="122"/>
      <c r="P616" s="122"/>
      <c r="Q616" s="113"/>
    </row>
    <row r="617" spans="3:17" x14ac:dyDescent="0.45">
      <c r="C617" s="117"/>
      <c r="D617" s="148"/>
      <c r="E617" s="121"/>
      <c r="F617" s="121"/>
      <c r="G617" s="117"/>
      <c r="H617" s="117"/>
      <c r="I617" s="117"/>
      <c r="J617" s="117"/>
      <c r="K617" s="117"/>
      <c r="L617" s="120"/>
      <c r="M617" s="120"/>
      <c r="N617" s="158" t="str">
        <f>IFERROR(IF(AND(Table4[[#This Row],[Amount of active component 
(kg)]]="", Table4[[#This Row],[Biomass treated 
(tonnes)]]=""),"", Table4[[#This Row],[Amount of active component 
(kg)]]/Table4[[#This Row],[Biomass treated 
(tonnes)]]),"")</f>
        <v/>
      </c>
      <c r="O617" s="122"/>
      <c r="P617" s="122"/>
      <c r="Q617" s="113"/>
    </row>
    <row r="618" spans="3:17" x14ac:dyDescent="0.45">
      <c r="C618" s="117"/>
      <c r="D618" s="148"/>
      <c r="E618" s="121"/>
      <c r="F618" s="121"/>
      <c r="G618" s="117"/>
      <c r="H618" s="117"/>
      <c r="I618" s="117"/>
      <c r="J618" s="117"/>
      <c r="K618" s="117"/>
      <c r="L618" s="120"/>
      <c r="M618" s="120"/>
      <c r="N618" s="158" t="str">
        <f>IFERROR(IF(AND(Table4[[#This Row],[Amount of active component 
(kg)]]="", Table4[[#This Row],[Biomass treated 
(tonnes)]]=""),"", Table4[[#This Row],[Amount of active component 
(kg)]]/Table4[[#This Row],[Biomass treated 
(tonnes)]]),"")</f>
        <v/>
      </c>
      <c r="O618" s="122"/>
      <c r="P618" s="122"/>
      <c r="Q618" s="113"/>
    </row>
    <row r="619" spans="3:17" x14ac:dyDescent="0.45">
      <c r="C619" s="117"/>
      <c r="D619" s="148"/>
      <c r="E619" s="121"/>
      <c r="F619" s="121"/>
      <c r="G619" s="117"/>
      <c r="H619" s="117"/>
      <c r="I619" s="117"/>
      <c r="J619" s="117"/>
      <c r="K619" s="117"/>
      <c r="L619" s="120"/>
      <c r="M619" s="120"/>
      <c r="N619" s="158" t="str">
        <f>IFERROR(IF(AND(Table4[[#This Row],[Amount of active component 
(kg)]]="", Table4[[#This Row],[Biomass treated 
(tonnes)]]=""),"", Table4[[#This Row],[Amount of active component 
(kg)]]/Table4[[#This Row],[Biomass treated 
(tonnes)]]),"")</f>
        <v/>
      </c>
      <c r="O619" s="122"/>
      <c r="P619" s="122"/>
      <c r="Q619" s="113"/>
    </row>
    <row r="620" spans="3:17" x14ac:dyDescent="0.45">
      <c r="C620" s="117"/>
      <c r="D620" s="148"/>
      <c r="E620" s="121"/>
      <c r="F620" s="121"/>
      <c r="G620" s="117"/>
      <c r="H620" s="117"/>
      <c r="I620" s="117"/>
      <c r="J620" s="117"/>
      <c r="K620" s="117"/>
      <c r="L620" s="120"/>
      <c r="M620" s="120"/>
      <c r="N620" s="158" t="str">
        <f>IFERROR(IF(AND(Table4[[#This Row],[Amount of active component 
(kg)]]="", Table4[[#This Row],[Biomass treated 
(tonnes)]]=""),"", Table4[[#This Row],[Amount of active component 
(kg)]]/Table4[[#This Row],[Biomass treated 
(tonnes)]]),"")</f>
        <v/>
      </c>
      <c r="O620" s="122"/>
      <c r="P620" s="122"/>
      <c r="Q620" s="113"/>
    </row>
    <row r="621" spans="3:17" x14ac:dyDescent="0.45">
      <c r="C621" s="117"/>
      <c r="D621" s="148"/>
      <c r="E621" s="121"/>
      <c r="F621" s="121"/>
      <c r="G621" s="117"/>
      <c r="H621" s="117"/>
      <c r="I621" s="117"/>
      <c r="J621" s="117"/>
      <c r="K621" s="117"/>
      <c r="L621" s="120"/>
      <c r="M621" s="120"/>
      <c r="N621" s="158" t="str">
        <f>IFERROR(IF(AND(Table4[[#This Row],[Amount of active component 
(kg)]]="", Table4[[#This Row],[Biomass treated 
(tonnes)]]=""),"", Table4[[#This Row],[Amount of active component 
(kg)]]/Table4[[#This Row],[Biomass treated 
(tonnes)]]),"")</f>
        <v/>
      </c>
      <c r="O621" s="122"/>
      <c r="P621" s="122"/>
      <c r="Q621" s="113"/>
    </row>
    <row r="622" spans="3:17" x14ac:dyDescent="0.45">
      <c r="C622" s="117"/>
      <c r="D622" s="148"/>
      <c r="E622" s="121"/>
      <c r="F622" s="121"/>
      <c r="G622" s="117"/>
      <c r="H622" s="117"/>
      <c r="I622" s="117"/>
      <c r="J622" s="117"/>
      <c r="K622" s="117"/>
      <c r="L622" s="120"/>
      <c r="M622" s="120"/>
      <c r="N622" s="158" t="str">
        <f>IFERROR(IF(AND(Table4[[#This Row],[Amount of active component 
(kg)]]="", Table4[[#This Row],[Biomass treated 
(tonnes)]]=""),"", Table4[[#This Row],[Amount of active component 
(kg)]]/Table4[[#This Row],[Biomass treated 
(tonnes)]]),"")</f>
        <v/>
      </c>
      <c r="O622" s="122"/>
      <c r="P622" s="122"/>
      <c r="Q622" s="113"/>
    </row>
    <row r="623" spans="3:17" x14ac:dyDescent="0.45">
      <c r="C623" s="117"/>
      <c r="D623" s="148"/>
      <c r="E623" s="121"/>
      <c r="F623" s="121"/>
      <c r="G623" s="117"/>
      <c r="H623" s="117"/>
      <c r="I623" s="117"/>
      <c r="J623" s="117"/>
      <c r="K623" s="117"/>
      <c r="L623" s="120"/>
      <c r="M623" s="120"/>
      <c r="N623" s="158" t="str">
        <f>IFERROR(IF(AND(Table4[[#This Row],[Amount of active component 
(kg)]]="", Table4[[#This Row],[Biomass treated 
(tonnes)]]=""),"", Table4[[#This Row],[Amount of active component 
(kg)]]/Table4[[#This Row],[Biomass treated 
(tonnes)]]),"")</f>
        <v/>
      </c>
      <c r="O623" s="122"/>
      <c r="P623" s="122"/>
      <c r="Q623" s="113"/>
    </row>
    <row r="624" spans="3:17" x14ac:dyDescent="0.45">
      <c r="C624" s="117"/>
      <c r="D624" s="148"/>
      <c r="E624" s="121"/>
      <c r="F624" s="121"/>
      <c r="G624" s="117"/>
      <c r="H624" s="117"/>
      <c r="I624" s="117"/>
      <c r="J624" s="117"/>
      <c r="K624" s="117"/>
      <c r="L624" s="120"/>
      <c r="M624" s="120"/>
      <c r="N624" s="158" t="str">
        <f>IFERROR(IF(AND(Table4[[#This Row],[Amount of active component 
(kg)]]="", Table4[[#This Row],[Biomass treated 
(tonnes)]]=""),"", Table4[[#This Row],[Amount of active component 
(kg)]]/Table4[[#This Row],[Biomass treated 
(tonnes)]]),"")</f>
        <v/>
      </c>
      <c r="O624" s="122"/>
      <c r="P624" s="122"/>
      <c r="Q624" s="113"/>
    </row>
    <row r="625" spans="3:17" x14ac:dyDescent="0.45">
      <c r="C625" s="117"/>
      <c r="D625" s="148"/>
      <c r="E625" s="121"/>
      <c r="F625" s="121"/>
      <c r="G625" s="117"/>
      <c r="H625" s="117"/>
      <c r="I625" s="117"/>
      <c r="J625" s="117"/>
      <c r="K625" s="117"/>
      <c r="L625" s="120"/>
      <c r="M625" s="120"/>
      <c r="N625" s="158" t="str">
        <f>IFERROR(IF(AND(Table4[[#This Row],[Amount of active component 
(kg)]]="", Table4[[#This Row],[Biomass treated 
(tonnes)]]=""),"", Table4[[#This Row],[Amount of active component 
(kg)]]/Table4[[#This Row],[Biomass treated 
(tonnes)]]),"")</f>
        <v/>
      </c>
      <c r="O625" s="122"/>
      <c r="P625" s="122"/>
      <c r="Q625" s="113"/>
    </row>
    <row r="626" spans="3:17" x14ac:dyDescent="0.45">
      <c r="C626" s="117"/>
      <c r="D626" s="148"/>
      <c r="E626" s="121"/>
      <c r="F626" s="121"/>
      <c r="G626" s="117"/>
      <c r="H626" s="117"/>
      <c r="I626" s="117"/>
      <c r="J626" s="117"/>
      <c r="K626" s="117"/>
      <c r="L626" s="120"/>
      <c r="M626" s="120"/>
      <c r="N626" s="158" t="str">
        <f>IFERROR(IF(AND(Table4[[#This Row],[Amount of active component 
(kg)]]="", Table4[[#This Row],[Biomass treated 
(tonnes)]]=""),"", Table4[[#This Row],[Amount of active component 
(kg)]]/Table4[[#This Row],[Biomass treated 
(tonnes)]]),"")</f>
        <v/>
      </c>
      <c r="O626" s="122"/>
      <c r="P626" s="122"/>
      <c r="Q626" s="113"/>
    </row>
    <row r="627" spans="3:17" x14ac:dyDescent="0.45">
      <c r="C627" s="117"/>
      <c r="D627" s="148"/>
      <c r="E627" s="121"/>
      <c r="F627" s="121"/>
      <c r="G627" s="117"/>
      <c r="H627" s="117"/>
      <c r="I627" s="117"/>
      <c r="J627" s="117"/>
      <c r="K627" s="117"/>
      <c r="L627" s="120"/>
      <c r="M627" s="120"/>
      <c r="N627" s="158" t="str">
        <f>IFERROR(IF(AND(Table4[[#This Row],[Amount of active component 
(kg)]]="", Table4[[#This Row],[Biomass treated 
(tonnes)]]=""),"", Table4[[#This Row],[Amount of active component 
(kg)]]/Table4[[#This Row],[Biomass treated 
(tonnes)]]),"")</f>
        <v/>
      </c>
      <c r="O627" s="122"/>
      <c r="P627" s="122"/>
      <c r="Q627" s="113"/>
    </row>
    <row r="628" spans="3:17" x14ac:dyDescent="0.45">
      <c r="C628" s="117"/>
      <c r="D628" s="148"/>
      <c r="E628" s="121"/>
      <c r="F628" s="121"/>
      <c r="G628" s="117"/>
      <c r="H628" s="117"/>
      <c r="I628" s="117"/>
      <c r="J628" s="117"/>
      <c r="K628" s="117"/>
      <c r="L628" s="120"/>
      <c r="M628" s="120"/>
      <c r="N628" s="158" t="str">
        <f>IFERROR(IF(AND(Table4[[#This Row],[Amount of active component 
(kg)]]="", Table4[[#This Row],[Biomass treated 
(tonnes)]]=""),"", Table4[[#This Row],[Amount of active component 
(kg)]]/Table4[[#This Row],[Biomass treated 
(tonnes)]]),"")</f>
        <v/>
      </c>
      <c r="O628" s="122"/>
      <c r="P628" s="122"/>
      <c r="Q628" s="113"/>
    </row>
    <row r="629" spans="3:17" x14ac:dyDescent="0.45">
      <c r="C629" s="117"/>
      <c r="D629" s="148"/>
      <c r="E629" s="121"/>
      <c r="F629" s="121"/>
      <c r="G629" s="117"/>
      <c r="H629" s="117"/>
      <c r="I629" s="117"/>
      <c r="J629" s="117"/>
      <c r="K629" s="117"/>
      <c r="L629" s="120"/>
      <c r="M629" s="120"/>
      <c r="N629" s="158" t="str">
        <f>IFERROR(IF(AND(Table4[[#This Row],[Amount of active component 
(kg)]]="", Table4[[#This Row],[Biomass treated 
(tonnes)]]=""),"", Table4[[#This Row],[Amount of active component 
(kg)]]/Table4[[#This Row],[Biomass treated 
(tonnes)]]),"")</f>
        <v/>
      </c>
      <c r="O629" s="122"/>
      <c r="P629" s="122"/>
      <c r="Q629" s="113"/>
    </row>
    <row r="630" spans="3:17" x14ac:dyDescent="0.45">
      <c r="C630" s="117"/>
      <c r="D630" s="148"/>
      <c r="E630" s="121"/>
      <c r="F630" s="121"/>
      <c r="G630" s="117"/>
      <c r="H630" s="117"/>
      <c r="I630" s="117"/>
      <c r="J630" s="117"/>
      <c r="K630" s="117"/>
      <c r="L630" s="120"/>
      <c r="M630" s="120"/>
      <c r="N630" s="158" t="str">
        <f>IFERROR(IF(AND(Table4[[#This Row],[Amount of active component 
(kg)]]="", Table4[[#This Row],[Biomass treated 
(tonnes)]]=""),"", Table4[[#This Row],[Amount of active component 
(kg)]]/Table4[[#This Row],[Biomass treated 
(tonnes)]]),"")</f>
        <v/>
      </c>
      <c r="O630" s="122"/>
      <c r="P630" s="122"/>
      <c r="Q630" s="113"/>
    </row>
    <row r="631" spans="3:17" x14ac:dyDescent="0.45">
      <c r="C631" s="117"/>
      <c r="D631" s="148"/>
      <c r="E631" s="121"/>
      <c r="F631" s="121"/>
      <c r="G631" s="117"/>
      <c r="H631" s="117"/>
      <c r="I631" s="117"/>
      <c r="J631" s="117"/>
      <c r="K631" s="117"/>
      <c r="L631" s="120"/>
      <c r="M631" s="120"/>
      <c r="N631" s="158" t="str">
        <f>IFERROR(IF(AND(Table4[[#This Row],[Amount of active component 
(kg)]]="", Table4[[#This Row],[Biomass treated 
(tonnes)]]=""),"", Table4[[#This Row],[Amount of active component 
(kg)]]/Table4[[#This Row],[Biomass treated 
(tonnes)]]),"")</f>
        <v/>
      </c>
      <c r="O631" s="122"/>
      <c r="P631" s="122"/>
      <c r="Q631" s="113"/>
    </row>
    <row r="632" spans="3:17" x14ac:dyDescent="0.45">
      <c r="C632" s="117"/>
      <c r="D632" s="148"/>
      <c r="E632" s="121"/>
      <c r="F632" s="121"/>
      <c r="G632" s="117"/>
      <c r="H632" s="117"/>
      <c r="I632" s="117"/>
      <c r="J632" s="117"/>
      <c r="K632" s="117"/>
      <c r="L632" s="120"/>
      <c r="M632" s="120"/>
      <c r="N632" s="158" t="str">
        <f>IFERROR(IF(AND(Table4[[#This Row],[Amount of active component 
(kg)]]="", Table4[[#This Row],[Biomass treated 
(tonnes)]]=""),"", Table4[[#This Row],[Amount of active component 
(kg)]]/Table4[[#This Row],[Biomass treated 
(tonnes)]]),"")</f>
        <v/>
      </c>
      <c r="O632" s="122"/>
      <c r="P632" s="122"/>
      <c r="Q632" s="113"/>
    </row>
    <row r="633" spans="3:17" x14ac:dyDescent="0.45">
      <c r="C633" s="117"/>
      <c r="D633" s="148"/>
      <c r="E633" s="121"/>
      <c r="F633" s="121"/>
      <c r="G633" s="117"/>
      <c r="H633" s="117"/>
      <c r="I633" s="117"/>
      <c r="J633" s="117"/>
      <c r="K633" s="117"/>
      <c r="L633" s="120"/>
      <c r="M633" s="120"/>
      <c r="N633" s="158" t="str">
        <f>IFERROR(IF(AND(Table4[[#This Row],[Amount of active component 
(kg)]]="", Table4[[#This Row],[Biomass treated 
(tonnes)]]=""),"", Table4[[#This Row],[Amount of active component 
(kg)]]/Table4[[#This Row],[Biomass treated 
(tonnes)]]),"")</f>
        <v/>
      </c>
      <c r="O633" s="122"/>
      <c r="P633" s="122"/>
      <c r="Q633" s="113"/>
    </row>
    <row r="634" spans="3:17" x14ac:dyDescent="0.45">
      <c r="C634" s="117"/>
      <c r="D634" s="148"/>
      <c r="E634" s="121"/>
      <c r="F634" s="121"/>
      <c r="G634" s="117"/>
      <c r="H634" s="117"/>
      <c r="I634" s="117"/>
      <c r="J634" s="117"/>
      <c r="K634" s="117"/>
      <c r="L634" s="120"/>
      <c r="M634" s="120"/>
      <c r="N634" s="158" t="str">
        <f>IFERROR(IF(AND(Table4[[#This Row],[Amount of active component 
(kg)]]="", Table4[[#This Row],[Biomass treated 
(tonnes)]]=""),"", Table4[[#This Row],[Amount of active component 
(kg)]]/Table4[[#This Row],[Biomass treated 
(tonnes)]]),"")</f>
        <v/>
      </c>
      <c r="O634" s="122"/>
      <c r="P634" s="122"/>
      <c r="Q634" s="113"/>
    </row>
    <row r="635" spans="3:17" x14ac:dyDescent="0.45">
      <c r="C635" s="117"/>
      <c r="D635" s="148"/>
      <c r="E635" s="121"/>
      <c r="F635" s="121"/>
      <c r="G635" s="117"/>
      <c r="H635" s="117"/>
      <c r="I635" s="117"/>
      <c r="J635" s="117"/>
      <c r="K635" s="117"/>
      <c r="L635" s="120"/>
      <c r="M635" s="120"/>
      <c r="N635" s="158" t="str">
        <f>IFERROR(IF(AND(Table4[[#This Row],[Amount of active component 
(kg)]]="", Table4[[#This Row],[Biomass treated 
(tonnes)]]=""),"", Table4[[#This Row],[Amount of active component 
(kg)]]/Table4[[#This Row],[Biomass treated 
(tonnes)]]),"")</f>
        <v/>
      </c>
      <c r="O635" s="122"/>
      <c r="P635" s="122"/>
      <c r="Q635" s="113"/>
    </row>
    <row r="636" spans="3:17" x14ac:dyDescent="0.45">
      <c r="C636" s="117"/>
      <c r="D636" s="148"/>
      <c r="E636" s="121"/>
      <c r="F636" s="121"/>
      <c r="G636" s="117"/>
      <c r="H636" s="117"/>
      <c r="I636" s="117"/>
      <c r="J636" s="117"/>
      <c r="K636" s="117"/>
      <c r="L636" s="120"/>
      <c r="M636" s="120"/>
      <c r="N636" s="158" t="str">
        <f>IFERROR(IF(AND(Table4[[#This Row],[Amount of active component 
(kg)]]="", Table4[[#This Row],[Biomass treated 
(tonnes)]]=""),"", Table4[[#This Row],[Amount of active component 
(kg)]]/Table4[[#This Row],[Biomass treated 
(tonnes)]]),"")</f>
        <v/>
      </c>
      <c r="O636" s="122"/>
      <c r="P636" s="122"/>
      <c r="Q636" s="113"/>
    </row>
    <row r="637" spans="3:17" x14ac:dyDescent="0.45">
      <c r="C637" s="117"/>
      <c r="D637" s="148"/>
      <c r="E637" s="121"/>
      <c r="F637" s="121"/>
      <c r="G637" s="117"/>
      <c r="H637" s="117"/>
      <c r="I637" s="117"/>
      <c r="J637" s="117"/>
      <c r="K637" s="117"/>
      <c r="L637" s="120"/>
      <c r="M637" s="120"/>
      <c r="N637" s="158" t="str">
        <f>IFERROR(IF(AND(Table4[[#This Row],[Amount of active component 
(kg)]]="", Table4[[#This Row],[Biomass treated 
(tonnes)]]=""),"", Table4[[#This Row],[Amount of active component 
(kg)]]/Table4[[#This Row],[Biomass treated 
(tonnes)]]),"")</f>
        <v/>
      </c>
      <c r="O637" s="122"/>
      <c r="P637" s="122"/>
      <c r="Q637" s="113"/>
    </row>
    <row r="638" spans="3:17" x14ac:dyDescent="0.45">
      <c r="C638" s="117"/>
      <c r="D638" s="148"/>
      <c r="E638" s="121"/>
      <c r="F638" s="121"/>
      <c r="G638" s="117"/>
      <c r="H638" s="117"/>
      <c r="I638" s="117"/>
      <c r="J638" s="117"/>
      <c r="K638" s="117"/>
      <c r="L638" s="120"/>
      <c r="M638" s="120"/>
      <c r="N638" s="158" t="str">
        <f>IFERROR(IF(AND(Table4[[#This Row],[Amount of active component 
(kg)]]="", Table4[[#This Row],[Biomass treated 
(tonnes)]]=""),"", Table4[[#This Row],[Amount of active component 
(kg)]]/Table4[[#This Row],[Biomass treated 
(tonnes)]]),"")</f>
        <v/>
      </c>
      <c r="O638" s="122"/>
      <c r="P638" s="122"/>
      <c r="Q638" s="113"/>
    </row>
    <row r="639" spans="3:17" x14ac:dyDescent="0.45">
      <c r="C639" s="117"/>
      <c r="D639" s="148"/>
      <c r="E639" s="121"/>
      <c r="F639" s="121"/>
      <c r="G639" s="117"/>
      <c r="H639" s="117"/>
      <c r="I639" s="117"/>
      <c r="J639" s="117"/>
      <c r="K639" s="117"/>
      <c r="L639" s="120"/>
      <c r="M639" s="120"/>
      <c r="N639" s="158" t="str">
        <f>IFERROR(IF(AND(Table4[[#This Row],[Amount of active component 
(kg)]]="", Table4[[#This Row],[Biomass treated 
(tonnes)]]=""),"", Table4[[#This Row],[Amount of active component 
(kg)]]/Table4[[#This Row],[Biomass treated 
(tonnes)]]),"")</f>
        <v/>
      </c>
      <c r="O639" s="122"/>
      <c r="P639" s="122"/>
      <c r="Q639" s="113"/>
    </row>
    <row r="640" spans="3:17" x14ac:dyDescent="0.45">
      <c r="C640" s="117"/>
      <c r="D640" s="148"/>
      <c r="E640" s="121"/>
      <c r="F640" s="121"/>
      <c r="G640" s="117"/>
      <c r="H640" s="117"/>
      <c r="I640" s="117"/>
      <c r="J640" s="117"/>
      <c r="K640" s="117"/>
      <c r="L640" s="120"/>
      <c r="M640" s="120"/>
      <c r="N640" s="158" t="str">
        <f>IFERROR(IF(AND(Table4[[#This Row],[Amount of active component 
(kg)]]="", Table4[[#This Row],[Biomass treated 
(tonnes)]]=""),"", Table4[[#This Row],[Amount of active component 
(kg)]]/Table4[[#This Row],[Biomass treated 
(tonnes)]]),"")</f>
        <v/>
      </c>
      <c r="O640" s="122"/>
      <c r="P640" s="122"/>
      <c r="Q640" s="113"/>
    </row>
    <row r="641" spans="3:17" x14ac:dyDescent="0.45">
      <c r="C641" s="117"/>
      <c r="D641" s="148"/>
      <c r="E641" s="121"/>
      <c r="F641" s="121"/>
      <c r="G641" s="117"/>
      <c r="H641" s="117"/>
      <c r="I641" s="117"/>
      <c r="J641" s="117"/>
      <c r="K641" s="117"/>
      <c r="L641" s="120"/>
      <c r="M641" s="120"/>
      <c r="N641" s="158" t="str">
        <f>IFERROR(IF(AND(Table4[[#This Row],[Amount of active component 
(kg)]]="", Table4[[#This Row],[Biomass treated 
(tonnes)]]=""),"", Table4[[#This Row],[Amount of active component 
(kg)]]/Table4[[#This Row],[Biomass treated 
(tonnes)]]),"")</f>
        <v/>
      </c>
      <c r="O641" s="122"/>
      <c r="P641" s="122"/>
      <c r="Q641" s="113"/>
    </row>
    <row r="642" spans="3:17" x14ac:dyDescent="0.45">
      <c r="C642" s="117"/>
      <c r="D642" s="148"/>
      <c r="E642" s="121"/>
      <c r="F642" s="121"/>
      <c r="G642" s="117"/>
      <c r="H642" s="117"/>
      <c r="I642" s="117"/>
      <c r="J642" s="117"/>
      <c r="K642" s="117"/>
      <c r="L642" s="120"/>
      <c r="M642" s="120"/>
      <c r="N642" s="158" t="str">
        <f>IFERROR(IF(AND(Table4[[#This Row],[Amount of active component 
(kg)]]="", Table4[[#This Row],[Biomass treated 
(tonnes)]]=""),"", Table4[[#This Row],[Amount of active component 
(kg)]]/Table4[[#This Row],[Biomass treated 
(tonnes)]]),"")</f>
        <v/>
      </c>
      <c r="O642" s="122"/>
      <c r="P642" s="122"/>
      <c r="Q642" s="113"/>
    </row>
    <row r="643" spans="3:17" x14ac:dyDescent="0.45">
      <c r="C643" s="117"/>
      <c r="D643" s="148"/>
      <c r="E643" s="121"/>
      <c r="F643" s="121"/>
      <c r="G643" s="117"/>
      <c r="H643" s="117"/>
      <c r="I643" s="117"/>
      <c r="J643" s="117"/>
      <c r="K643" s="117"/>
      <c r="L643" s="120"/>
      <c r="M643" s="120"/>
      <c r="N643" s="158" t="str">
        <f>IFERROR(IF(AND(Table4[[#This Row],[Amount of active component 
(kg)]]="", Table4[[#This Row],[Biomass treated 
(tonnes)]]=""),"", Table4[[#This Row],[Amount of active component 
(kg)]]/Table4[[#This Row],[Biomass treated 
(tonnes)]]),"")</f>
        <v/>
      </c>
      <c r="O643" s="122"/>
      <c r="P643" s="122"/>
      <c r="Q643" s="113"/>
    </row>
    <row r="644" spans="3:17" x14ac:dyDescent="0.45">
      <c r="C644" s="117"/>
      <c r="D644" s="148"/>
      <c r="E644" s="121"/>
      <c r="F644" s="121"/>
      <c r="G644" s="117"/>
      <c r="H644" s="117"/>
      <c r="I644" s="117"/>
      <c r="J644" s="117"/>
      <c r="K644" s="117"/>
      <c r="L644" s="120"/>
      <c r="M644" s="120"/>
      <c r="N644" s="158" t="str">
        <f>IFERROR(IF(AND(Table4[[#This Row],[Amount of active component 
(kg)]]="", Table4[[#This Row],[Biomass treated 
(tonnes)]]=""),"", Table4[[#This Row],[Amount of active component 
(kg)]]/Table4[[#This Row],[Biomass treated 
(tonnes)]]),"")</f>
        <v/>
      </c>
      <c r="O644" s="122"/>
      <c r="P644" s="122"/>
      <c r="Q644" s="113"/>
    </row>
    <row r="645" spans="3:17" x14ac:dyDescent="0.45">
      <c r="C645" s="117"/>
      <c r="D645" s="148"/>
      <c r="E645" s="121"/>
      <c r="F645" s="121"/>
      <c r="G645" s="117"/>
      <c r="H645" s="117"/>
      <c r="I645" s="117"/>
      <c r="J645" s="117"/>
      <c r="K645" s="117"/>
      <c r="L645" s="120"/>
      <c r="M645" s="120"/>
      <c r="N645" s="158" t="str">
        <f>IFERROR(IF(AND(Table4[[#This Row],[Amount of active component 
(kg)]]="", Table4[[#This Row],[Biomass treated 
(tonnes)]]=""),"", Table4[[#This Row],[Amount of active component 
(kg)]]/Table4[[#This Row],[Biomass treated 
(tonnes)]]),"")</f>
        <v/>
      </c>
      <c r="O645" s="122"/>
      <c r="P645" s="122"/>
      <c r="Q645" s="113"/>
    </row>
    <row r="646" spans="3:17" x14ac:dyDescent="0.45">
      <c r="C646" s="117"/>
      <c r="D646" s="148"/>
      <c r="E646" s="121"/>
      <c r="F646" s="121"/>
      <c r="G646" s="117"/>
      <c r="H646" s="117"/>
      <c r="I646" s="117"/>
      <c r="J646" s="117"/>
      <c r="K646" s="117"/>
      <c r="L646" s="120"/>
      <c r="M646" s="120"/>
      <c r="N646" s="158" t="str">
        <f>IFERROR(IF(AND(Table4[[#This Row],[Amount of active component 
(kg)]]="", Table4[[#This Row],[Biomass treated 
(tonnes)]]=""),"", Table4[[#This Row],[Amount of active component 
(kg)]]/Table4[[#This Row],[Biomass treated 
(tonnes)]]),"")</f>
        <v/>
      </c>
      <c r="O646" s="122"/>
      <c r="P646" s="122"/>
      <c r="Q646" s="113"/>
    </row>
    <row r="647" spans="3:17" x14ac:dyDescent="0.45">
      <c r="C647" s="117"/>
      <c r="D647" s="148"/>
      <c r="E647" s="121"/>
      <c r="F647" s="121"/>
      <c r="G647" s="117"/>
      <c r="H647" s="117"/>
      <c r="I647" s="117"/>
      <c r="J647" s="117"/>
      <c r="K647" s="117"/>
      <c r="L647" s="120"/>
      <c r="M647" s="120"/>
      <c r="N647" s="158" t="str">
        <f>IFERROR(IF(AND(Table4[[#This Row],[Amount of active component 
(kg)]]="", Table4[[#This Row],[Biomass treated 
(tonnes)]]=""),"", Table4[[#This Row],[Amount of active component 
(kg)]]/Table4[[#This Row],[Biomass treated 
(tonnes)]]),"")</f>
        <v/>
      </c>
      <c r="O647" s="122"/>
      <c r="P647" s="122"/>
      <c r="Q647" s="113"/>
    </row>
    <row r="648" spans="3:17" x14ac:dyDescent="0.45">
      <c r="C648" s="117"/>
      <c r="D648" s="148"/>
      <c r="E648" s="121"/>
      <c r="F648" s="121"/>
      <c r="G648" s="117"/>
      <c r="H648" s="117"/>
      <c r="I648" s="117"/>
      <c r="J648" s="117"/>
      <c r="K648" s="117"/>
      <c r="L648" s="120"/>
      <c r="M648" s="120"/>
      <c r="N648" s="158" t="str">
        <f>IFERROR(IF(AND(Table4[[#This Row],[Amount of active component 
(kg)]]="", Table4[[#This Row],[Biomass treated 
(tonnes)]]=""),"", Table4[[#This Row],[Amount of active component 
(kg)]]/Table4[[#This Row],[Biomass treated 
(tonnes)]]),"")</f>
        <v/>
      </c>
      <c r="O648" s="122"/>
      <c r="P648" s="122"/>
      <c r="Q648" s="113"/>
    </row>
    <row r="649" spans="3:17" x14ac:dyDescent="0.45">
      <c r="C649" s="117"/>
      <c r="D649" s="148"/>
      <c r="E649" s="121"/>
      <c r="F649" s="121"/>
      <c r="G649" s="117"/>
      <c r="H649" s="117"/>
      <c r="I649" s="117"/>
      <c r="J649" s="117"/>
      <c r="K649" s="117"/>
      <c r="L649" s="120"/>
      <c r="M649" s="120"/>
      <c r="N649" s="158" t="str">
        <f>IFERROR(IF(AND(Table4[[#This Row],[Amount of active component 
(kg)]]="", Table4[[#This Row],[Biomass treated 
(tonnes)]]=""),"", Table4[[#This Row],[Amount of active component 
(kg)]]/Table4[[#This Row],[Biomass treated 
(tonnes)]]),"")</f>
        <v/>
      </c>
      <c r="O649" s="122"/>
      <c r="P649" s="122"/>
      <c r="Q649" s="113"/>
    </row>
    <row r="650" spans="3:17" x14ac:dyDescent="0.45">
      <c r="C650" s="117"/>
      <c r="D650" s="148"/>
      <c r="E650" s="121"/>
      <c r="F650" s="121"/>
      <c r="G650" s="117"/>
      <c r="H650" s="117"/>
      <c r="I650" s="117"/>
      <c r="J650" s="117"/>
      <c r="K650" s="117"/>
      <c r="L650" s="120"/>
      <c r="M650" s="120"/>
      <c r="N650" s="158" t="str">
        <f>IFERROR(IF(AND(Table4[[#This Row],[Amount of active component 
(kg)]]="", Table4[[#This Row],[Biomass treated 
(tonnes)]]=""),"", Table4[[#This Row],[Amount of active component 
(kg)]]/Table4[[#This Row],[Biomass treated 
(tonnes)]]),"")</f>
        <v/>
      </c>
      <c r="O650" s="122"/>
      <c r="P650" s="122"/>
      <c r="Q650" s="113"/>
    </row>
    <row r="651" spans="3:17" x14ac:dyDescent="0.45">
      <c r="C651" s="117"/>
      <c r="D651" s="148"/>
      <c r="E651" s="121"/>
      <c r="F651" s="121"/>
      <c r="G651" s="117"/>
      <c r="H651" s="117"/>
      <c r="I651" s="117"/>
      <c r="J651" s="117"/>
      <c r="K651" s="117"/>
      <c r="L651" s="120"/>
      <c r="M651" s="120"/>
      <c r="N651" s="158" t="str">
        <f>IFERROR(IF(AND(Table4[[#This Row],[Amount of active component 
(kg)]]="", Table4[[#This Row],[Biomass treated 
(tonnes)]]=""),"", Table4[[#This Row],[Amount of active component 
(kg)]]/Table4[[#This Row],[Biomass treated 
(tonnes)]]),"")</f>
        <v/>
      </c>
      <c r="O651" s="122"/>
      <c r="P651" s="122"/>
      <c r="Q651" s="113"/>
    </row>
    <row r="652" spans="3:17" x14ac:dyDescent="0.45">
      <c r="C652" s="117"/>
      <c r="D652" s="148"/>
      <c r="E652" s="121"/>
      <c r="F652" s="121"/>
      <c r="G652" s="117"/>
      <c r="H652" s="117"/>
      <c r="I652" s="117"/>
      <c r="J652" s="117"/>
      <c r="K652" s="117"/>
      <c r="L652" s="120"/>
      <c r="M652" s="120"/>
      <c r="N652" s="158" t="str">
        <f>IFERROR(IF(AND(Table4[[#This Row],[Amount of active component 
(kg)]]="", Table4[[#This Row],[Biomass treated 
(tonnes)]]=""),"", Table4[[#This Row],[Amount of active component 
(kg)]]/Table4[[#This Row],[Biomass treated 
(tonnes)]]),"")</f>
        <v/>
      </c>
      <c r="O652" s="122"/>
      <c r="P652" s="122"/>
      <c r="Q652" s="113"/>
    </row>
    <row r="653" spans="3:17" x14ac:dyDescent="0.45">
      <c r="C653" s="117"/>
      <c r="D653" s="148"/>
      <c r="E653" s="121"/>
      <c r="F653" s="121"/>
      <c r="G653" s="117"/>
      <c r="H653" s="117"/>
      <c r="I653" s="117"/>
      <c r="J653" s="117"/>
      <c r="K653" s="117"/>
      <c r="L653" s="120"/>
      <c r="M653" s="120"/>
      <c r="N653" s="158" t="str">
        <f>IFERROR(IF(AND(Table4[[#This Row],[Amount of active component 
(kg)]]="", Table4[[#This Row],[Biomass treated 
(tonnes)]]=""),"", Table4[[#This Row],[Amount of active component 
(kg)]]/Table4[[#This Row],[Biomass treated 
(tonnes)]]),"")</f>
        <v/>
      </c>
      <c r="O653" s="122"/>
      <c r="P653" s="122"/>
      <c r="Q653" s="113"/>
    </row>
    <row r="654" spans="3:17" x14ac:dyDescent="0.45">
      <c r="C654" s="117"/>
      <c r="D654" s="148"/>
      <c r="E654" s="121"/>
      <c r="F654" s="121"/>
      <c r="G654" s="117"/>
      <c r="H654" s="117"/>
      <c r="I654" s="117"/>
      <c r="J654" s="117"/>
      <c r="K654" s="117"/>
      <c r="L654" s="120"/>
      <c r="M654" s="120"/>
      <c r="N654" s="158" t="str">
        <f>IFERROR(IF(AND(Table4[[#This Row],[Amount of active component 
(kg)]]="", Table4[[#This Row],[Biomass treated 
(tonnes)]]=""),"", Table4[[#This Row],[Amount of active component 
(kg)]]/Table4[[#This Row],[Biomass treated 
(tonnes)]]),"")</f>
        <v/>
      </c>
      <c r="O654" s="122"/>
      <c r="P654" s="122"/>
      <c r="Q654" s="113"/>
    </row>
    <row r="655" spans="3:17" x14ac:dyDescent="0.45">
      <c r="C655" s="117"/>
      <c r="D655" s="148"/>
      <c r="E655" s="121"/>
      <c r="F655" s="121"/>
      <c r="G655" s="117"/>
      <c r="H655" s="117"/>
      <c r="I655" s="117"/>
      <c r="J655" s="117"/>
      <c r="K655" s="117"/>
      <c r="L655" s="120"/>
      <c r="M655" s="120"/>
      <c r="N655" s="158" t="str">
        <f>IFERROR(IF(AND(Table4[[#This Row],[Amount of active component 
(kg)]]="", Table4[[#This Row],[Biomass treated 
(tonnes)]]=""),"", Table4[[#This Row],[Amount of active component 
(kg)]]/Table4[[#This Row],[Biomass treated 
(tonnes)]]),"")</f>
        <v/>
      </c>
      <c r="O655" s="122"/>
      <c r="P655" s="122"/>
      <c r="Q655" s="113"/>
    </row>
    <row r="656" spans="3:17" x14ac:dyDescent="0.45">
      <c r="C656" s="117"/>
      <c r="D656" s="148"/>
      <c r="E656" s="121"/>
      <c r="F656" s="121"/>
      <c r="G656" s="117"/>
      <c r="H656" s="117"/>
      <c r="I656" s="117"/>
      <c r="J656" s="117"/>
      <c r="K656" s="117"/>
      <c r="L656" s="120"/>
      <c r="M656" s="120"/>
      <c r="N656" s="158" t="str">
        <f>IFERROR(IF(AND(Table4[[#This Row],[Amount of active component 
(kg)]]="", Table4[[#This Row],[Biomass treated 
(tonnes)]]=""),"", Table4[[#This Row],[Amount of active component 
(kg)]]/Table4[[#This Row],[Biomass treated 
(tonnes)]]),"")</f>
        <v/>
      </c>
      <c r="O656" s="122"/>
      <c r="P656" s="122"/>
      <c r="Q656" s="113"/>
    </row>
    <row r="657" spans="3:17" x14ac:dyDescent="0.45">
      <c r="C657" s="117"/>
      <c r="D657" s="148"/>
      <c r="E657" s="121"/>
      <c r="F657" s="121"/>
      <c r="G657" s="117"/>
      <c r="H657" s="117"/>
      <c r="I657" s="117"/>
      <c r="J657" s="117"/>
      <c r="K657" s="117"/>
      <c r="L657" s="120"/>
      <c r="M657" s="120"/>
      <c r="N657" s="158" t="str">
        <f>IFERROR(IF(AND(Table4[[#This Row],[Amount of active component 
(kg)]]="", Table4[[#This Row],[Biomass treated 
(tonnes)]]=""),"", Table4[[#This Row],[Amount of active component 
(kg)]]/Table4[[#This Row],[Biomass treated 
(tonnes)]]),"")</f>
        <v/>
      </c>
      <c r="O657" s="122"/>
      <c r="P657" s="122"/>
      <c r="Q657" s="113"/>
    </row>
    <row r="658" spans="3:17" x14ac:dyDescent="0.45">
      <c r="C658" s="117"/>
      <c r="D658" s="148"/>
      <c r="E658" s="121"/>
      <c r="F658" s="121"/>
      <c r="G658" s="117"/>
      <c r="H658" s="117"/>
      <c r="I658" s="117"/>
      <c r="J658" s="117"/>
      <c r="K658" s="117"/>
      <c r="L658" s="120"/>
      <c r="M658" s="120"/>
      <c r="N658" s="158" t="str">
        <f>IFERROR(IF(AND(Table4[[#This Row],[Amount of active component 
(kg)]]="", Table4[[#This Row],[Biomass treated 
(tonnes)]]=""),"", Table4[[#This Row],[Amount of active component 
(kg)]]/Table4[[#This Row],[Biomass treated 
(tonnes)]]),"")</f>
        <v/>
      </c>
      <c r="O658" s="122"/>
      <c r="P658" s="122"/>
      <c r="Q658" s="113"/>
    </row>
    <row r="659" spans="3:17" x14ac:dyDescent="0.45">
      <c r="C659" s="117"/>
      <c r="D659" s="148"/>
      <c r="E659" s="121"/>
      <c r="F659" s="121"/>
      <c r="G659" s="117"/>
      <c r="H659" s="117"/>
      <c r="I659" s="117"/>
      <c r="J659" s="117"/>
      <c r="K659" s="117"/>
      <c r="L659" s="120"/>
      <c r="M659" s="120"/>
      <c r="N659" s="158" t="str">
        <f>IFERROR(IF(AND(Table4[[#This Row],[Amount of active component 
(kg)]]="", Table4[[#This Row],[Biomass treated 
(tonnes)]]=""),"", Table4[[#This Row],[Amount of active component 
(kg)]]/Table4[[#This Row],[Biomass treated 
(tonnes)]]),"")</f>
        <v/>
      </c>
      <c r="O659" s="122"/>
      <c r="P659" s="122"/>
      <c r="Q659" s="113"/>
    </row>
    <row r="660" spans="3:17" x14ac:dyDescent="0.45">
      <c r="C660" s="117"/>
      <c r="D660" s="148"/>
      <c r="E660" s="121"/>
      <c r="F660" s="121"/>
      <c r="G660" s="117"/>
      <c r="H660" s="117"/>
      <c r="I660" s="117"/>
      <c r="J660" s="117"/>
      <c r="K660" s="117"/>
      <c r="L660" s="120"/>
      <c r="M660" s="120"/>
      <c r="N660" s="158" t="str">
        <f>IFERROR(IF(AND(Table4[[#This Row],[Amount of active component 
(kg)]]="", Table4[[#This Row],[Biomass treated 
(tonnes)]]=""),"", Table4[[#This Row],[Amount of active component 
(kg)]]/Table4[[#This Row],[Biomass treated 
(tonnes)]]),"")</f>
        <v/>
      </c>
      <c r="O660" s="122"/>
      <c r="P660" s="122"/>
      <c r="Q660" s="113"/>
    </row>
    <row r="661" spans="3:17" x14ac:dyDescent="0.45">
      <c r="C661" s="117"/>
      <c r="D661" s="148"/>
      <c r="E661" s="121"/>
      <c r="F661" s="121"/>
      <c r="G661" s="117"/>
      <c r="H661" s="117"/>
      <c r="I661" s="117"/>
      <c r="J661" s="117"/>
      <c r="K661" s="117"/>
      <c r="L661" s="120"/>
      <c r="M661" s="120"/>
      <c r="N661" s="158" t="str">
        <f>IFERROR(IF(AND(Table4[[#This Row],[Amount of active component 
(kg)]]="", Table4[[#This Row],[Biomass treated 
(tonnes)]]=""),"", Table4[[#This Row],[Amount of active component 
(kg)]]/Table4[[#This Row],[Biomass treated 
(tonnes)]]),"")</f>
        <v/>
      </c>
      <c r="O661" s="122"/>
      <c r="P661" s="122"/>
      <c r="Q661" s="113"/>
    </row>
    <row r="662" spans="3:17" x14ac:dyDescent="0.45">
      <c r="C662" s="117"/>
      <c r="D662" s="148"/>
      <c r="E662" s="121"/>
      <c r="F662" s="121"/>
      <c r="G662" s="117"/>
      <c r="H662" s="117"/>
      <c r="I662" s="117"/>
      <c r="J662" s="117"/>
      <c r="K662" s="117"/>
      <c r="L662" s="120"/>
      <c r="M662" s="120"/>
      <c r="N662" s="158" t="str">
        <f>IFERROR(IF(AND(Table4[[#This Row],[Amount of active component 
(kg)]]="", Table4[[#This Row],[Biomass treated 
(tonnes)]]=""),"", Table4[[#This Row],[Amount of active component 
(kg)]]/Table4[[#This Row],[Biomass treated 
(tonnes)]]),"")</f>
        <v/>
      </c>
      <c r="O662" s="122"/>
      <c r="P662" s="122"/>
      <c r="Q662" s="113"/>
    </row>
    <row r="663" spans="3:17" x14ac:dyDescent="0.45">
      <c r="C663" s="117"/>
      <c r="D663" s="148"/>
      <c r="E663" s="121"/>
      <c r="F663" s="121"/>
      <c r="G663" s="117"/>
      <c r="H663" s="117"/>
      <c r="I663" s="117"/>
      <c r="J663" s="117"/>
      <c r="K663" s="117"/>
      <c r="L663" s="120"/>
      <c r="M663" s="120"/>
      <c r="N663" s="158" t="str">
        <f>IFERROR(IF(AND(Table4[[#This Row],[Amount of active component 
(kg)]]="", Table4[[#This Row],[Biomass treated 
(tonnes)]]=""),"", Table4[[#This Row],[Amount of active component 
(kg)]]/Table4[[#This Row],[Biomass treated 
(tonnes)]]),"")</f>
        <v/>
      </c>
      <c r="O663" s="122"/>
      <c r="P663" s="122"/>
      <c r="Q663" s="113"/>
    </row>
    <row r="664" spans="3:17" x14ac:dyDescent="0.45">
      <c r="C664" s="117"/>
      <c r="D664" s="148"/>
      <c r="E664" s="121"/>
      <c r="F664" s="121"/>
      <c r="G664" s="117"/>
      <c r="H664" s="117"/>
      <c r="I664" s="117"/>
      <c r="J664" s="117"/>
      <c r="K664" s="117"/>
      <c r="L664" s="120"/>
      <c r="M664" s="120"/>
      <c r="N664" s="158" t="str">
        <f>IFERROR(IF(AND(Table4[[#This Row],[Amount of active component 
(kg)]]="", Table4[[#This Row],[Biomass treated 
(tonnes)]]=""),"", Table4[[#This Row],[Amount of active component 
(kg)]]/Table4[[#This Row],[Biomass treated 
(tonnes)]]),"")</f>
        <v/>
      </c>
      <c r="O664" s="122"/>
      <c r="P664" s="122"/>
      <c r="Q664" s="113"/>
    </row>
    <row r="665" spans="3:17" x14ac:dyDescent="0.45">
      <c r="C665" s="117"/>
      <c r="D665" s="148"/>
      <c r="E665" s="121"/>
      <c r="F665" s="121"/>
      <c r="G665" s="117"/>
      <c r="H665" s="117"/>
      <c r="I665" s="117"/>
      <c r="J665" s="117"/>
      <c r="K665" s="117"/>
      <c r="L665" s="120"/>
      <c r="M665" s="120"/>
      <c r="N665" s="158" t="str">
        <f>IFERROR(IF(AND(Table4[[#This Row],[Amount of active component 
(kg)]]="", Table4[[#This Row],[Biomass treated 
(tonnes)]]=""),"", Table4[[#This Row],[Amount of active component 
(kg)]]/Table4[[#This Row],[Biomass treated 
(tonnes)]]),"")</f>
        <v/>
      </c>
      <c r="O665" s="122"/>
      <c r="P665" s="122"/>
      <c r="Q665" s="113"/>
    </row>
    <row r="666" spans="3:17" x14ac:dyDescent="0.45">
      <c r="C666" s="117"/>
      <c r="D666" s="148"/>
      <c r="E666" s="121"/>
      <c r="F666" s="121"/>
      <c r="G666" s="117"/>
      <c r="H666" s="117"/>
      <c r="I666" s="117"/>
      <c r="J666" s="117"/>
      <c r="K666" s="117"/>
      <c r="L666" s="120"/>
      <c r="M666" s="120"/>
      <c r="N666" s="158" t="str">
        <f>IFERROR(IF(AND(Table4[[#This Row],[Amount of active component 
(kg)]]="", Table4[[#This Row],[Biomass treated 
(tonnes)]]=""),"", Table4[[#This Row],[Amount of active component 
(kg)]]/Table4[[#This Row],[Biomass treated 
(tonnes)]]),"")</f>
        <v/>
      </c>
      <c r="O666" s="122"/>
      <c r="P666" s="122"/>
      <c r="Q666" s="113"/>
    </row>
    <row r="667" spans="3:17" x14ac:dyDescent="0.45">
      <c r="C667" s="117"/>
      <c r="D667" s="148"/>
      <c r="E667" s="121"/>
      <c r="F667" s="121"/>
      <c r="G667" s="117"/>
      <c r="H667" s="117"/>
      <c r="I667" s="117"/>
      <c r="J667" s="117"/>
      <c r="K667" s="117"/>
      <c r="L667" s="120"/>
      <c r="M667" s="120"/>
      <c r="N667" s="158" t="str">
        <f>IFERROR(IF(AND(Table4[[#This Row],[Amount of active component 
(kg)]]="", Table4[[#This Row],[Biomass treated 
(tonnes)]]=""),"", Table4[[#This Row],[Amount of active component 
(kg)]]/Table4[[#This Row],[Biomass treated 
(tonnes)]]),"")</f>
        <v/>
      </c>
      <c r="O667" s="122"/>
      <c r="P667" s="122"/>
      <c r="Q667" s="113"/>
    </row>
    <row r="668" spans="3:17" x14ac:dyDescent="0.45">
      <c r="C668" s="117"/>
      <c r="D668" s="148"/>
      <c r="E668" s="121"/>
      <c r="F668" s="121"/>
      <c r="G668" s="117"/>
      <c r="H668" s="117"/>
      <c r="I668" s="117"/>
      <c r="J668" s="117"/>
      <c r="K668" s="117"/>
      <c r="L668" s="120"/>
      <c r="M668" s="120"/>
      <c r="N668" s="158" t="str">
        <f>IFERROR(IF(AND(Table4[[#This Row],[Amount of active component 
(kg)]]="", Table4[[#This Row],[Biomass treated 
(tonnes)]]=""),"", Table4[[#This Row],[Amount of active component 
(kg)]]/Table4[[#This Row],[Biomass treated 
(tonnes)]]),"")</f>
        <v/>
      </c>
      <c r="O668" s="122"/>
      <c r="P668" s="122"/>
      <c r="Q668" s="113"/>
    </row>
    <row r="669" spans="3:17" x14ac:dyDescent="0.45">
      <c r="C669" s="117"/>
      <c r="D669" s="148"/>
      <c r="E669" s="121"/>
      <c r="F669" s="121"/>
      <c r="G669" s="117"/>
      <c r="H669" s="117"/>
      <c r="I669" s="117"/>
      <c r="J669" s="117"/>
      <c r="K669" s="117"/>
      <c r="L669" s="120"/>
      <c r="M669" s="120"/>
      <c r="N669" s="158" t="str">
        <f>IFERROR(IF(AND(Table4[[#This Row],[Amount of active component 
(kg)]]="", Table4[[#This Row],[Biomass treated 
(tonnes)]]=""),"", Table4[[#This Row],[Amount of active component 
(kg)]]/Table4[[#This Row],[Biomass treated 
(tonnes)]]),"")</f>
        <v/>
      </c>
      <c r="O669" s="122"/>
      <c r="P669" s="122"/>
      <c r="Q669" s="113"/>
    </row>
    <row r="670" spans="3:17" x14ac:dyDescent="0.45">
      <c r="C670" s="117"/>
      <c r="D670" s="148"/>
      <c r="E670" s="121"/>
      <c r="F670" s="121"/>
      <c r="G670" s="117"/>
      <c r="H670" s="117"/>
      <c r="I670" s="117"/>
      <c r="J670" s="117"/>
      <c r="K670" s="117"/>
      <c r="L670" s="120"/>
      <c r="M670" s="120"/>
      <c r="N670" s="158" t="str">
        <f>IFERROR(IF(AND(Table4[[#This Row],[Amount of active component 
(kg)]]="", Table4[[#This Row],[Biomass treated 
(tonnes)]]=""),"", Table4[[#This Row],[Amount of active component 
(kg)]]/Table4[[#This Row],[Biomass treated 
(tonnes)]]),"")</f>
        <v/>
      </c>
      <c r="O670" s="122"/>
      <c r="P670" s="122"/>
      <c r="Q670" s="113"/>
    </row>
    <row r="671" spans="3:17" x14ac:dyDescent="0.45">
      <c r="C671" s="117"/>
      <c r="D671" s="148"/>
      <c r="E671" s="121"/>
      <c r="F671" s="121"/>
      <c r="G671" s="117"/>
      <c r="H671" s="117"/>
      <c r="I671" s="117"/>
      <c r="J671" s="117"/>
      <c r="K671" s="117"/>
      <c r="L671" s="120"/>
      <c r="M671" s="120"/>
      <c r="N671" s="158" t="str">
        <f>IFERROR(IF(AND(Table4[[#This Row],[Amount of active component 
(kg)]]="", Table4[[#This Row],[Biomass treated 
(tonnes)]]=""),"", Table4[[#This Row],[Amount of active component 
(kg)]]/Table4[[#This Row],[Biomass treated 
(tonnes)]]),"")</f>
        <v/>
      </c>
      <c r="O671" s="122"/>
      <c r="P671" s="122"/>
      <c r="Q671" s="113"/>
    </row>
    <row r="672" spans="3:17" x14ac:dyDescent="0.45">
      <c r="C672" s="117"/>
      <c r="D672" s="148"/>
      <c r="E672" s="121"/>
      <c r="F672" s="121"/>
      <c r="G672" s="117"/>
      <c r="H672" s="117"/>
      <c r="I672" s="117"/>
      <c r="J672" s="117"/>
      <c r="K672" s="117"/>
      <c r="L672" s="120"/>
      <c r="M672" s="120"/>
      <c r="N672" s="158" t="str">
        <f>IFERROR(IF(AND(Table4[[#This Row],[Amount of active component 
(kg)]]="", Table4[[#This Row],[Biomass treated 
(tonnes)]]=""),"", Table4[[#This Row],[Amount of active component 
(kg)]]/Table4[[#This Row],[Biomass treated 
(tonnes)]]),"")</f>
        <v/>
      </c>
      <c r="O672" s="122"/>
      <c r="P672" s="122"/>
      <c r="Q672" s="113"/>
    </row>
    <row r="673" spans="3:17" x14ac:dyDescent="0.45">
      <c r="C673" s="117"/>
      <c r="D673" s="148"/>
      <c r="E673" s="121"/>
      <c r="F673" s="121"/>
      <c r="G673" s="117"/>
      <c r="H673" s="117"/>
      <c r="I673" s="117"/>
      <c r="J673" s="117"/>
      <c r="K673" s="117"/>
      <c r="L673" s="120"/>
      <c r="M673" s="120"/>
      <c r="N673" s="158" t="str">
        <f>IFERROR(IF(AND(Table4[[#This Row],[Amount of active component 
(kg)]]="", Table4[[#This Row],[Biomass treated 
(tonnes)]]=""),"", Table4[[#This Row],[Amount of active component 
(kg)]]/Table4[[#This Row],[Biomass treated 
(tonnes)]]),"")</f>
        <v/>
      </c>
      <c r="O673" s="122"/>
      <c r="P673" s="122"/>
      <c r="Q673" s="113"/>
    </row>
    <row r="674" spans="3:17" x14ac:dyDescent="0.45">
      <c r="C674" s="117"/>
      <c r="D674" s="148"/>
      <c r="E674" s="121"/>
      <c r="F674" s="121"/>
      <c r="G674" s="117"/>
      <c r="H674" s="117"/>
      <c r="I674" s="117"/>
      <c r="J674" s="117"/>
      <c r="K674" s="117"/>
      <c r="L674" s="120"/>
      <c r="M674" s="120"/>
      <c r="N674" s="158" t="str">
        <f>IFERROR(IF(AND(Table4[[#This Row],[Amount of active component 
(kg)]]="", Table4[[#This Row],[Biomass treated 
(tonnes)]]=""),"", Table4[[#This Row],[Amount of active component 
(kg)]]/Table4[[#This Row],[Biomass treated 
(tonnes)]]),"")</f>
        <v/>
      </c>
      <c r="O674" s="122"/>
      <c r="P674" s="122"/>
      <c r="Q674" s="113"/>
    </row>
    <row r="675" spans="3:17" x14ac:dyDescent="0.45">
      <c r="C675" s="117"/>
      <c r="D675" s="148"/>
      <c r="E675" s="121"/>
      <c r="F675" s="121"/>
      <c r="G675" s="117"/>
      <c r="H675" s="117"/>
      <c r="I675" s="117"/>
      <c r="J675" s="117"/>
      <c r="K675" s="117"/>
      <c r="L675" s="120"/>
      <c r="M675" s="120"/>
      <c r="N675" s="158" t="str">
        <f>IFERROR(IF(AND(Table4[[#This Row],[Amount of active component 
(kg)]]="", Table4[[#This Row],[Biomass treated 
(tonnes)]]=""),"", Table4[[#This Row],[Amount of active component 
(kg)]]/Table4[[#This Row],[Biomass treated 
(tonnes)]]),"")</f>
        <v/>
      </c>
      <c r="O675" s="122"/>
      <c r="P675" s="122"/>
      <c r="Q675" s="113"/>
    </row>
    <row r="676" spans="3:17" x14ac:dyDescent="0.45">
      <c r="C676" s="117"/>
      <c r="D676" s="148"/>
      <c r="E676" s="121"/>
      <c r="F676" s="121"/>
      <c r="G676" s="117"/>
      <c r="H676" s="117"/>
      <c r="I676" s="117"/>
      <c r="J676" s="117"/>
      <c r="K676" s="117"/>
      <c r="L676" s="120"/>
      <c r="M676" s="120"/>
      <c r="N676" s="158" t="str">
        <f>IFERROR(IF(AND(Table4[[#This Row],[Amount of active component 
(kg)]]="", Table4[[#This Row],[Biomass treated 
(tonnes)]]=""),"", Table4[[#This Row],[Amount of active component 
(kg)]]/Table4[[#This Row],[Biomass treated 
(tonnes)]]),"")</f>
        <v/>
      </c>
      <c r="O676" s="122"/>
      <c r="P676" s="122"/>
      <c r="Q676" s="113"/>
    </row>
    <row r="677" spans="3:17" x14ac:dyDescent="0.45">
      <c r="C677" s="117"/>
      <c r="D677" s="148"/>
      <c r="E677" s="121"/>
      <c r="F677" s="121"/>
      <c r="G677" s="117"/>
      <c r="H677" s="117"/>
      <c r="I677" s="117"/>
      <c r="J677" s="117"/>
      <c r="K677" s="117"/>
      <c r="L677" s="120"/>
      <c r="M677" s="120"/>
      <c r="N677" s="158" t="str">
        <f>IFERROR(IF(AND(Table4[[#This Row],[Amount of active component 
(kg)]]="", Table4[[#This Row],[Biomass treated 
(tonnes)]]=""),"", Table4[[#This Row],[Amount of active component 
(kg)]]/Table4[[#This Row],[Biomass treated 
(tonnes)]]),"")</f>
        <v/>
      </c>
      <c r="O677" s="122"/>
      <c r="P677" s="122"/>
      <c r="Q677" s="113"/>
    </row>
    <row r="678" spans="3:17" x14ac:dyDescent="0.45">
      <c r="C678" s="117"/>
      <c r="D678" s="148"/>
      <c r="E678" s="121"/>
      <c r="F678" s="121"/>
      <c r="G678" s="117"/>
      <c r="H678" s="117"/>
      <c r="I678" s="117"/>
      <c r="J678" s="117"/>
      <c r="K678" s="117"/>
      <c r="L678" s="120"/>
      <c r="M678" s="120"/>
      <c r="N678" s="158" t="str">
        <f>IFERROR(IF(AND(Table4[[#This Row],[Amount of active component 
(kg)]]="", Table4[[#This Row],[Biomass treated 
(tonnes)]]=""),"", Table4[[#This Row],[Amount of active component 
(kg)]]/Table4[[#This Row],[Biomass treated 
(tonnes)]]),"")</f>
        <v/>
      </c>
      <c r="O678" s="122"/>
      <c r="P678" s="122"/>
      <c r="Q678" s="113"/>
    </row>
    <row r="679" spans="3:17" x14ac:dyDescent="0.45">
      <c r="C679" s="117"/>
      <c r="D679" s="148"/>
      <c r="E679" s="121"/>
      <c r="F679" s="121"/>
      <c r="G679" s="117"/>
      <c r="H679" s="117"/>
      <c r="I679" s="117"/>
      <c r="J679" s="117"/>
      <c r="K679" s="117"/>
      <c r="L679" s="120"/>
      <c r="M679" s="120"/>
      <c r="N679" s="158" t="str">
        <f>IFERROR(IF(AND(Table4[[#This Row],[Amount of active component 
(kg)]]="", Table4[[#This Row],[Biomass treated 
(tonnes)]]=""),"", Table4[[#This Row],[Amount of active component 
(kg)]]/Table4[[#This Row],[Biomass treated 
(tonnes)]]),"")</f>
        <v/>
      </c>
      <c r="O679" s="122"/>
      <c r="P679" s="122"/>
      <c r="Q679" s="113"/>
    </row>
    <row r="680" spans="3:17" x14ac:dyDescent="0.45">
      <c r="C680" s="117"/>
      <c r="D680" s="148"/>
      <c r="E680" s="121"/>
      <c r="F680" s="121"/>
      <c r="G680" s="117"/>
      <c r="H680" s="117"/>
      <c r="I680" s="117"/>
      <c r="J680" s="117"/>
      <c r="K680" s="117"/>
      <c r="L680" s="120"/>
      <c r="M680" s="120"/>
      <c r="N680" s="158" t="str">
        <f>IFERROR(IF(AND(Table4[[#This Row],[Amount of active component 
(kg)]]="", Table4[[#This Row],[Biomass treated 
(tonnes)]]=""),"", Table4[[#This Row],[Amount of active component 
(kg)]]/Table4[[#This Row],[Biomass treated 
(tonnes)]]),"")</f>
        <v/>
      </c>
      <c r="O680" s="122"/>
      <c r="P680" s="122"/>
      <c r="Q680" s="113"/>
    </row>
    <row r="681" spans="3:17" x14ac:dyDescent="0.45">
      <c r="C681" s="117"/>
      <c r="D681" s="148"/>
      <c r="E681" s="121"/>
      <c r="F681" s="121"/>
      <c r="G681" s="117"/>
      <c r="H681" s="117"/>
      <c r="I681" s="117"/>
      <c r="J681" s="117"/>
      <c r="K681" s="117"/>
      <c r="L681" s="120"/>
      <c r="M681" s="120"/>
      <c r="N681" s="158" t="str">
        <f>IFERROR(IF(AND(Table4[[#This Row],[Amount of active component 
(kg)]]="", Table4[[#This Row],[Biomass treated 
(tonnes)]]=""),"", Table4[[#This Row],[Amount of active component 
(kg)]]/Table4[[#This Row],[Biomass treated 
(tonnes)]]),"")</f>
        <v/>
      </c>
      <c r="O681" s="122"/>
      <c r="P681" s="122"/>
      <c r="Q681" s="113"/>
    </row>
    <row r="682" spans="3:17" x14ac:dyDescent="0.45">
      <c r="C682" s="117"/>
      <c r="D682" s="148"/>
      <c r="E682" s="121"/>
      <c r="F682" s="121"/>
      <c r="G682" s="117"/>
      <c r="H682" s="117"/>
      <c r="I682" s="117"/>
      <c r="J682" s="117"/>
      <c r="K682" s="117"/>
      <c r="L682" s="120"/>
      <c r="M682" s="120"/>
      <c r="N682" s="158" t="str">
        <f>IFERROR(IF(AND(Table4[[#This Row],[Amount of active component 
(kg)]]="", Table4[[#This Row],[Biomass treated 
(tonnes)]]=""),"", Table4[[#This Row],[Amount of active component 
(kg)]]/Table4[[#This Row],[Biomass treated 
(tonnes)]]),"")</f>
        <v/>
      </c>
      <c r="O682" s="122"/>
      <c r="P682" s="122"/>
      <c r="Q682" s="113"/>
    </row>
    <row r="683" spans="3:17" x14ac:dyDescent="0.45">
      <c r="C683" s="117"/>
      <c r="D683" s="148"/>
      <c r="E683" s="121"/>
      <c r="F683" s="121"/>
      <c r="G683" s="117"/>
      <c r="H683" s="117"/>
      <c r="I683" s="117"/>
      <c r="J683" s="117"/>
      <c r="K683" s="117"/>
      <c r="L683" s="120"/>
      <c r="M683" s="120"/>
      <c r="N683" s="158" t="str">
        <f>IFERROR(IF(AND(Table4[[#This Row],[Amount of active component 
(kg)]]="", Table4[[#This Row],[Biomass treated 
(tonnes)]]=""),"", Table4[[#This Row],[Amount of active component 
(kg)]]/Table4[[#This Row],[Biomass treated 
(tonnes)]]),"")</f>
        <v/>
      </c>
      <c r="O683" s="122"/>
      <c r="P683" s="122"/>
      <c r="Q683" s="113"/>
    </row>
    <row r="684" spans="3:17" x14ac:dyDescent="0.45">
      <c r="C684" s="117"/>
      <c r="D684" s="148"/>
      <c r="E684" s="121"/>
      <c r="F684" s="121"/>
      <c r="G684" s="117"/>
      <c r="H684" s="117"/>
      <c r="I684" s="117"/>
      <c r="J684" s="117"/>
      <c r="K684" s="117"/>
      <c r="L684" s="120"/>
      <c r="M684" s="120"/>
      <c r="N684" s="158" t="str">
        <f>IFERROR(IF(AND(Table4[[#This Row],[Amount of active component 
(kg)]]="", Table4[[#This Row],[Biomass treated 
(tonnes)]]=""),"", Table4[[#This Row],[Amount of active component 
(kg)]]/Table4[[#This Row],[Biomass treated 
(tonnes)]]),"")</f>
        <v/>
      </c>
      <c r="O684" s="122"/>
      <c r="P684" s="122"/>
      <c r="Q684" s="113"/>
    </row>
    <row r="685" spans="3:17" x14ac:dyDescent="0.45">
      <c r="C685" s="117"/>
      <c r="D685" s="148"/>
      <c r="E685" s="121"/>
      <c r="F685" s="121"/>
      <c r="G685" s="117"/>
      <c r="H685" s="117"/>
      <c r="I685" s="117"/>
      <c r="J685" s="117"/>
      <c r="K685" s="117"/>
      <c r="L685" s="120"/>
      <c r="M685" s="120"/>
      <c r="N685" s="158" t="str">
        <f>IFERROR(IF(AND(Table4[[#This Row],[Amount of active component 
(kg)]]="", Table4[[#This Row],[Biomass treated 
(tonnes)]]=""),"", Table4[[#This Row],[Amount of active component 
(kg)]]/Table4[[#This Row],[Biomass treated 
(tonnes)]]),"")</f>
        <v/>
      </c>
      <c r="O685" s="122"/>
      <c r="P685" s="122"/>
      <c r="Q685" s="113"/>
    </row>
    <row r="686" spans="3:17" x14ac:dyDescent="0.45">
      <c r="C686" s="117"/>
      <c r="D686" s="148"/>
      <c r="E686" s="121"/>
      <c r="F686" s="121"/>
      <c r="G686" s="117"/>
      <c r="H686" s="117"/>
      <c r="I686" s="117"/>
      <c r="J686" s="117"/>
      <c r="K686" s="117"/>
      <c r="L686" s="120"/>
      <c r="M686" s="120"/>
      <c r="N686" s="158" t="str">
        <f>IFERROR(IF(AND(Table4[[#This Row],[Amount of active component 
(kg)]]="", Table4[[#This Row],[Biomass treated 
(tonnes)]]=""),"", Table4[[#This Row],[Amount of active component 
(kg)]]/Table4[[#This Row],[Biomass treated 
(tonnes)]]),"")</f>
        <v/>
      </c>
      <c r="O686" s="122"/>
      <c r="P686" s="122"/>
      <c r="Q686" s="113"/>
    </row>
    <row r="687" spans="3:17" x14ac:dyDescent="0.45">
      <c r="C687" s="117"/>
      <c r="D687" s="148"/>
      <c r="E687" s="121"/>
      <c r="F687" s="121"/>
      <c r="G687" s="117"/>
      <c r="H687" s="117"/>
      <c r="I687" s="117"/>
      <c r="J687" s="117"/>
      <c r="K687" s="117"/>
      <c r="L687" s="120"/>
      <c r="M687" s="120"/>
      <c r="N687" s="158" t="str">
        <f>IFERROR(IF(AND(Table4[[#This Row],[Amount of active component 
(kg)]]="", Table4[[#This Row],[Biomass treated 
(tonnes)]]=""),"", Table4[[#This Row],[Amount of active component 
(kg)]]/Table4[[#This Row],[Biomass treated 
(tonnes)]]),"")</f>
        <v/>
      </c>
      <c r="O687" s="122"/>
      <c r="P687" s="122"/>
      <c r="Q687" s="113"/>
    </row>
    <row r="688" spans="3:17" x14ac:dyDescent="0.45">
      <c r="C688" s="117"/>
      <c r="D688" s="148"/>
      <c r="E688" s="121"/>
      <c r="F688" s="121"/>
      <c r="G688" s="117"/>
      <c r="H688" s="117"/>
      <c r="I688" s="117"/>
      <c r="J688" s="117"/>
      <c r="K688" s="117"/>
      <c r="L688" s="120"/>
      <c r="M688" s="120"/>
      <c r="N688" s="158" t="str">
        <f>IFERROR(IF(AND(Table4[[#This Row],[Amount of active component 
(kg)]]="", Table4[[#This Row],[Biomass treated 
(tonnes)]]=""),"", Table4[[#This Row],[Amount of active component 
(kg)]]/Table4[[#This Row],[Biomass treated 
(tonnes)]]),"")</f>
        <v/>
      </c>
      <c r="O688" s="122"/>
      <c r="P688" s="122"/>
      <c r="Q688" s="113"/>
    </row>
    <row r="689" spans="3:17" x14ac:dyDescent="0.45">
      <c r="C689" s="117"/>
      <c r="D689" s="148"/>
      <c r="E689" s="121"/>
      <c r="F689" s="121"/>
      <c r="G689" s="117"/>
      <c r="H689" s="117"/>
      <c r="I689" s="117"/>
      <c r="J689" s="117"/>
      <c r="K689" s="117"/>
      <c r="L689" s="120"/>
      <c r="M689" s="120"/>
      <c r="N689" s="158" t="str">
        <f>IFERROR(IF(AND(Table4[[#This Row],[Amount of active component 
(kg)]]="", Table4[[#This Row],[Biomass treated 
(tonnes)]]=""),"", Table4[[#This Row],[Amount of active component 
(kg)]]/Table4[[#This Row],[Biomass treated 
(tonnes)]]),"")</f>
        <v/>
      </c>
      <c r="O689" s="122"/>
      <c r="P689" s="122"/>
      <c r="Q689" s="113"/>
    </row>
    <row r="690" spans="3:17" x14ac:dyDescent="0.45">
      <c r="C690" s="117"/>
      <c r="D690" s="148"/>
      <c r="E690" s="121"/>
      <c r="F690" s="121"/>
      <c r="G690" s="117"/>
      <c r="H690" s="117"/>
      <c r="I690" s="117"/>
      <c r="J690" s="117"/>
      <c r="K690" s="117"/>
      <c r="L690" s="120"/>
      <c r="M690" s="120"/>
      <c r="N690" s="158" t="str">
        <f>IFERROR(IF(AND(Table4[[#This Row],[Amount of active component 
(kg)]]="", Table4[[#This Row],[Biomass treated 
(tonnes)]]=""),"", Table4[[#This Row],[Amount of active component 
(kg)]]/Table4[[#This Row],[Biomass treated 
(tonnes)]]),"")</f>
        <v/>
      </c>
      <c r="O690" s="122"/>
      <c r="P690" s="122"/>
      <c r="Q690" s="113"/>
    </row>
    <row r="691" spans="3:17" x14ac:dyDescent="0.45">
      <c r="C691" s="117"/>
      <c r="D691" s="148"/>
      <c r="E691" s="121"/>
      <c r="F691" s="121"/>
      <c r="G691" s="117"/>
      <c r="H691" s="117"/>
      <c r="I691" s="117"/>
      <c r="J691" s="117"/>
      <c r="K691" s="117"/>
      <c r="L691" s="120"/>
      <c r="M691" s="120"/>
      <c r="N691" s="158" t="str">
        <f>IFERROR(IF(AND(Table4[[#This Row],[Amount of active component 
(kg)]]="", Table4[[#This Row],[Biomass treated 
(tonnes)]]=""),"", Table4[[#This Row],[Amount of active component 
(kg)]]/Table4[[#This Row],[Biomass treated 
(tonnes)]]),"")</f>
        <v/>
      </c>
      <c r="O691" s="122"/>
      <c r="P691" s="122"/>
      <c r="Q691" s="113"/>
    </row>
    <row r="692" spans="3:17" x14ac:dyDescent="0.45">
      <c r="C692" s="117"/>
      <c r="D692" s="148"/>
      <c r="E692" s="121"/>
      <c r="F692" s="121"/>
      <c r="G692" s="117"/>
      <c r="H692" s="117"/>
      <c r="I692" s="117"/>
      <c r="J692" s="117"/>
      <c r="K692" s="117"/>
      <c r="L692" s="120"/>
      <c r="M692" s="120"/>
      <c r="N692" s="158" t="str">
        <f>IFERROR(IF(AND(Table4[[#This Row],[Amount of active component 
(kg)]]="", Table4[[#This Row],[Biomass treated 
(tonnes)]]=""),"", Table4[[#This Row],[Amount of active component 
(kg)]]/Table4[[#This Row],[Biomass treated 
(tonnes)]]),"")</f>
        <v/>
      </c>
      <c r="O692" s="122"/>
      <c r="P692" s="122"/>
      <c r="Q692" s="113"/>
    </row>
    <row r="693" spans="3:17" x14ac:dyDescent="0.45">
      <c r="C693" s="117"/>
      <c r="D693" s="148"/>
      <c r="E693" s="121"/>
      <c r="F693" s="121"/>
      <c r="G693" s="117"/>
      <c r="H693" s="117"/>
      <c r="I693" s="117"/>
      <c r="J693" s="117"/>
      <c r="K693" s="117"/>
      <c r="L693" s="120"/>
      <c r="M693" s="120"/>
      <c r="N693" s="158" t="str">
        <f>IFERROR(IF(AND(Table4[[#This Row],[Amount of active component 
(kg)]]="", Table4[[#This Row],[Biomass treated 
(tonnes)]]=""),"", Table4[[#This Row],[Amount of active component 
(kg)]]/Table4[[#This Row],[Biomass treated 
(tonnes)]]),"")</f>
        <v/>
      </c>
      <c r="O693" s="122"/>
      <c r="P693" s="122"/>
      <c r="Q693" s="113"/>
    </row>
    <row r="694" spans="3:17" x14ac:dyDescent="0.45">
      <c r="C694" s="117"/>
      <c r="D694" s="148"/>
      <c r="E694" s="121"/>
      <c r="F694" s="121"/>
      <c r="G694" s="117"/>
      <c r="H694" s="117"/>
      <c r="I694" s="117"/>
      <c r="J694" s="117"/>
      <c r="K694" s="117"/>
      <c r="L694" s="120"/>
      <c r="M694" s="120"/>
      <c r="N694" s="158" t="str">
        <f>IFERROR(IF(AND(Table4[[#This Row],[Amount of active component 
(kg)]]="", Table4[[#This Row],[Biomass treated 
(tonnes)]]=""),"", Table4[[#This Row],[Amount of active component 
(kg)]]/Table4[[#This Row],[Biomass treated 
(tonnes)]]),"")</f>
        <v/>
      </c>
      <c r="O694" s="122"/>
      <c r="P694" s="122"/>
      <c r="Q694" s="113"/>
    </row>
    <row r="695" spans="3:17" x14ac:dyDescent="0.45">
      <c r="C695" s="117"/>
      <c r="D695" s="148"/>
      <c r="E695" s="121"/>
      <c r="F695" s="121"/>
      <c r="G695" s="117"/>
      <c r="H695" s="117"/>
      <c r="I695" s="117"/>
      <c r="J695" s="117"/>
      <c r="K695" s="117"/>
      <c r="L695" s="120"/>
      <c r="M695" s="120"/>
      <c r="N695" s="158" t="str">
        <f>IFERROR(IF(AND(Table4[[#This Row],[Amount of active component 
(kg)]]="", Table4[[#This Row],[Biomass treated 
(tonnes)]]=""),"", Table4[[#This Row],[Amount of active component 
(kg)]]/Table4[[#This Row],[Biomass treated 
(tonnes)]]),"")</f>
        <v/>
      </c>
      <c r="O695" s="122"/>
      <c r="P695" s="122"/>
      <c r="Q695" s="113"/>
    </row>
    <row r="696" spans="3:17" x14ac:dyDescent="0.45">
      <c r="C696" s="117"/>
      <c r="D696" s="148"/>
      <c r="E696" s="121"/>
      <c r="F696" s="121"/>
      <c r="G696" s="117"/>
      <c r="H696" s="117"/>
      <c r="I696" s="117"/>
      <c r="J696" s="117"/>
      <c r="K696" s="117"/>
      <c r="L696" s="120"/>
      <c r="M696" s="120"/>
      <c r="N696" s="158" t="str">
        <f>IFERROR(IF(AND(Table4[[#This Row],[Amount of active component 
(kg)]]="", Table4[[#This Row],[Biomass treated 
(tonnes)]]=""),"", Table4[[#This Row],[Amount of active component 
(kg)]]/Table4[[#This Row],[Biomass treated 
(tonnes)]]),"")</f>
        <v/>
      </c>
      <c r="O696" s="122"/>
      <c r="P696" s="122"/>
      <c r="Q696" s="113"/>
    </row>
    <row r="697" spans="3:17" x14ac:dyDescent="0.45">
      <c r="C697" s="117"/>
      <c r="D697" s="148"/>
      <c r="E697" s="121"/>
      <c r="F697" s="121"/>
      <c r="G697" s="117"/>
      <c r="H697" s="117"/>
      <c r="I697" s="117"/>
      <c r="J697" s="117"/>
      <c r="K697" s="117"/>
      <c r="L697" s="120"/>
      <c r="M697" s="120"/>
      <c r="N697" s="158" t="str">
        <f>IFERROR(IF(AND(Table4[[#This Row],[Amount of active component 
(kg)]]="", Table4[[#This Row],[Biomass treated 
(tonnes)]]=""),"", Table4[[#This Row],[Amount of active component 
(kg)]]/Table4[[#This Row],[Biomass treated 
(tonnes)]]),"")</f>
        <v/>
      </c>
      <c r="O697" s="122"/>
      <c r="P697" s="122"/>
      <c r="Q697" s="113"/>
    </row>
    <row r="698" spans="3:17" x14ac:dyDescent="0.45">
      <c r="C698" s="117"/>
      <c r="D698" s="148"/>
      <c r="E698" s="121"/>
      <c r="F698" s="121"/>
      <c r="G698" s="117"/>
      <c r="H698" s="117"/>
      <c r="I698" s="117"/>
      <c r="J698" s="117"/>
      <c r="K698" s="117"/>
      <c r="L698" s="120"/>
      <c r="M698" s="120"/>
      <c r="N698" s="158" t="str">
        <f>IFERROR(IF(AND(Table4[[#This Row],[Amount of active component 
(kg)]]="", Table4[[#This Row],[Biomass treated 
(tonnes)]]=""),"", Table4[[#This Row],[Amount of active component 
(kg)]]/Table4[[#This Row],[Biomass treated 
(tonnes)]]),"")</f>
        <v/>
      </c>
      <c r="O698" s="122"/>
      <c r="P698" s="122"/>
      <c r="Q698" s="113"/>
    </row>
    <row r="699" spans="3:17" x14ac:dyDescent="0.45">
      <c r="C699" s="117"/>
      <c r="D699" s="148"/>
      <c r="E699" s="121"/>
      <c r="F699" s="121"/>
      <c r="G699" s="117"/>
      <c r="H699" s="117"/>
      <c r="I699" s="117"/>
      <c r="J699" s="117"/>
      <c r="K699" s="117"/>
      <c r="L699" s="120"/>
      <c r="M699" s="120"/>
      <c r="N699" s="158" t="str">
        <f>IFERROR(IF(AND(Table4[[#This Row],[Amount of active component 
(kg)]]="", Table4[[#This Row],[Biomass treated 
(tonnes)]]=""),"", Table4[[#This Row],[Amount of active component 
(kg)]]/Table4[[#This Row],[Biomass treated 
(tonnes)]]),"")</f>
        <v/>
      </c>
      <c r="O699" s="122"/>
      <c r="P699" s="122"/>
      <c r="Q699" s="113"/>
    </row>
    <row r="700" spans="3:17" x14ac:dyDescent="0.45">
      <c r="C700" s="117"/>
      <c r="D700" s="148"/>
      <c r="E700" s="121"/>
      <c r="F700" s="121"/>
      <c r="G700" s="117"/>
      <c r="H700" s="117"/>
      <c r="I700" s="117"/>
      <c r="J700" s="117"/>
      <c r="K700" s="117"/>
      <c r="L700" s="120"/>
      <c r="M700" s="120"/>
      <c r="N700" s="158" t="str">
        <f>IFERROR(IF(AND(Table4[[#This Row],[Amount of active component 
(kg)]]="", Table4[[#This Row],[Biomass treated 
(tonnes)]]=""),"", Table4[[#This Row],[Amount of active component 
(kg)]]/Table4[[#This Row],[Biomass treated 
(tonnes)]]),"")</f>
        <v/>
      </c>
      <c r="O700" s="122"/>
      <c r="P700" s="122"/>
      <c r="Q700" s="113"/>
    </row>
    <row r="701" spans="3:17" x14ac:dyDescent="0.45">
      <c r="C701" s="117"/>
      <c r="D701" s="148"/>
      <c r="E701" s="121"/>
      <c r="F701" s="121"/>
      <c r="G701" s="117"/>
      <c r="H701" s="117"/>
      <c r="I701" s="117"/>
      <c r="J701" s="117"/>
      <c r="K701" s="117"/>
      <c r="L701" s="120"/>
      <c r="M701" s="120"/>
      <c r="N701" s="158" t="str">
        <f>IFERROR(IF(AND(Table4[[#This Row],[Amount of active component 
(kg)]]="", Table4[[#This Row],[Biomass treated 
(tonnes)]]=""),"", Table4[[#This Row],[Amount of active component 
(kg)]]/Table4[[#This Row],[Biomass treated 
(tonnes)]]),"")</f>
        <v/>
      </c>
      <c r="O701" s="122"/>
      <c r="P701" s="122"/>
      <c r="Q701" s="113"/>
    </row>
    <row r="702" spans="3:17" x14ac:dyDescent="0.45">
      <c r="C702" s="117"/>
      <c r="D702" s="148"/>
      <c r="E702" s="121"/>
      <c r="F702" s="121"/>
      <c r="G702" s="117"/>
      <c r="H702" s="117"/>
      <c r="I702" s="117"/>
      <c r="J702" s="117"/>
      <c r="K702" s="117"/>
      <c r="L702" s="120"/>
      <c r="M702" s="120"/>
      <c r="N702" s="158" t="str">
        <f>IFERROR(IF(AND(Table4[[#This Row],[Amount of active component 
(kg)]]="", Table4[[#This Row],[Biomass treated 
(tonnes)]]=""),"", Table4[[#This Row],[Amount of active component 
(kg)]]/Table4[[#This Row],[Biomass treated 
(tonnes)]]),"")</f>
        <v/>
      </c>
      <c r="O702" s="122"/>
      <c r="P702" s="122"/>
      <c r="Q702" s="113"/>
    </row>
    <row r="703" spans="3:17" x14ac:dyDescent="0.45">
      <c r="C703" s="117"/>
      <c r="D703" s="148"/>
      <c r="E703" s="121"/>
      <c r="F703" s="121"/>
      <c r="G703" s="117"/>
      <c r="H703" s="117"/>
      <c r="I703" s="117"/>
      <c r="J703" s="117"/>
      <c r="K703" s="117"/>
      <c r="L703" s="120"/>
      <c r="M703" s="120"/>
      <c r="N703" s="158" t="str">
        <f>IFERROR(IF(AND(Table4[[#This Row],[Amount of active component 
(kg)]]="", Table4[[#This Row],[Biomass treated 
(tonnes)]]=""),"", Table4[[#This Row],[Amount of active component 
(kg)]]/Table4[[#This Row],[Biomass treated 
(tonnes)]]),"")</f>
        <v/>
      </c>
      <c r="O703" s="122"/>
      <c r="P703" s="122"/>
      <c r="Q703" s="113"/>
    </row>
    <row r="704" spans="3:17" x14ac:dyDescent="0.45">
      <c r="C704" s="117"/>
      <c r="D704" s="148"/>
      <c r="E704" s="121"/>
      <c r="F704" s="121"/>
      <c r="G704" s="117"/>
      <c r="H704" s="117"/>
      <c r="I704" s="117"/>
      <c r="J704" s="117"/>
      <c r="K704" s="117"/>
      <c r="L704" s="120"/>
      <c r="M704" s="120"/>
      <c r="N704" s="158" t="str">
        <f>IFERROR(IF(AND(Table4[[#This Row],[Amount of active component 
(kg)]]="", Table4[[#This Row],[Biomass treated 
(tonnes)]]=""),"", Table4[[#This Row],[Amount of active component 
(kg)]]/Table4[[#This Row],[Biomass treated 
(tonnes)]]),"")</f>
        <v/>
      </c>
      <c r="O704" s="122"/>
      <c r="P704" s="122"/>
      <c r="Q704" s="113"/>
    </row>
    <row r="705" spans="3:17" x14ac:dyDescent="0.45">
      <c r="C705" s="117"/>
      <c r="D705" s="148"/>
      <c r="E705" s="121"/>
      <c r="F705" s="121"/>
      <c r="G705" s="117"/>
      <c r="H705" s="117"/>
      <c r="I705" s="117"/>
      <c r="J705" s="117"/>
      <c r="K705" s="117"/>
      <c r="L705" s="120"/>
      <c r="M705" s="120"/>
      <c r="N705" s="158" t="str">
        <f>IFERROR(IF(AND(Table4[[#This Row],[Amount of active component 
(kg)]]="", Table4[[#This Row],[Biomass treated 
(tonnes)]]=""),"", Table4[[#This Row],[Amount of active component 
(kg)]]/Table4[[#This Row],[Biomass treated 
(tonnes)]]),"")</f>
        <v/>
      </c>
      <c r="O705" s="122"/>
      <c r="P705" s="122"/>
      <c r="Q705" s="113"/>
    </row>
    <row r="706" spans="3:17" x14ac:dyDescent="0.45">
      <c r="C706" s="117"/>
      <c r="D706" s="148"/>
      <c r="E706" s="121"/>
      <c r="F706" s="121"/>
      <c r="G706" s="117"/>
      <c r="H706" s="117"/>
      <c r="I706" s="117"/>
      <c r="J706" s="117"/>
      <c r="K706" s="117"/>
      <c r="L706" s="120"/>
      <c r="M706" s="120"/>
      <c r="N706" s="158" t="str">
        <f>IFERROR(IF(AND(Table4[[#This Row],[Amount of active component 
(kg)]]="", Table4[[#This Row],[Biomass treated 
(tonnes)]]=""),"", Table4[[#This Row],[Amount of active component 
(kg)]]/Table4[[#This Row],[Biomass treated 
(tonnes)]]),"")</f>
        <v/>
      </c>
      <c r="O706" s="122"/>
      <c r="P706" s="122"/>
      <c r="Q706" s="113"/>
    </row>
    <row r="707" spans="3:17" x14ac:dyDescent="0.45">
      <c r="C707" s="117"/>
      <c r="D707" s="148"/>
      <c r="E707" s="121"/>
      <c r="F707" s="121"/>
      <c r="G707" s="117"/>
      <c r="H707" s="117"/>
      <c r="I707" s="117"/>
      <c r="J707" s="117"/>
      <c r="K707" s="117"/>
      <c r="L707" s="120"/>
      <c r="M707" s="120"/>
      <c r="N707" s="158" t="str">
        <f>IFERROR(IF(AND(Table4[[#This Row],[Amount of active component 
(kg)]]="", Table4[[#This Row],[Biomass treated 
(tonnes)]]=""),"", Table4[[#This Row],[Amount of active component 
(kg)]]/Table4[[#This Row],[Biomass treated 
(tonnes)]]),"")</f>
        <v/>
      </c>
      <c r="O707" s="122"/>
      <c r="P707" s="122"/>
      <c r="Q707" s="113"/>
    </row>
    <row r="708" spans="3:17" x14ac:dyDescent="0.45">
      <c r="C708" s="117"/>
      <c r="D708" s="148"/>
      <c r="E708" s="121"/>
      <c r="F708" s="121"/>
      <c r="G708" s="117"/>
      <c r="H708" s="117"/>
      <c r="I708" s="117"/>
      <c r="J708" s="117"/>
      <c r="K708" s="117"/>
      <c r="L708" s="120"/>
      <c r="M708" s="120"/>
      <c r="N708" s="158" t="str">
        <f>IFERROR(IF(AND(Table4[[#This Row],[Amount of active component 
(kg)]]="", Table4[[#This Row],[Biomass treated 
(tonnes)]]=""),"", Table4[[#This Row],[Amount of active component 
(kg)]]/Table4[[#This Row],[Biomass treated 
(tonnes)]]),"")</f>
        <v/>
      </c>
      <c r="O708" s="122"/>
      <c r="P708" s="122"/>
      <c r="Q708" s="113"/>
    </row>
    <row r="709" spans="3:17" x14ac:dyDescent="0.45">
      <c r="C709" s="117"/>
      <c r="D709" s="148"/>
      <c r="E709" s="121"/>
      <c r="F709" s="121"/>
      <c r="G709" s="117"/>
      <c r="H709" s="117"/>
      <c r="I709" s="117"/>
      <c r="J709" s="117"/>
      <c r="K709" s="117"/>
      <c r="L709" s="120"/>
      <c r="M709" s="120"/>
      <c r="N709" s="158" t="str">
        <f>IFERROR(IF(AND(Table4[[#This Row],[Amount of active component 
(kg)]]="", Table4[[#This Row],[Biomass treated 
(tonnes)]]=""),"", Table4[[#This Row],[Amount of active component 
(kg)]]/Table4[[#This Row],[Biomass treated 
(tonnes)]]),"")</f>
        <v/>
      </c>
      <c r="O709" s="122"/>
      <c r="P709" s="122"/>
      <c r="Q709" s="113"/>
    </row>
    <row r="710" spans="3:17" x14ac:dyDescent="0.45">
      <c r="C710" s="117"/>
      <c r="D710" s="148"/>
      <c r="E710" s="121"/>
      <c r="F710" s="121"/>
      <c r="G710" s="117"/>
      <c r="H710" s="117"/>
      <c r="I710" s="117"/>
      <c r="J710" s="117"/>
      <c r="K710" s="117"/>
      <c r="L710" s="120"/>
      <c r="M710" s="120"/>
      <c r="N710" s="158" t="str">
        <f>IFERROR(IF(AND(Table4[[#This Row],[Amount of active component 
(kg)]]="", Table4[[#This Row],[Biomass treated 
(tonnes)]]=""),"", Table4[[#This Row],[Amount of active component 
(kg)]]/Table4[[#This Row],[Biomass treated 
(tonnes)]]),"")</f>
        <v/>
      </c>
      <c r="O710" s="122"/>
      <c r="P710" s="122"/>
      <c r="Q710" s="113"/>
    </row>
    <row r="711" spans="3:17" x14ac:dyDescent="0.45">
      <c r="C711" s="117"/>
      <c r="D711" s="148"/>
      <c r="E711" s="121"/>
      <c r="F711" s="121"/>
      <c r="G711" s="117"/>
      <c r="H711" s="117"/>
      <c r="I711" s="117"/>
      <c r="J711" s="117"/>
      <c r="K711" s="117"/>
      <c r="L711" s="120"/>
      <c r="M711" s="120"/>
      <c r="N711" s="158" t="str">
        <f>IFERROR(IF(AND(Table4[[#This Row],[Amount of active component 
(kg)]]="", Table4[[#This Row],[Biomass treated 
(tonnes)]]=""),"", Table4[[#This Row],[Amount of active component 
(kg)]]/Table4[[#This Row],[Biomass treated 
(tonnes)]]),"")</f>
        <v/>
      </c>
      <c r="O711" s="122"/>
      <c r="P711" s="122"/>
      <c r="Q711" s="113"/>
    </row>
    <row r="712" spans="3:17" x14ac:dyDescent="0.45">
      <c r="C712" s="117"/>
      <c r="D712" s="148"/>
      <c r="E712" s="121"/>
      <c r="F712" s="121"/>
      <c r="G712" s="117"/>
      <c r="H712" s="117"/>
      <c r="I712" s="117"/>
      <c r="J712" s="117"/>
      <c r="K712" s="117"/>
      <c r="L712" s="120"/>
      <c r="M712" s="120"/>
      <c r="N712" s="158" t="str">
        <f>IFERROR(IF(AND(Table4[[#This Row],[Amount of active component 
(kg)]]="", Table4[[#This Row],[Biomass treated 
(tonnes)]]=""),"", Table4[[#This Row],[Amount of active component 
(kg)]]/Table4[[#This Row],[Biomass treated 
(tonnes)]]),"")</f>
        <v/>
      </c>
      <c r="O712" s="122"/>
      <c r="P712" s="122"/>
      <c r="Q712" s="113"/>
    </row>
    <row r="713" spans="3:17" x14ac:dyDescent="0.45">
      <c r="C713" s="117"/>
      <c r="D713" s="148"/>
      <c r="E713" s="121"/>
      <c r="F713" s="121"/>
      <c r="G713" s="117"/>
      <c r="H713" s="117"/>
      <c r="I713" s="117"/>
      <c r="J713" s="117"/>
      <c r="K713" s="117"/>
      <c r="L713" s="120"/>
      <c r="M713" s="120"/>
      <c r="N713" s="158" t="str">
        <f>IFERROR(IF(AND(Table4[[#This Row],[Amount of active component 
(kg)]]="", Table4[[#This Row],[Biomass treated 
(tonnes)]]=""),"", Table4[[#This Row],[Amount of active component 
(kg)]]/Table4[[#This Row],[Biomass treated 
(tonnes)]]),"")</f>
        <v/>
      </c>
      <c r="O713" s="122"/>
      <c r="P713" s="122"/>
      <c r="Q713" s="113"/>
    </row>
    <row r="714" spans="3:17" x14ac:dyDescent="0.45">
      <c r="C714" s="117"/>
      <c r="D714" s="148"/>
      <c r="E714" s="121"/>
      <c r="F714" s="121"/>
      <c r="G714" s="117"/>
      <c r="H714" s="117"/>
      <c r="I714" s="117"/>
      <c r="J714" s="117"/>
      <c r="K714" s="117"/>
      <c r="L714" s="120"/>
      <c r="M714" s="120"/>
      <c r="N714" s="158" t="str">
        <f>IFERROR(IF(AND(Table4[[#This Row],[Amount of active component 
(kg)]]="", Table4[[#This Row],[Biomass treated 
(tonnes)]]=""),"", Table4[[#This Row],[Amount of active component 
(kg)]]/Table4[[#This Row],[Biomass treated 
(tonnes)]]),"")</f>
        <v/>
      </c>
      <c r="O714" s="122"/>
      <c r="P714" s="122"/>
      <c r="Q714" s="113"/>
    </row>
    <row r="715" spans="3:17" x14ac:dyDescent="0.45">
      <c r="C715" s="117"/>
      <c r="D715" s="148"/>
      <c r="E715" s="121"/>
      <c r="F715" s="121"/>
      <c r="G715" s="117"/>
      <c r="H715" s="117"/>
      <c r="I715" s="117"/>
      <c r="J715" s="117"/>
      <c r="K715" s="117"/>
      <c r="L715" s="120"/>
      <c r="M715" s="120"/>
      <c r="N715" s="158" t="str">
        <f>IFERROR(IF(AND(Table4[[#This Row],[Amount of active component 
(kg)]]="", Table4[[#This Row],[Biomass treated 
(tonnes)]]=""),"", Table4[[#This Row],[Amount of active component 
(kg)]]/Table4[[#This Row],[Biomass treated 
(tonnes)]]),"")</f>
        <v/>
      </c>
      <c r="O715" s="122"/>
      <c r="P715" s="122"/>
      <c r="Q715" s="113"/>
    </row>
    <row r="716" spans="3:17" x14ac:dyDescent="0.45">
      <c r="C716" s="117"/>
      <c r="D716" s="148"/>
      <c r="E716" s="121"/>
      <c r="F716" s="121"/>
      <c r="G716" s="117"/>
      <c r="H716" s="117"/>
      <c r="I716" s="117"/>
      <c r="J716" s="117"/>
      <c r="K716" s="117"/>
      <c r="L716" s="120"/>
      <c r="M716" s="120"/>
      <c r="N716" s="158" t="str">
        <f>IFERROR(IF(AND(Table4[[#This Row],[Amount of active component 
(kg)]]="", Table4[[#This Row],[Biomass treated 
(tonnes)]]=""),"", Table4[[#This Row],[Amount of active component 
(kg)]]/Table4[[#This Row],[Biomass treated 
(tonnes)]]),"")</f>
        <v/>
      </c>
      <c r="O716" s="122"/>
      <c r="P716" s="122"/>
      <c r="Q716" s="113"/>
    </row>
    <row r="717" spans="3:17" x14ac:dyDescent="0.45">
      <c r="C717" s="117"/>
      <c r="D717" s="148"/>
      <c r="E717" s="121"/>
      <c r="F717" s="121"/>
      <c r="G717" s="117"/>
      <c r="H717" s="117"/>
      <c r="I717" s="117"/>
      <c r="J717" s="117"/>
      <c r="K717" s="117"/>
      <c r="L717" s="120"/>
      <c r="M717" s="120"/>
      <c r="N717" s="158" t="str">
        <f>IFERROR(IF(AND(Table4[[#This Row],[Amount of active component 
(kg)]]="", Table4[[#This Row],[Biomass treated 
(tonnes)]]=""),"", Table4[[#This Row],[Amount of active component 
(kg)]]/Table4[[#This Row],[Biomass treated 
(tonnes)]]),"")</f>
        <v/>
      </c>
      <c r="O717" s="122"/>
      <c r="P717" s="122"/>
      <c r="Q717" s="113"/>
    </row>
    <row r="718" spans="3:17" x14ac:dyDescent="0.45">
      <c r="C718" s="117"/>
      <c r="D718" s="148"/>
      <c r="E718" s="121"/>
      <c r="F718" s="121"/>
      <c r="G718" s="117"/>
      <c r="H718" s="117"/>
      <c r="I718" s="117"/>
      <c r="J718" s="117"/>
      <c r="K718" s="117"/>
      <c r="L718" s="120"/>
      <c r="M718" s="120"/>
      <c r="N718" s="158" t="str">
        <f>IFERROR(IF(AND(Table4[[#This Row],[Amount of active component 
(kg)]]="", Table4[[#This Row],[Biomass treated 
(tonnes)]]=""),"", Table4[[#This Row],[Amount of active component 
(kg)]]/Table4[[#This Row],[Biomass treated 
(tonnes)]]),"")</f>
        <v/>
      </c>
      <c r="O718" s="122"/>
      <c r="P718" s="122"/>
      <c r="Q718" s="113"/>
    </row>
    <row r="719" spans="3:17" x14ac:dyDescent="0.45">
      <c r="C719" s="117"/>
      <c r="D719" s="148"/>
      <c r="E719" s="121"/>
      <c r="F719" s="121"/>
      <c r="G719" s="117"/>
      <c r="H719" s="117"/>
      <c r="I719" s="117"/>
      <c r="J719" s="117"/>
      <c r="K719" s="117"/>
      <c r="L719" s="120"/>
      <c r="M719" s="120"/>
      <c r="N719" s="158" t="str">
        <f>IFERROR(IF(AND(Table4[[#This Row],[Amount of active component 
(kg)]]="", Table4[[#This Row],[Biomass treated 
(tonnes)]]=""),"", Table4[[#This Row],[Amount of active component 
(kg)]]/Table4[[#This Row],[Biomass treated 
(tonnes)]]),"")</f>
        <v/>
      </c>
      <c r="O719" s="122"/>
      <c r="P719" s="122"/>
      <c r="Q719" s="113"/>
    </row>
    <row r="720" spans="3:17" x14ac:dyDescent="0.45">
      <c r="C720" s="117"/>
      <c r="D720" s="148"/>
      <c r="E720" s="121"/>
      <c r="F720" s="121"/>
      <c r="G720" s="117"/>
      <c r="H720" s="117"/>
      <c r="I720" s="117"/>
      <c r="J720" s="117"/>
      <c r="K720" s="117"/>
      <c r="L720" s="120"/>
      <c r="M720" s="120"/>
      <c r="N720" s="158" t="str">
        <f>IFERROR(IF(AND(Table4[[#This Row],[Amount of active component 
(kg)]]="", Table4[[#This Row],[Biomass treated 
(tonnes)]]=""),"", Table4[[#This Row],[Amount of active component 
(kg)]]/Table4[[#This Row],[Biomass treated 
(tonnes)]]),"")</f>
        <v/>
      </c>
      <c r="O720" s="122"/>
      <c r="P720" s="122"/>
      <c r="Q720" s="113"/>
    </row>
    <row r="721" spans="3:17" x14ac:dyDescent="0.45">
      <c r="C721" s="117"/>
      <c r="D721" s="148"/>
      <c r="E721" s="121"/>
      <c r="F721" s="121"/>
      <c r="G721" s="117"/>
      <c r="H721" s="117"/>
      <c r="I721" s="117"/>
      <c r="J721" s="117"/>
      <c r="K721" s="117"/>
      <c r="L721" s="120"/>
      <c r="M721" s="120"/>
      <c r="N721" s="158" t="str">
        <f>IFERROR(IF(AND(Table4[[#This Row],[Amount of active component 
(kg)]]="", Table4[[#This Row],[Biomass treated 
(tonnes)]]=""),"", Table4[[#This Row],[Amount of active component 
(kg)]]/Table4[[#This Row],[Biomass treated 
(tonnes)]]),"")</f>
        <v/>
      </c>
      <c r="O721" s="122"/>
      <c r="P721" s="122"/>
      <c r="Q721" s="113"/>
    </row>
    <row r="722" spans="3:17" x14ac:dyDescent="0.45">
      <c r="C722" s="117"/>
      <c r="D722" s="148"/>
      <c r="E722" s="121"/>
      <c r="F722" s="121"/>
      <c r="G722" s="117"/>
      <c r="H722" s="117"/>
      <c r="I722" s="117"/>
      <c r="J722" s="117"/>
      <c r="K722" s="117"/>
      <c r="L722" s="120"/>
      <c r="M722" s="120"/>
      <c r="N722" s="158" t="str">
        <f>IFERROR(IF(AND(Table4[[#This Row],[Amount of active component 
(kg)]]="", Table4[[#This Row],[Biomass treated 
(tonnes)]]=""),"", Table4[[#This Row],[Amount of active component 
(kg)]]/Table4[[#This Row],[Biomass treated 
(tonnes)]]),"")</f>
        <v/>
      </c>
      <c r="O722" s="122"/>
      <c r="P722" s="122"/>
      <c r="Q722" s="113"/>
    </row>
    <row r="723" spans="3:17" x14ac:dyDescent="0.45">
      <c r="C723" s="117"/>
      <c r="D723" s="148"/>
      <c r="E723" s="121"/>
      <c r="F723" s="121"/>
      <c r="G723" s="117"/>
      <c r="H723" s="117"/>
      <c r="I723" s="117"/>
      <c r="J723" s="117"/>
      <c r="K723" s="117"/>
      <c r="L723" s="120"/>
      <c r="M723" s="120"/>
      <c r="N723" s="158" t="str">
        <f>IFERROR(IF(AND(Table4[[#This Row],[Amount of active component 
(kg)]]="", Table4[[#This Row],[Biomass treated 
(tonnes)]]=""),"", Table4[[#This Row],[Amount of active component 
(kg)]]/Table4[[#This Row],[Biomass treated 
(tonnes)]]),"")</f>
        <v/>
      </c>
      <c r="O723" s="122"/>
      <c r="P723" s="122"/>
      <c r="Q723" s="113"/>
    </row>
    <row r="724" spans="3:17" x14ac:dyDescent="0.45">
      <c r="C724" s="117"/>
      <c r="D724" s="148"/>
      <c r="E724" s="121"/>
      <c r="F724" s="121"/>
      <c r="G724" s="117"/>
      <c r="H724" s="117"/>
      <c r="I724" s="117"/>
      <c r="J724" s="117"/>
      <c r="K724" s="117"/>
      <c r="L724" s="120"/>
      <c r="M724" s="120"/>
      <c r="N724" s="158" t="str">
        <f>IFERROR(IF(AND(Table4[[#This Row],[Amount of active component 
(kg)]]="", Table4[[#This Row],[Biomass treated 
(tonnes)]]=""),"", Table4[[#This Row],[Amount of active component 
(kg)]]/Table4[[#This Row],[Biomass treated 
(tonnes)]]),"")</f>
        <v/>
      </c>
      <c r="O724" s="122"/>
      <c r="P724" s="122"/>
      <c r="Q724" s="113"/>
    </row>
    <row r="725" spans="3:17" x14ac:dyDescent="0.45">
      <c r="C725" s="117"/>
      <c r="D725" s="148"/>
      <c r="E725" s="121"/>
      <c r="F725" s="121"/>
      <c r="G725" s="117"/>
      <c r="H725" s="117"/>
      <c r="I725" s="117"/>
      <c r="J725" s="117"/>
      <c r="K725" s="117"/>
      <c r="L725" s="120"/>
      <c r="M725" s="120"/>
      <c r="N725" s="158" t="str">
        <f>IFERROR(IF(AND(Table4[[#This Row],[Amount of active component 
(kg)]]="", Table4[[#This Row],[Biomass treated 
(tonnes)]]=""),"", Table4[[#This Row],[Amount of active component 
(kg)]]/Table4[[#This Row],[Biomass treated 
(tonnes)]]),"")</f>
        <v/>
      </c>
      <c r="O725" s="122"/>
      <c r="P725" s="122"/>
      <c r="Q725" s="113"/>
    </row>
    <row r="726" spans="3:17" x14ac:dyDescent="0.45">
      <c r="C726" s="117"/>
      <c r="D726" s="148"/>
      <c r="E726" s="121"/>
      <c r="F726" s="121"/>
      <c r="G726" s="117"/>
      <c r="H726" s="117"/>
      <c r="I726" s="117"/>
      <c r="J726" s="117"/>
      <c r="K726" s="117"/>
      <c r="L726" s="120"/>
      <c r="M726" s="120"/>
      <c r="N726" s="158" t="str">
        <f>IFERROR(IF(AND(Table4[[#This Row],[Amount of active component 
(kg)]]="", Table4[[#This Row],[Biomass treated 
(tonnes)]]=""),"", Table4[[#This Row],[Amount of active component 
(kg)]]/Table4[[#This Row],[Biomass treated 
(tonnes)]]),"")</f>
        <v/>
      </c>
      <c r="O726" s="122"/>
      <c r="P726" s="122"/>
      <c r="Q726" s="113"/>
    </row>
    <row r="727" spans="3:17" x14ac:dyDescent="0.45">
      <c r="C727" s="117"/>
      <c r="D727" s="148"/>
      <c r="E727" s="121"/>
      <c r="F727" s="121"/>
      <c r="G727" s="117"/>
      <c r="H727" s="117"/>
      <c r="I727" s="117"/>
      <c r="J727" s="117"/>
      <c r="K727" s="117"/>
      <c r="L727" s="120"/>
      <c r="M727" s="120"/>
      <c r="N727" s="158" t="str">
        <f>IFERROR(IF(AND(Table4[[#This Row],[Amount of active component 
(kg)]]="", Table4[[#This Row],[Biomass treated 
(tonnes)]]=""),"", Table4[[#This Row],[Amount of active component 
(kg)]]/Table4[[#This Row],[Biomass treated 
(tonnes)]]),"")</f>
        <v/>
      </c>
      <c r="O727" s="122"/>
      <c r="P727" s="122"/>
      <c r="Q727" s="113"/>
    </row>
    <row r="728" spans="3:17" x14ac:dyDescent="0.45">
      <c r="C728" s="117"/>
      <c r="D728" s="148"/>
      <c r="E728" s="121"/>
      <c r="F728" s="121"/>
      <c r="G728" s="117"/>
      <c r="H728" s="117"/>
      <c r="I728" s="117"/>
      <c r="J728" s="117"/>
      <c r="K728" s="117"/>
      <c r="L728" s="120"/>
      <c r="M728" s="120"/>
      <c r="N728" s="158" t="str">
        <f>IFERROR(IF(AND(Table4[[#This Row],[Amount of active component 
(kg)]]="", Table4[[#This Row],[Biomass treated 
(tonnes)]]=""),"", Table4[[#This Row],[Amount of active component 
(kg)]]/Table4[[#This Row],[Biomass treated 
(tonnes)]]),"")</f>
        <v/>
      </c>
      <c r="O728" s="122"/>
      <c r="P728" s="122"/>
      <c r="Q728" s="113"/>
    </row>
    <row r="729" spans="3:17" x14ac:dyDescent="0.45">
      <c r="C729" s="117"/>
      <c r="D729" s="148"/>
      <c r="E729" s="121"/>
      <c r="F729" s="121"/>
      <c r="G729" s="117"/>
      <c r="H729" s="117"/>
      <c r="I729" s="117"/>
      <c r="J729" s="117"/>
      <c r="K729" s="117"/>
      <c r="L729" s="120"/>
      <c r="M729" s="120"/>
      <c r="N729" s="158" t="str">
        <f>IFERROR(IF(AND(Table4[[#This Row],[Amount of active component 
(kg)]]="", Table4[[#This Row],[Biomass treated 
(tonnes)]]=""),"", Table4[[#This Row],[Amount of active component 
(kg)]]/Table4[[#This Row],[Biomass treated 
(tonnes)]]),"")</f>
        <v/>
      </c>
      <c r="O729" s="122"/>
      <c r="P729" s="122"/>
      <c r="Q729" s="113"/>
    </row>
    <row r="730" spans="3:17" x14ac:dyDescent="0.45">
      <c r="C730" s="117"/>
      <c r="D730" s="148"/>
      <c r="E730" s="121"/>
      <c r="F730" s="121"/>
      <c r="G730" s="117"/>
      <c r="H730" s="117"/>
      <c r="I730" s="117"/>
      <c r="J730" s="117"/>
      <c r="K730" s="117"/>
      <c r="L730" s="120"/>
      <c r="M730" s="120"/>
      <c r="N730" s="158" t="str">
        <f>IFERROR(IF(AND(Table4[[#This Row],[Amount of active component 
(kg)]]="", Table4[[#This Row],[Biomass treated 
(tonnes)]]=""),"", Table4[[#This Row],[Amount of active component 
(kg)]]/Table4[[#This Row],[Biomass treated 
(tonnes)]]),"")</f>
        <v/>
      </c>
      <c r="O730" s="122"/>
      <c r="P730" s="122"/>
      <c r="Q730" s="113"/>
    </row>
    <row r="731" spans="3:17" x14ac:dyDescent="0.45">
      <c r="C731" s="117"/>
      <c r="D731" s="148"/>
      <c r="E731" s="121"/>
      <c r="F731" s="121"/>
      <c r="G731" s="117"/>
      <c r="H731" s="117"/>
      <c r="I731" s="117"/>
      <c r="J731" s="117"/>
      <c r="K731" s="117"/>
      <c r="L731" s="120"/>
      <c r="M731" s="120"/>
      <c r="N731" s="158" t="str">
        <f>IFERROR(IF(AND(Table4[[#This Row],[Amount of active component 
(kg)]]="", Table4[[#This Row],[Biomass treated 
(tonnes)]]=""),"", Table4[[#This Row],[Amount of active component 
(kg)]]/Table4[[#This Row],[Biomass treated 
(tonnes)]]),"")</f>
        <v/>
      </c>
      <c r="O731" s="122"/>
      <c r="P731" s="122"/>
      <c r="Q731" s="113"/>
    </row>
    <row r="732" spans="3:17" x14ac:dyDescent="0.45">
      <c r="C732" s="117"/>
      <c r="D732" s="148"/>
      <c r="E732" s="121"/>
      <c r="F732" s="121"/>
      <c r="G732" s="117"/>
      <c r="H732" s="117"/>
      <c r="I732" s="117"/>
      <c r="J732" s="117"/>
      <c r="K732" s="117"/>
      <c r="L732" s="120"/>
      <c r="M732" s="120"/>
      <c r="N732" s="158" t="str">
        <f>IFERROR(IF(AND(Table4[[#This Row],[Amount of active component 
(kg)]]="", Table4[[#This Row],[Biomass treated 
(tonnes)]]=""),"", Table4[[#This Row],[Amount of active component 
(kg)]]/Table4[[#This Row],[Biomass treated 
(tonnes)]]),"")</f>
        <v/>
      </c>
      <c r="O732" s="122"/>
      <c r="P732" s="122"/>
      <c r="Q732" s="113"/>
    </row>
    <row r="733" spans="3:17" x14ac:dyDescent="0.45">
      <c r="C733" s="117"/>
      <c r="D733" s="148"/>
      <c r="E733" s="121"/>
      <c r="F733" s="121"/>
      <c r="G733" s="117"/>
      <c r="H733" s="117"/>
      <c r="I733" s="117"/>
      <c r="J733" s="117"/>
      <c r="K733" s="117"/>
      <c r="L733" s="120"/>
      <c r="M733" s="120"/>
      <c r="N733" s="158" t="str">
        <f>IFERROR(IF(AND(Table4[[#This Row],[Amount of active component 
(kg)]]="", Table4[[#This Row],[Biomass treated 
(tonnes)]]=""),"", Table4[[#This Row],[Amount of active component 
(kg)]]/Table4[[#This Row],[Biomass treated 
(tonnes)]]),"")</f>
        <v/>
      </c>
      <c r="O733" s="122"/>
      <c r="P733" s="122"/>
      <c r="Q733" s="113"/>
    </row>
    <row r="734" spans="3:17" x14ac:dyDescent="0.45">
      <c r="C734" s="117"/>
      <c r="D734" s="148"/>
      <c r="E734" s="121"/>
      <c r="F734" s="121"/>
      <c r="G734" s="117"/>
      <c r="H734" s="117"/>
      <c r="I734" s="117"/>
      <c r="J734" s="117"/>
      <c r="K734" s="117"/>
      <c r="L734" s="120"/>
      <c r="M734" s="120"/>
      <c r="N734" s="158" t="str">
        <f>IFERROR(IF(AND(Table4[[#This Row],[Amount of active component 
(kg)]]="", Table4[[#This Row],[Biomass treated 
(tonnes)]]=""),"", Table4[[#This Row],[Amount of active component 
(kg)]]/Table4[[#This Row],[Biomass treated 
(tonnes)]]),"")</f>
        <v/>
      </c>
      <c r="O734" s="122"/>
      <c r="P734" s="122"/>
      <c r="Q734" s="113"/>
    </row>
    <row r="735" spans="3:17" x14ac:dyDescent="0.45">
      <c r="C735" s="117"/>
      <c r="D735" s="148"/>
      <c r="E735" s="121"/>
      <c r="F735" s="121"/>
      <c r="G735" s="117"/>
      <c r="H735" s="117"/>
      <c r="I735" s="117"/>
      <c r="J735" s="117"/>
      <c r="K735" s="117"/>
      <c r="L735" s="120"/>
      <c r="M735" s="120"/>
      <c r="N735" s="158" t="str">
        <f>IFERROR(IF(AND(Table4[[#This Row],[Amount of active component 
(kg)]]="", Table4[[#This Row],[Biomass treated 
(tonnes)]]=""),"", Table4[[#This Row],[Amount of active component 
(kg)]]/Table4[[#This Row],[Biomass treated 
(tonnes)]]),"")</f>
        <v/>
      </c>
      <c r="O735" s="122"/>
      <c r="P735" s="122"/>
      <c r="Q735" s="113"/>
    </row>
    <row r="736" spans="3:17" x14ac:dyDescent="0.45">
      <c r="C736" s="117"/>
      <c r="D736" s="148"/>
      <c r="E736" s="121"/>
      <c r="F736" s="121"/>
      <c r="G736" s="117"/>
      <c r="H736" s="117"/>
      <c r="I736" s="117"/>
      <c r="J736" s="117"/>
      <c r="K736" s="117"/>
      <c r="L736" s="120"/>
      <c r="M736" s="120"/>
      <c r="N736" s="158" t="str">
        <f>IFERROR(IF(AND(Table4[[#This Row],[Amount of active component 
(kg)]]="", Table4[[#This Row],[Biomass treated 
(tonnes)]]=""),"", Table4[[#This Row],[Amount of active component 
(kg)]]/Table4[[#This Row],[Biomass treated 
(tonnes)]]),"")</f>
        <v/>
      </c>
      <c r="O736" s="122"/>
      <c r="P736" s="122"/>
      <c r="Q736" s="113"/>
    </row>
    <row r="737" spans="3:17" x14ac:dyDescent="0.45">
      <c r="C737" s="117"/>
      <c r="D737" s="148"/>
      <c r="E737" s="121"/>
      <c r="F737" s="121"/>
      <c r="G737" s="117"/>
      <c r="H737" s="117"/>
      <c r="I737" s="117"/>
      <c r="J737" s="117"/>
      <c r="K737" s="117"/>
      <c r="L737" s="120"/>
      <c r="M737" s="120"/>
      <c r="N737" s="158" t="str">
        <f>IFERROR(IF(AND(Table4[[#This Row],[Amount of active component 
(kg)]]="", Table4[[#This Row],[Biomass treated 
(tonnes)]]=""),"", Table4[[#This Row],[Amount of active component 
(kg)]]/Table4[[#This Row],[Biomass treated 
(tonnes)]]),"")</f>
        <v/>
      </c>
      <c r="O737" s="122"/>
      <c r="P737" s="122"/>
      <c r="Q737" s="113"/>
    </row>
    <row r="738" spans="3:17" x14ac:dyDescent="0.45">
      <c r="C738" s="117"/>
      <c r="D738" s="148"/>
      <c r="E738" s="121"/>
      <c r="F738" s="121"/>
      <c r="G738" s="117"/>
      <c r="H738" s="117"/>
      <c r="I738" s="117"/>
      <c r="J738" s="117"/>
      <c r="K738" s="117"/>
      <c r="L738" s="120"/>
      <c r="M738" s="120"/>
      <c r="N738" s="158" t="str">
        <f>IFERROR(IF(AND(Table4[[#This Row],[Amount of active component 
(kg)]]="", Table4[[#This Row],[Biomass treated 
(tonnes)]]=""),"", Table4[[#This Row],[Amount of active component 
(kg)]]/Table4[[#This Row],[Biomass treated 
(tonnes)]]),"")</f>
        <v/>
      </c>
      <c r="O738" s="122"/>
      <c r="P738" s="122"/>
      <c r="Q738" s="113"/>
    </row>
    <row r="739" spans="3:17" x14ac:dyDescent="0.45">
      <c r="C739" s="117"/>
      <c r="D739" s="148"/>
      <c r="E739" s="121"/>
      <c r="F739" s="121"/>
      <c r="G739" s="117"/>
      <c r="H739" s="117"/>
      <c r="I739" s="117"/>
      <c r="J739" s="117"/>
      <c r="K739" s="117"/>
      <c r="L739" s="120"/>
      <c r="M739" s="120"/>
      <c r="N739" s="158" t="str">
        <f>IFERROR(IF(AND(Table4[[#This Row],[Amount of active component 
(kg)]]="", Table4[[#This Row],[Biomass treated 
(tonnes)]]=""),"", Table4[[#This Row],[Amount of active component 
(kg)]]/Table4[[#This Row],[Biomass treated 
(tonnes)]]),"")</f>
        <v/>
      </c>
      <c r="O739" s="122"/>
      <c r="P739" s="122"/>
      <c r="Q739" s="113"/>
    </row>
    <row r="740" spans="3:17" x14ac:dyDescent="0.45">
      <c r="C740" s="117"/>
      <c r="D740" s="148"/>
      <c r="E740" s="121"/>
      <c r="F740" s="121"/>
      <c r="G740" s="117"/>
      <c r="H740" s="117"/>
      <c r="I740" s="117"/>
      <c r="J740" s="117"/>
      <c r="K740" s="117"/>
      <c r="L740" s="120"/>
      <c r="M740" s="120"/>
      <c r="N740" s="158" t="str">
        <f>IFERROR(IF(AND(Table4[[#This Row],[Amount of active component 
(kg)]]="", Table4[[#This Row],[Biomass treated 
(tonnes)]]=""),"", Table4[[#This Row],[Amount of active component 
(kg)]]/Table4[[#This Row],[Biomass treated 
(tonnes)]]),"")</f>
        <v/>
      </c>
      <c r="O740" s="122"/>
      <c r="P740" s="122"/>
      <c r="Q740" s="113"/>
    </row>
    <row r="741" spans="3:17" x14ac:dyDescent="0.45">
      <c r="C741" s="117"/>
      <c r="D741" s="148"/>
      <c r="E741" s="121"/>
      <c r="F741" s="121"/>
      <c r="G741" s="117"/>
      <c r="H741" s="117"/>
      <c r="I741" s="117"/>
      <c r="J741" s="117"/>
      <c r="K741" s="117"/>
      <c r="L741" s="120"/>
      <c r="M741" s="120"/>
      <c r="N741" s="158" t="str">
        <f>IFERROR(IF(AND(Table4[[#This Row],[Amount of active component 
(kg)]]="", Table4[[#This Row],[Biomass treated 
(tonnes)]]=""),"", Table4[[#This Row],[Amount of active component 
(kg)]]/Table4[[#This Row],[Biomass treated 
(tonnes)]]),"")</f>
        <v/>
      </c>
      <c r="O741" s="122"/>
      <c r="P741" s="122"/>
      <c r="Q741" s="113"/>
    </row>
    <row r="742" spans="3:17" x14ac:dyDescent="0.45">
      <c r="C742" s="117"/>
      <c r="D742" s="148"/>
      <c r="E742" s="121"/>
      <c r="F742" s="121"/>
      <c r="G742" s="117"/>
      <c r="H742" s="117"/>
      <c r="I742" s="117"/>
      <c r="J742" s="117"/>
      <c r="K742" s="117"/>
      <c r="L742" s="120"/>
      <c r="M742" s="120"/>
      <c r="N742" s="158" t="str">
        <f>IFERROR(IF(AND(Table4[[#This Row],[Amount of active component 
(kg)]]="", Table4[[#This Row],[Biomass treated 
(tonnes)]]=""),"", Table4[[#This Row],[Amount of active component 
(kg)]]/Table4[[#This Row],[Biomass treated 
(tonnes)]]),"")</f>
        <v/>
      </c>
      <c r="O742" s="122"/>
      <c r="P742" s="122"/>
      <c r="Q742" s="113"/>
    </row>
    <row r="743" spans="3:17" x14ac:dyDescent="0.45">
      <c r="C743" s="117"/>
      <c r="D743" s="148"/>
      <c r="E743" s="121"/>
      <c r="F743" s="121"/>
      <c r="G743" s="117"/>
      <c r="H743" s="117"/>
      <c r="I743" s="117"/>
      <c r="J743" s="117"/>
      <c r="K743" s="117"/>
      <c r="L743" s="120"/>
      <c r="M743" s="120"/>
      <c r="N743" s="158" t="str">
        <f>IFERROR(IF(AND(Table4[[#This Row],[Amount of active component 
(kg)]]="", Table4[[#This Row],[Biomass treated 
(tonnes)]]=""),"", Table4[[#This Row],[Amount of active component 
(kg)]]/Table4[[#This Row],[Biomass treated 
(tonnes)]]),"")</f>
        <v/>
      </c>
      <c r="O743" s="122"/>
      <c r="P743" s="122"/>
      <c r="Q743" s="113"/>
    </row>
    <row r="744" spans="3:17" x14ac:dyDescent="0.45">
      <c r="C744" s="117"/>
      <c r="D744" s="148"/>
      <c r="E744" s="121"/>
      <c r="F744" s="121"/>
      <c r="G744" s="117"/>
      <c r="H744" s="117"/>
      <c r="I744" s="117"/>
      <c r="J744" s="117"/>
      <c r="K744" s="117"/>
      <c r="L744" s="120"/>
      <c r="M744" s="120"/>
      <c r="N744" s="158" t="str">
        <f>IFERROR(IF(AND(Table4[[#This Row],[Amount of active component 
(kg)]]="", Table4[[#This Row],[Biomass treated 
(tonnes)]]=""),"", Table4[[#This Row],[Amount of active component 
(kg)]]/Table4[[#This Row],[Biomass treated 
(tonnes)]]),"")</f>
        <v/>
      </c>
      <c r="O744" s="122"/>
      <c r="P744" s="122"/>
      <c r="Q744" s="113"/>
    </row>
    <row r="745" spans="3:17" x14ac:dyDescent="0.45">
      <c r="C745" s="117"/>
      <c r="D745" s="148"/>
      <c r="E745" s="121"/>
      <c r="F745" s="121"/>
      <c r="G745" s="117"/>
      <c r="H745" s="117"/>
      <c r="I745" s="117"/>
      <c r="J745" s="117"/>
      <c r="K745" s="117"/>
      <c r="L745" s="120"/>
      <c r="M745" s="120"/>
      <c r="N745" s="158" t="str">
        <f>IFERROR(IF(AND(Table4[[#This Row],[Amount of active component 
(kg)]]="", Table4[[#This Row],[Biomass treated 
(tonnes)]]=""),"", Table4[[#This Row],[Amount of active component 
(kg)]]/Table4[[#This Row],[Biomass treated 
(tonnes)]]),"")</f>
        <v/>
      </c>
      <c r="O745" s="122"/>
      <c r="P745" s="122"/>
      <c r="Q745" s="113"/>
    </row>
    <row r="746" spans="3:17" x14ac:dyDescent="0.45">
      <c r="C746" s="117"/>
      <c r="D746" s="148"/>
      <c r="E746" s="121"/>
      <c r="F746" s="121"/>
      <c r="G746" s="117"/>
      <c r="H746" s="117"/>
      <c r="I746" s="117"/>
      <c r="J746" s="117"/>
      <c r="K746" s="117"/>
      <c r="L746" s="120"/>
      <c r="M746" s="120"/>
      <c r="N746" s="158" t="str">
        <f>IFERROR(IF(AND(Table4[[#This Row],[Amount of active component 
(kg)]]="", Table4[[#This Row],[Biomass treated 
(tonnes)]]=""),"", Table4[[#This Row],[Amount of active component 
(kg)]]/Table4[[#This Row],[Biomass treated 
(tonnes)]]),"")</f>
        <v/>
      </c>
      <c r="O746" s="122"/>
      <c r="P746" s="122"/>
      <c r="Q746" s="113"/>
    </row>
    <row r="747" spans="3:17" x14ac:dyDescent="0.45">
      <c r="C747" s="117"/>
      <c r="D747" s="148"/>
      <c r="E747" s="121"/>
      <c r="F747" s="121"/>
      <c r="G747" s="117"/>
      <c r="H747" s="117"/>
      <c r="I747" s="117"/>
      <c r="J747" s="117"/>
      <c r="K747" s="117"/>
      <c r="L747" s="120"/>
      <c r="M747" s="120"/>
      <c r="N747" s="158" t="str">
        <f>IFERROR(IF(AND(Table4[[#This Row],[Amount of active component 
(kg)]]="", Table4[[#This Row],[Biomass treated 
(tonnes)]]=""),"", Table4[[#This Row],[Amount of active component 
(kg)]]/Table4[[#This Row],[Biomass treated 
(tonnes)]]),"")</f>
        <v/>
      </c>
      <c r="O747" s="122"/>
      <c r="P747" s="122"/>
      <c r="Q747" s="113"/>
    </row>
    <row r="748" spans="3:17" x14ac:dyDescent="0.45">
      <c r="C748" s="117"/>
      <c r="D748" s="148"/>
      <c r="E748" s="121"/>
      <c r="F748" s="121"/>
      <c r="G748" s="117"/>
      <c r="H748" s="117"/>
      <c r="I748" s="117"/>
      <c r="J748" s="117"/>
      <c r="K748" s="117"/>
      <c r="L748" s="120"/>
      <c r="M748" s="120"/>
      <c r="N748" s="158" t="str">
        <f>IFERROR(IF(AND(Table4[[#This Row],[Amount of active component 
(kg)]]="", Table4[[#This Row],[Biomass treated 
(tonnes)]]=""),"", Table4[[#This Row],[Amount of active component 
(kg)]]/Table4[[#This Row],[Biomass treated 
(tonnes)]]),"")</f>
        <v/>
      </c>
      <c r="O748" s="122"/>
      <c r="P748" s="122"/>
      <c r="Q748" s="113"/>
    </row>
    <row r="749" spans="3:17" x14ac:dyDescent="0.45">
      <c r="C749" s="117"/>
      <c r="D749" s="148"/>
      <c r="E749" s="121"/>
      <c r="F749" s="121"/>
      <c r="G749" s="117"/>
      <c r="H749" s="117"/>
      <c r="I749" s="117"/>
      <c r="J749" s="117"/>
      <c r="K749" s="117"/>
      <c r="L749" s="120"/>
      <c r="M749" s="120"/>
      <c r="N749" s="158" t="str">
        <f>IFERROR(IF(AND(Table4[[#This Row],[Amount of active component 
(kg)]]="", Table4[[#This Row],[Biomass treated 
(tonnes)]]=""),"", Table4[[#This Row],[Amount of active component 
(kg)]]/Table4[[#This Row],[Biomass treated 
(tonnes)]]),"")</f>
        <v/>
      </c>
      <c r="O749" s="122"/>
      <c r="P749" s="122"/>
      <c r="Q749" s="113"/>
    </row>
    <row r="750" spans="3:17" x14ac:dyDescent="0.45">
      <c r="C750" s="117"/>
      <c r="D750" s="148"/>
      <c r="E750" s="121"/>
      <c r="F750" s="121"/>
      <c r="G750" s="117"/>
      <c r="H750" s="117"/>
      <c r="I750" s="117"/>
      <c r="J750" s="117"/>
      <c r="K750" s="117"/>
      <c r="L750" s="120"/>
      <c r="M750" s="120"/>
      <c r="N750" s="158" t="str">
        <f>IFERROR(IF(AND(Table4[[#This Row],[Amount of active component 
(kg)]]="", Table4[[#This Row],[Biomass treated 
(tonnes)]]=""),"", Table4[[#This Row],[Amount of active component 
(kg)]]/Table4[[#This Row],[Biomass treated 
(tonnes)]]),"")</f>
        <v/>
      </c>
      <c r="O750" s="122"/>
      <c r="P750" s="122"/>
      <c r="Q750" s="113"/>
    </row>
    <row r="751" spans="3:17" x14ac:dyDescent="0.45">
      <c r="C751" s="117"/>
      <c r="D751" s="148"/>
      <c r="E751" s="121"/>
      <c r="F751" s="121"/>
      <c r="G751" s="117"/>
      <c r="H751" s="117"/>
      <c r="I751" s="117"/>
      <c r="J751" s="117"/>
      <c r="K751" s="117"/>
      <c r="L751" s="120"/>
      <c r="M751" s="120"/>
      <c r="N751" s="158" t="str">
        <f>IFERROR(IF(AND(Table4[[#This Row],[Amount of active component 
(kg)]]="", Table4[[#This Row],[Biomass treated 
(tonnes)]]=""),"", Table4[[#This Row],[Amount of active component 
(kg)]]/Table4[[#This Row],[Biomass treated 
(tonnes)]]),"")</f>
        <v/>
      </c>
      <c r="O751" s="122"/>
      <c r="P751" s="122"/>
      <c r="Q751" s="113"/>
    </row>
    <row r="752" spans="3:17" x14ac:dyDescent="0.45">
      <c r="C752" s="117"/>
      <c r="D752" s="148"/>
      <c r="E752" s="121"/>
      <c r="F752" s="121"/>
      <c r="G752" s="117"/>
      <c r="H752" s="117"/>
      <c r="I752" s="117"/>
      <c r="J752" s="117"/>
      <c r="K752" s="117"/>
      <c r="L752" s="120"/>
      <c r="M752" s="120"/>
      <c r="N752" s="158" t="str">
        <f>IFERROR(IF(AND(Table4[[#This Row],[Amount of active component 
(kg)]]="", Table4[[#This Row],[Biomass treated 
(tonnes)]]=""),"", Table4[[#This Row],[Amount of active component 
(kg)]]/Table4[[#This Row],[Biomass treated 
(tonnes)]]),"")</f>
        <v/>
      </c>
      <c r="O752" s="122"/>
      <c r="P752" s="122"/>
      <c r="Q752" s="113"/>
    </row>
    <row r="753" spans="3:17" x14ac:dyDescent="0.45">
      <c r="C753" s="117"/>
      <c r="D753" s="148"/>
      <c r="E753" s="121"/>
      <c r="F753" s="121"/>
      <c r="G753" s="117"/>
      <c r="H753" s="117"/>
      <c r="I753" s="117"/>
      <c r="J753" s="117"/>
      <c r="K753" s="117"/>
      <c r="L753" s="120"/>
      <c r="M753" s="120"/>
      <c r="N753" s="158" t="str">
        <f>IFERROR(IF(AND(Table4[[#This Row],[Amount of active component 
(kg)]]="", Table4[[#This Row],[Biomass treated 
(tonnes)]]=""),"", Table4[[#This Row],[Amount of active component 
(kg)]]/Table4[[#This Row],[Biomass treated 
(tonnes)]]),"")</f>
        <v/>
      </c>
      <c r="O753" s="122"/>
      <c r="P753" s="122"/>
      <c r="Q753" s="113"/>
    </row>
    <row r="754" spans="3:17" x14ac:dyDescent="0.45">
      <c r="C754" s="117"/>
      <c r="D754" s="148"/>
      <c r="E754" s="121"/>
      <c r="F754" s="121"/>
      <c r="G754" s="117"/>
      <c r="H754" s="117"/>
      <c r="I754" s="117"/>
      <c r="J754" s="117"/>
      <c r="K754" s="117"/>
      <c r="L754" s="120"/>
      <c r="M754" s="120"/>
      <c r="N754" s="158" t="str">
        <f>IFERROR(IF(AND(Table4[[#This Row],[Amount of active component 
(kg)]]="", Table4[[#This Row],[Biomass treated 
(tonnes)]]=""),"", Table4[[#This Row],[Amount of active component 
(kg)]]/Table4[[#This Row],[Biomass treated 
(tonnes)]]),"")</f>
        <v/>
      </c>
      <c r="O754" s="122"/>
      <c r="P754" s="122"/>
      <c r="Q754" s="113"/>
    </row>
    <row r="755" spans="3:17" x14ac:dyDescent="0.45">
      <c r="C755" s="117"/>
      <c r="D755" s="148"/>
      <c r="E755" s="121"/>
      <c r="F755" s="121"/>
      <c r="G755" s="117"/>
      <c r="H755" s="117"/>
      <c r="I755" s="117"/>
      <c r="J755" s="117"/>
      <c r="K755" s="117"/>
      <c r="L755" s="120"/>
      <c r="M755" s="120"/>
      <c r="N755" s="158" t="str">
        <f>IFERROR(IF(AND(Table4[[#This Row],[Amount of active component 
(kg)]]="", Table4[[#This Row],[Biomass treated 
(tonnes)]]=""),"", Table4[[#This Row],[Amount of active component 
(kg)]]/Table4[[#This Row],[Biomass treated 
(tonnes)]]),"")</f>
        <v/>
      </c>
      <c r="O755" s="122"/>
      <c r="P755" s="122"/>
      <c r="Q755" s="113"/>
    </row>
    <row r="756" spans="3:17" x14ac:dyDescent="0.45">
      <c r="C756" s="117"/>
      <c r="D756" s="148"/>
      <c r="E756" s="121"/>
      <c r="F756" s="121"/>
      <c r="G756" s="117"/>
      <c r="H756" s="117"/>
      <c r="I756" s="117"/>
      <c r="J756" s="117"/>
      <c r="K756" s="117"/>
      <c r="L756" s="120"/>
      <c r="M756" s="120"/>
      <c r="N756" s="158" t="str">
        <f>IFERROR(IF(AND(Table4[[#This Row],[Amount of active component 
(kg)]]="", Table4[[#This Row],[Biomass treated 
(tonnes)]]=""),"", Table4[[#This Row],[Amount of active component 
(kg)]]/Table4[[#This Row],[Biomass treated 
(tonnes)]]),"")</f>
        <v/>
      </c>
      <c r="O756" s="122"/>
      <c r="P756" s="122"/>
      <c r="Q756" s="113"/>
    </row>
    <row r="757" spans="3:17" x14ac:dyDescent="0.45">
      <c r="C757" s="117"/>
      <c r="D757" s="148"/>
      <c r="E757" s="121"/>
      <c r="F757" s="121"/>
      <c r="G757" s="117"/>
      <c r="H757" s="117"/>
      <c r="I757" s="117"/>
      <c r="J757" s="117"/>
      <c r="K757" s="117"/>
      <c r="L757" s="120"/>
      <c r="M757" s="120"/>
      <c r="N757" s="158" t="str">
        <f>IFERROR(IF(AND(Table4[[#This Row],[Amount of active component 
(kg)]]="", Table4[[#This Row],[Biomass treated 
(tonnes)]]=""),"", Table4[[#This Row],[Amount of active component 
(kg)]]/Table4[[#This Row],[Biomass treated 
(tonnes)]]),"")</f>
        <v/>
      </c>
      <c r="O757" s="122"/>
      <c r="P757" s="122"/>
      <c r="Q757" s="113"/>
    </row>
    <row r="758" spans="3:17" x14ac:dyDescent="0.45">
      <c r="C758" s="117"/>
      <c r="D758" s="148"/>
      <c r="E758" s="121"/>
      <c r="F758" s="121"/>
      <c r="G758" s="117"/>
      <c r="H758" s="117"/>
      <c r="I758" s="117"/>
      <c r="J758" s="117"/>
      <c r="K758" s="117"/>
      <c r="L758" s="120"/>
      <c r="M758" s="120"/>
      <c r="N758" s="158" t="str">
        <f>IFERROR(IF(AND(Table4[[#This Row],[Amount of active component 
(kg)]]="", Table4[[#This Row],[Biomass treated 
(tonnes)]]=""),"", Table4[[#This Row],[Amount of active component 
(kg)]]/Table4[[#This Row],[Biomass treated 
(tonnes)]]),"")</f>
        <v/>
      </c>
      <c r="O758" s="122"/>
      <c r="P758" s="122"/>
      <c r="Q758" s="113"/>
    </row>
    <row r="759" spans="3:17" x14ac:dyDescent="0.45">
      <c r="C759" s="117"/>
      <c r="D759" s="148"/>
      <c r="E759" s="121"/>
      <c r="F759" s="121"/>
      <c r="G759" s="117"/>
      <c r="H759" s="117"/>
      <c r="I759" s="117"/>
      <c r="J759" s="117"/>
      <c r="K759" s="117"/>
      <c r="L759" s="120"/>
      <c r="M759" s="120"/>
      <c r="N759" s="158" t="str">
        <f>IFERROR(IF(AND(Table4[[#This Row],[Amount of active component 
(kg)]]="", Table4[[#This Row],[Biomass treated 
(tonnes)]]=""),"", Table4[[#This Row],[Amount of active component 
(kg)]]/Table4[[#This Row],[Biomass treated 
(tonnes)]]),"")</f>
        <v/>
      </c>
      <c r="O759" s="122"/>
      <c r="P759" s="122"/>
      <c r="Q759" s="113"/>
    </row>
    <row r="760" spans="3:17" x14ac:dyDescent="0.45">
      <c r="C760" s="117"/>
      <c r="D760" s="148"/>
      <c r="E760" s="121"/>
      <c r="F760" s="121"/>
      <c r="G760" s="117"/>
      <c r="H760" s="117"/>
      <c r="I760" s="117"/>
      <c r="J760" s="117"/>
      <c r="K760" s="117"/>
      <c r="L760" s="120"/>
      <c r="M760" s="120"/>
      <c r="N760" s="158" t="str">
        <f>IFERROR(IF(AND(Table4[[#This Row],[Amount of active component 
(kg)]]="", Table4[[#This Row],[Biomass treated 
(tonnes)]]=""),"", Table4[[#This Row],[Amount of active component 
(kg)]]/Table4[[#This Row],[Biomass treated 
(tonnes)]]),"")</f>
        <v/>
      </c>
      <c r="O760" s="122"/>
      <c r="P760" s="122"/>
      <c r="Q760" s="113"/>
    </row>
    <row r="761" spans="3:17" x14ac:dyDescent="0.45">
      <c r="C761" s="117"/>
      <c r="D761" s="148"/>
      <c r="E761" s="121"/>
      <c r="F761" s="121"/>
      <c r="G761" s="117"/>
      <c r="H761" s="117"/>
      <c r="I761" s="117"/>
      <c r="J761" s="117"/>
      <c r="K761" s="117"/>
      <c r="L761" s="120"/>
      <c r="M761" s="120"/>
      <c r="N761" s="158" t="str">
        <f>IFERROR(IF(AND(Table4[[#This Row],[Amount of active component 
(kg)]]="", Table4[[#This Row],[Biomass treated 
(tonnes)]]=""),"", Table4[[#This Row],[Amount of active component 
(kg)]]/Table4[[#This Row],[Biomass treated 
(tonnes)]]),"")</f>
        <v/>
      </c>
      <c r="O761" s="122"/>
      <c r="P761" s="122"/>
      <c r="Q761" s="113"/>
    </row>
    <row r="762" spans="3:17" x14ac:dyDescent="0.45">
      <c r="C762" s="117"/>
      <c r="D762" s="148"/>
      <c r="E762" s="121"/>
      <c r="F762" s="121"/>
      <c r="G762" s="117"/>
      <c r="H762" s="117"/>
      <c r="I762" s="117"/>
      <c r="J762" s="117"/>
      <c r="K762" s="117"/>
      <c r="L762" s="120"/>
      <c r="M762" s="120"/>
      <c r="N762" s="158" t="str">
        <f>IFERROR(IF(AND(Table4[[#This Row],[Amount of active component 
(kg)]]="", Table4[[#This Row],[Biomass treated 
(tonnes)]]=""),"", Table4[[#This Row],[Amount of active component 
(kg)]]/Table4[[#This Row],[Biomass treated 
(tonnes)]]),"")</f>
        <v/>
      </c>
      <c r="O762" s="122"/>
      <c r="P762" s="122"/>
      <c r="Q762" s="113"/>
    </row>
    <row r="763" spans="3:17" x14ac:dyDescent="0.45">
      <c r="C763" s="117"/>
      <c r="D763" s="148"/>
      <c r="E763" s="121"/>
      <c r="F763" s="121"/>
      <c r="G763" s="117"/>
      <c r="H763" s="117"/>
      <c r="I763" s="117"/>
      <c r="J763" s="117"/>
      <c r="K763" s="117"/>
      <c r="L763" s="120"/>
      <c r="M763" s="120"/>
      <c r="N763" s="158" t="str">
        <f>IFERROR(IF(AND(Table4[[#This Row],[Amount of active component 
(kg)]]="", Table4[[#This Row],[Biomass treated 
(tonnes)]]=""),"", Table4[[#This Row],[Amount of active component 
(kg)]]/Table4[[#This Row],[Biomass treated 
(tonnes)]]),"")</f>
        <v/>
      </c>
      <c r="O763" s="122"/>
      <c r="P763" s="122"/>
      <c r="Q763" s="113"/>
    </row>
    <row r="764" spans="3:17" x14ac:dyDescent="0.45">
      <c r="C764" s="117"/>
      <c r="D764" s="148"/>
      <c r="E764" s="121"/>
      <c r="F764" s="121"/>
      <c r="G764" s="117"/>
      <c r="H764" s="117"/>
      <c r="I764" s="117"/>
      <c r="J764" s="117"/>
      <c r="K764" s="117"/>
      <c r="L764" s="120"/>
      <c r="M764" s="120"/>
      <c r="N764" s="158" t="str">
        <f>IFERROR(IF(AND(Table4[[#This Row],[Amount of active component 
(kg)]]="", Table4[[#This Row],[Biomass treated 
(tonnes)]]=""),"", Table4[[#This Row],[Amount of active component 
(kg)]]/Table4[[#This Row],[Biomass treated 
(tonnes)]]),"")</f>
        <v/>
      </c>
      <c r="O764" s="122"/>
      <c r="P764" s="122"/>
      <c r="Q764" s="113"/>
    </row>
    <row r="765" spans="3:17" x14ac:dyDescent="0.45">
      <c r="C765" s="117"/>
      <c r="D765" s="148"/>
      <c r="E765" s="121"/>
      <c r="F765" s="121"/>
      <c r="G765" s="117"/>
      <c r="H765" s="117"/>
      <c r="I765" s="117"/>
      <c r="J765" s="117"/>
      <c r="K765" s="117"/>
      <c r="L765" s="120"/>
      <c r="M765" s="120"/>
      <c r="N765" s="158" t="str">
        <f>IFERROR(IF(AND(Table4[[#This Row],[Amount of active component 
(kg)]]="", Table4[[#This Row],[Biomass treated 
(tonnes)]]=""),"", Table4[[#This Row],[Amount of active component 
(kg)]]/Table4[[#This Row],[Biomass treated 
(tonnes)]]),"")</f>
        <v/>
      </c>
      <c r="O765" s="122"/>
      <c r="P765" s="122"/>
      <c r="Q765" s="113"/>
    </row>
    <row r="766" spans="3:17" x14ac:dyDescent="0.45">
      <c r="C766" s="117"/>
      <c r="D766" s="148"/>
      <c r="E766" s="121"/>
      <c r="F766" s="121"/>
      <c r="G766" s="117"/>
      <c r="H766" s="117"/>
      <c r="I766" s="117"/>
      <c r="J766" s="117"/>
      <c r="K766" s="117"/>
      <c r="L766" s="120"/>
      <c r="M766" s="120"/>
      <c r="N766" s="158" t="str">
        <f>IFERROR(IF(AND(Table4[[#This Row],[Amount of active component 
(kg)]]="", Table4[[#This Row],[Biomass treated 
(tonnes)]]=""),"", Table4[[#This Row],[Amount of active component 
(kg)]]/Table4[[#This Row],[Biomass treated 
(tonnes)]]),"")</f>
        <v/>
      </c>
      <c r="O766" s="122"/>
      <c r="P766" s="122"/>
      <c r="Q766" s="113"/>
    </row>
    <row r="767" spans="3:17" x14ac:dyDescent="0.45">
      <c r="C767" s="117"/>
      <c r="D767" s="148"/>
      <c r="E767" s="121"/>
      <c r="F767" s="121"/>
      <c r="G767" s="117"/>
      <c r="H767" s="117"/>
      <c r="I767" s="117"/>
      <c r="J767" s="117"/>
      <c r="K767" s="117"/>
      <c r="L767" s="120"/>
      <c r="M767" s="120"/>
      <c r="N767" s="158" t="str">
        <f>IFERROR(IF(AND(Table4[[#This Row],[Amount of active component 
(kg)]]="", Table4[[#This Row],[Biomass treated 
(tonnes)]]=""),"", Table4[[#This Row],[Amount of active component 
(kg)]]/Table4[[#This Row],[Biomass treated 
(tonnes)]]),"")</f>
        <v/>
      </c>
      <c r="O767" s="122"/>
      <c r="P767" s="122"/>
      <c r="Q767" s="113"/>
    </row>
    <row r="768" spans="3:17" x14ac:dyDescent="0.45">
      <c r="C768" s="117"/>
      <c r="D768" s="148"/>
      <c r="E768" s="121"/>
      <c r="F768" s="121"/>
      <c r="G768" s="117"/>
      <c r="H768" s="117"/>
      <c r="I768" s="117"/>
      <c r="J768" s="117"/>
      <c r="K768" s="117"/>
      <c r="L768" s="120"/>
      <c r="M768" s="120"/>
      <c r="N768" s="158" t="str">
        <f>IFERROR(IF(AND(Table4[[#This Row],[Amount of active component 
(kg)]]="", Table4[[#This Row],[Biomass treated 
(tonnes)]]=""),"", Table4[[#This Row],[Amount of active component 
(kg)]]/Table4[[#This Row],[Biomass treated 
(tonnes)]]),"")</f>
        <v/>
      </c>
      <c r="O768" s="122"/>
      <c r="P768" s="122"/>
      <c r="Q768" s="113"/>
    </row>
    <row r="769" spans="3:17" x14ac:dyDescent="0.45">
      <c r="C769" s="117"/>
      <c r="D769" s="148"/>
      <c r="E769" s="121"/>
      <c r="F769" s="121"/>
      <c r="G769" s="117"/>
      <c r="H769" s="117"/>
      <c r="I769" s="117"/>
      <c r="J769" s="117"/>
      <c r="K769" s="117"/>
      <c r="L769" s="120"/>
      <c r="M769" s="120"/>
      <c r="N769" s="158" t="str">
        <f>IFERROR(IF(AND(Table4[[#This Row],[Amount of active component 
(kg)]]="", Table4[[#This Row],[Biomass treated 
(tonnes)]]=""),"", Table4[[#This Row],[Amount of active component 
(kg)]]/Table4[[#This Row],[Biomass treated 
(tonnes)]]),"")</f>
        <v/>
      </c>
      <c r="O769" s="122"/>
      <c r="P769" s="122"/>
      <c r="Q769" s="113"/>
    </row>
    <row r="770" spans="3:17" x14ac:dyDescent="0.45">
      <c r="C770" s="117"/>
      <c r="D770" s="148"/>
      <c r="E770" s="121"/>
      <c r="F770" s="121"/>
      <c r="G770" s="117"/>
      <c r="H770" s="117"/>
      <c r="I770" s="117"/>
      <c r="J770" s="117"/>
      <c r="K770" s="117"/>
      <c r="L770" s="120"/>
      <c r="M770" s="120"/>
      <c r="N770" s="158" t="str">
        <f>IFERROR(IF(AND(Table4[[#This Row],[Amount of active component 
(kg)]]="", Table4[[#This Row],[Biomass treated 
(tonnes)]]=""),"", Table4[[#This Row],[Amount of active component 
(kg)]]/Table4[[#This Row],[Biomass treated 
(tonnes)]]),"")</f>
        <v/>
      </c>
      <c r="O770" s="122"/>
      <c r="P770" s="122"/>
      <c r="Q770" s="113"/>
    </row>
    <row r="771" spans="3:17" x14ac:dyDescent="0.45">
      <c r="C771" s="117"/>
      <c r="D771" s="148"/>
      <c r="E771" s="121"/>
      <c r="F771" s="121"/>
      <c r="G771" s="117"/>
      <c r="H771" s="117"/>
      <c r="I771" s="117"/>
      <c r="J771" s="117"/>
      <c r="K771" s="117"/>
      <c r="L771" s="120"/>
      <c r="M771" s="120"/>
      <c r="N771" s="158" t="str">
        <f>IFERROR(IF(AND(Table4[[#This Row],[Amount of active component 
(kg)]]="", Table4[[#This Row],[Biomass treated 
(tonnes)]]=""),"", Table4[[#This Row],[Amount of active component 
(kg)]]/Table4[[#This Row],[Biomass treated 
(tonnes)]]),"")</f>
        <v/>
      </c>
      <c r="O771" s="122"/>
      <c r="P771" s="122"/>
      <c r="Q771" s="113"/>
    </row>
    <row r="772" spans="3:17" x14ac:dyDescent="0.45">
      <c r="C772" s="117"/>
      <c r="D772" s="148"/>
      <c r="E772" s="121"/>
      <c r="F772" s="121"/>
      <c r="G772" s="117"/>
      <c r="H772" s="117"/>
      <c r="I772" s="117"/>
      <c r="J772" s="117"/>
      <c r="K772" s="117"/>
      <c r="L772" s="120"/>
      <c r="M772" s="120"/>
      <c r="N772" s="158" t="str">
        <f>IFERROR(IF(AND(Table4[[#This Row],[Amount of active component 
(kg)]]="", Table4[[#This Row],[Biomass treated 
(tonnes)]]=""),"", Table4[[#This Row],[Amount of active component 
(kg)]]/Table4[[#This Row],[Biomass treated 
(tonnes)]]),"")</f>
        <v/>
      </c>
      <c r="O772" s="122"/>
      <c r="P772" s="122"/>
      <c r="Q772" s="113"/>
    </row>
    <row r="773" spans="3:17" x14ac:dyDescent="0.45">
      <c r="C773" s="117"/>
      <c r="D773" s="148"/>
      <c r="E773" s="121"/>
      <c r="F773" s="121"/>
      <c r="G773" s="117"/>
      <c r="H773" s="117"/>
      <c r="I773" s="117"/>
      <c r="J773" s="117"/>
      <c r="K773" s="117"/>
      <c r="L773" s="120"/>
      <c r="M773" s="120"/>
      <c r="N773" s="158" t="str">
        <f>IFERROR(IF(AND(Table4[[#This Row],[Amount of active component 
(kg)]]="", Table4[[#This Row],[Biomass treated 
(tonnes)]]=""),"", Table4[[#This Row],[Amount of active component 
(kg)]]/Table4[[#This Row],[Biomass treated 
(tonnes)]]),"")</f>
        <v/>
      </c>
      <c r="O773" s="122"/>
      <c r="P773" s="122"/>
      <c r="Q773" s="113"/>
    </row>
    <row r="774" spans="3:17" x14ac:dyDescent="0.45">
      <c r="C774" s="117"/>
      <c r="D774" s="148"/>
      <c r="E774" s="121"/>
      <c r="F774" s="121"/>
      <c r="G774" s="117"/>
      <c r="H774" s="117"/>
      <c r="I774" s="117"/>
      <c r="J774" s="117"/>
      <c r="K774" s="117"/>
      <c r="L774" s="120"/>
      <c r="M774" s="120"/>
      <c r="N774" s="158" t="str">
        <f>IFERROR(IF(AND(Table4[[#This Row],[Amount of active component 
(kg)]]="", Table4[[#This Row],[Biomass treated 
(tonnes)]]=""),"", Table4[[#This Row],[Amount of active component 
(kg)]]/Table4[[#This Row],[Biomass treated 
(tonnes)]]),"")</f>
        <v/>
      </c>
      <c r="O774" s="122"/>
      <c r="P774" s="122"/>
      <c r="Q774" s="113"/>
    </row>
    <row r="775" spans="3:17" x14ac:dyDescent="0.45">
      <c r="C775" s="117"/>
      <c r="D775" s="148"/>
      <c r="E775" s="121"/>
      <c r="F775" s="121"/>
      <c r="G775" s="117"/>
      <c r="H775" s="117"/>
      <c r="I775" s="117"/>
      <c r="J775" s="117"/>
      <c r="K775" s="117"/>
      <c r="L775" s="120"/>
      <c r="M775" s="120"/>
      <c r="N775" s="158" t="str">
        <f>IFERROR(IF(AND(Table4[[#This Row],[Amount of active component 
(kg)]]="", Table4[[#This Row],[Biomass treated 
(tonnes)]]=""),"", Table4[[#This Row],[Amount of active component 
(kg)]]/Table4[[#This Row],[Biomass treated 
(tonnes)]]),"")</f>
        <v/>
      </c>
      <c r="O775" s="122"/>
      <c r="P775" s="122"/>
      <c r="Q775" s="113"/>
    </row>
    <row r="776" spans="3:17" x14ac:dyDescent="0.45">
      <c r="C776" s="117"/>
      <c r="D776" s="148"/>
      <c r="E776" s="121"/>
      <c r="F776" s="121"/>
      <c r="G776" s="117"/>
      <c r="H776" s="117"/>
      <c r="I776" s="117"/>
      <c r="J776" s="117"/>
      <c r="K776" s="117"/>
      <c r="L776" s="120"/>
      <c r="M776" s="120"/>
      <c r="N776" s="158" t="str">
        <f>IFERROR(IF(AND(Table4[[#This Row],[Amount of active component 
(kg)]]="", Table4[[#This Row],[Biomass treated 
(tonnes)]]=""),"", Table4[[#This Row],[Amount of active component 
(kg)]]/Table4[[#This Row],[Biomass treated 
(tonnes)]]),"")</f>
        <v/>
      </c>
      <c r="O776" s="122"/>
      <c r="P776" s="122"/>
      <c r="Q776" s="113"/>
    </row>
    <row r="777" spans="3:17" x14ac:dyDescent="0.45">
      <c r="C777" s="117"/>
      <c r="D777" s="148"/>
      <c r="E777" s="121"/>
      <c r="F777" s="121"/>
      <c r="G777" s="117"/>
      <c r="H777" s="117"/>
      <c r="I777" s="117"/>
      <c r="J777" s="117"/>
      <c r="K777" s="117"/>
      <c r="L777" s="120"/>
      <c r="M777" s="120"/>
      <c r="N777" s="158" t="str">
        <f>IFERROR(IF(AND(Table4[[#This Row],[Amount of active component 
(kg)]]="", Table4[[#This Row],[Biomass treated 
(tonnes)]]=""),"", Table4[[#This Row],[Amount of active component 
(kg)]]/Table4[[#This Row],[Biomass treated 
(tonnes)]]),"")</f>
        <v/>
      </c>
      <c r="O777" s="122"/>
      <c r="P777" s="122"/>
      <c r="Q777" s="113"/>
    </row>
    <row r="778" spans="3:17" x14ac:dyDescent="0.45">
      <c r="C778" s="117"/>
      <c r="D778" s="148"/>
      <c r="E778" s="121"/>
      <c r="F778" s="121"/>
      <c r="G778" s="117"/>
      <c r="H778" s="117"/>
      <c r="I778" s="117"/>
      <c r="J778" s="117"/>
      <c r="K778" s="117"/>
      <c r="L778" s="120"/>
      <c r="M778" s="120"/>
      <c r="N778" s="158" t="str">
        <f>IFERROR(IF(AND(Table4[[#This Row],[Amount of active component 
(kg)]]="", Table4[[#This Row],[Biomass treated 
(tonnes)]]=""),"", Table4[[#This Row],[Amount of active component 
(kg)]]/Table4[[#This Row],[Biomass treated 
(tonnes)]]),"")</f>
        <v/>
      </c>
      <c r="O778" s="122"/>
      <c r="P778" s="122"/>
      <c r="Q778" s="113"/>
    </row>
    <row r="779" spans="3:17" x14ac:dyDescent="0.45">
      <c r="C779" s="117"/>
      <c r="D779" s="148"/>
      <c r="E779" s="121"/>
      <c r="F779" s="121"/>
      <c r="G779" s="117"/>
      <c r="H779" s="117"/>
      <c r="I779" s="117"/>
      <c r="J779" s="117"/>
      <c r="K779" s="117"/>
      <c r="L779" s="120"/>
      <c r="M779" s="120"/>
      <c r="N779" s="158" t="str">
        <f>IFERROR(IF(AND(Table4[[#This Row],[Amount of active component 
(kg)]]="", Table4[[#This Row],[Biomass treated 
(tonnes)]]=""),"", Table4[[#This Row],[Amount of active component 
(kg)]]/Table4[[#This Row],[Biomass treated 
(tonnes)]]),"")</f>
        <v/>
      </c>
      <c r="O779" s="122"/>
      <c r="P779" s="122"/>
      <c r="Q779" s="113"/>
    </row>
    <row r="780" spans="3:17" x14ac:dyDescent="0.45">
      <c r="C780" s="117"/>
      <c r="D780" s="148"/>
      <c r="E780" s="121"/>
      <c r="F780" s="121"/>
      <c r="G780" s="117"/>
      <c r="H780" s="117"/>
      <c r="I780" s="117"/>
      <c r="J780" s="117"/>
      <c r="K780" s="117"/>
      <c r="L780" s="120"/>
      <c r="M780" s="120"/>
      <c r="N780" s="158" t="str">
        <f>IFERROR(IF(AND(Table4[[#This Row],[Amount of active component 
(kg)]]="", Table4[[#This Row],[Biomass treated 
(tonnes)]]=""),"", Table4[[#This Row],[Amount of active component 
(kg)]]/Table4[[#This Row],[Biomass treated 
(tonnes)]]),"")</f>
        <v/>
      </c>
      <c r="O780" s="122"/>
      <c r="P780" s="122"/>
      <c r="Q780" s="113"/>
    </row>
    <row r="781" spans="3:17" x14ac:dyDescent="0.45">
      <c r="C781" s="117"/>
      <c r="D781" s="148"/>
      <c r="E781" s="121"/>
      <c r="F781" s="121"/>
      <c r="G781" s="117"/>
      <c r="H781" s="117"/>
      <c r="I781" s="117"/>
      <c r="J781" s="117"/>
      <c r="K781" s="117"/>
      <c r="L781" s="120"/>
      <c r="M781" s="120"/>
      <c r="N781" s="158" t="str">
        <f>IFERROR(IF(AND(Table4[[#This Row],[Amount of active component 
(kg)]]="", Table4[[#This Row],[Biomass treated 
(tonnes)]]=""),"", Table4[[#This Row],[Amount of active component 
(kg)]]/Table4[[#This Row],[Biomass treated 
(tonnes)]]),"")</f>
        <v/>
      </c>
      <c r="O781" s="122"/>
      <c r="P781" s="122"/>
      <c r="Q781" s="113"/>
    </row>
    <row r="782" spans="3:17" x14ac:dyDescent="0.45">
      <c r="C782" s="117"/>
      <c r="D782" s="148"/>
      <c r="E782" s="121"/>
      <c r="F782" s="121"/>
      <c r="G782" s="117"/>
      <c r="H782" s="117"/>
      <c r="I782" s="117"/>
      <c r="J782" s="117"/>
      <c r="K782" s="117"/>
      <c r="L782" s="120"/>
      <c r="M782" s="120"/>
      <c r="N782" s="158" t="str">
        <f>IFERROR(IF(AND(Table4[[#This Row],[Amount of active component 
(kg)]]="", Table4[[#This Row],[Biomass treated 
(tonnes)]]=""),"", Table4[[#This Row],[Amount of active component 
(kg)]]/Table4[[#This Row],[Biomass treated 
(tonnes)]]),"")</f>
        <v/>
      </c>
      <c r="O782" s="122"/>
      <c r="P782" s="122"/>
      <c r="Q782" s="113"/>
    </row>
    <row r="783" spans="3:17" x14ac:dyDescent="0.45">
      <c r="C783" s="117"/>
      <c r="D783" s="148"/>
      <c r="E783" s="121"/>
      <c r="F783" s="121"/>
      <c r="G783" s="117"/>
      <c r="H783" s="117"/>
      <c r="I783" s="117"/>
      <c r="J783" s="117"/>
      <c r="K783" s="117"/>
      <c r="L783" s="120"/>
      <c r="M783" s="120"/>
      <c r="N783" s="158" t="str">
        <f>IFERROR(IF(AND(Table4[[#This Row],[Amount of active component 
(kg)]]="", Table4[[#This Row],[Biomass treated 
(tonnes)]]=""),"", Table4[[#This Row],[Amount of active component 
(kg)]]/Table4[[#This Row],[Biomass treated 
(tonnes)]]),"")</f>
        <v/>
      </c>
      <c r="O783" s="122"/>
      <c r="P783" s="122"/>
      <c r="Q783" s="113"/>
    </row>
    <row r="784" spans="3:17" x14ac:dyDescent="0.45">
      <c r="C784" s="117"/>
      <c r="D784" s="148"/>
      <c r="E784" s="121"/>
      <c r="F784" s="121"/>
      <c r="G784" s="117"/>
      <c r="H784" s="117"/>
      <c r="I784" s="117"/>
      <c r="J784" s="117"/>
      <c r="K784" s="117"/>
      <c r="L784" s="120"/>
      <c r="M784" s="120"/>
      <c r="N784" s="158" t="str">
        <f>IFERROR(IF(AND(Table4[[#This Row],[Amount of active component 
(kg)]]="", Table4[[#This Row],[Biomass treated 
(tonnes)]]=""),"", Table4[[#This Row],[Amount of active component 
(kg)]]/Table4[[#This Row],[Biomass treated 
(tonnes)]]),"")</f>
        <v/>
      </c>
      <c r="O784" s="122"/>
      <c r="P784" s="122"/>
      <c r="Q784" s="113"/>
    </row>
    <row r="785" spans="3:17" x14ac:dyDescent="0.45">
      <c r="C785" s="117"/>
      <c r="D785" s="148"/>
      <c r="E785" s="121"/>
      <c r="F785" s="121"/>
      <c r="G785" s="117"/>
      <c r="H785" s="117"/>
      <c r="I785" s="117"/>
      <c r="J785" s="117"/>
      <c r="K785" s="117"/>
      <c r="L785" s="120"/>
      <c r="M785" s="120"/>
      <c r="N785" s="158" t="str">
        <f>IFERROR(IF(AND(Table4[[#This Row],[Amount of active component 
(kg)]]="", Table4[[#This Row],[Biomass treated 
(tonnes)]]=""),"", Table4[[#This Row],[Amount of active component 
(kg)]]/Table4[[#This Row],[Biomass treated 
(tonnes)]]),"")</f>
        <v/>
      </c>
      <c r="O785" s="122"/>
      <c r="P785" s="122"/>
      <c r="Q785" s="113"/>
    </row>
    <row r="786" spans="3:17" x14ac:dyDescent="0.45">
      <c r="C786" s="117"/>
      <c r="D786" s="148"/>
      <c r="E786" s="121"/>
      <c r="F786" s="121"/>
      <c r="G786" s="117"/>
      <c r="H786" s="117"/>
      <c r="I786" s="117"/>
      <c r="J786" s="117"/>
      <c r="K786" s="117"/>
      <c r="L786" s="120"/>
      <c r="M786" s="120"/>
      <c r="N786" s="158" t="str">
        <f>IFERROR(IF(AND(Table4[[#This Row],[Amount of active component 
(kg)]]="", Table4[[#This Row],[Biomass treated 
(tonnes)]]=""),"", Table4[[#This Row],[Amount of active component 
(kg)]]/Table4[[#This Row],[Biomass treated 
(tonnes)]]),"")</f>
        <v/>
      </c>
      <c r="O786" s="122"/>
      <c r="P786" s="122"/>
      <c r="Q786" s="113"/>
    </row>
    <row r="787" spans="3:17" x14ac:dyDescent="0.45">
      <c r="C787" s="117"/>
      <c r="D787" s="148"/>
      <c r="E787" s="121"/>
      <c r="F787" s="121"/>
      <c r="G787" s="117"/>
      <c r="H787" s="117"/>
      <c r="I787" s="117"/>
      <c r="J787" s="117"/>
      <c r="K787" s="117"/>
      <c r="L787" s="120"/>
      <c r="M787" s="120"/>
      <c r="N787" s="158" t="str">
        <f>IFERROR(IF(AND(Table4[[#This Row],[Amount of active component 
(kg)]]="", Table4[[#This Row],[Biomass treated 
(tonnes)]]=""),"", Table4[[#This Row],[Amount of active component 
(kg)]]/Table4[[#This Row],[Biomass treated 
(tonnes)]]),"")</f>
        <v/>
      </c>
      <c r="O787" s="122"/>
      <c r="P787" s="122"/>
      <c r="Q787" s="113"/>
    </row>
    <row r="788" spans="3:17" x14ac:dyDescent="0.45">
      <c r="C788" s="117"/>
      <c r="D788" s="148"/>
      <c r="E788" s="121"/>
      <c r="F788" s="121"/>
      <c r="G788" s="117"/>
      <c r="H788" s="117"/>
      <c r="I788" s="117"/>
      <c r="J788" s="117"/>
      <c r="K788" s="117"/>
      <c r="L788" s="120"/>
      <c r="M788" s="120"/>
      <c r="N788" s="158" t="str">
        <f>IFERROR(IF(AND(Table4[[#This Row],[Amount of active component 
(kg)]]="", Table4[[#This Row],[Biomass treated 
(tonnes)]]=""),"", Table4[[#This Row],[Amount of active component 
(kg)]]/Table4[[#This Row],[Biomass treated 
(tonnes)]]),"")</f>
        <v/>
      </c>
      <c r="O788" s="122"/>
      <c r="P788" s="122"/>
      <c r="Q788" s="113"/>
    </row>
    <row r="789" spans="3:17" x14ac:dyDescent="0.45">
      <c r="C789" s="117"/>
      <c r="D789" s="148"/>
      <c r="E789" s="121"/>
      <c r="F789" s="121"/>
      <c r="G789" s="117"/>
      <c r="H789" s="117"/>
      <c r="I789" s="117"/>
      <c r="J789" s="117"/>
      <c r="K789" s="117"/>
      <c r="L789" s="120"/>
      <c r="M789" s="120"/>
      <c r="N789" s="158" t="str">
        <f>IFERROR(IF(AND(Table4[[#This Row],[Amount of active component 
(kg)]]="", Table4[[#This Row],[Biomass treated 
(tonnes)]]=""),"", Table4[[#This Row],[Amount of active component 
(kg)]]/Table4[[#This Row],[Biomass treated 
(tonnes)]]),"")</f>
        <v/>
      </c>
      <c r="O789" s="122"/>
      <c r="P789" s="122"/>
      <c r="Q789" s="113"/>
    </row>
    <row r="790" spans="3:17" x14ac:dyDescent="0.45">
      <c r="C790" s="117"/>
      <c r="D790" s="148"/>
      <c r="E790" s="121"/>
      <c r="F790" s="121"/>
      <c r="G790" s="117"/>
      <c r="H790" s="117"/>
      <c r="I790" s="117"/>
      <c r="J790" s="117"/>
      <c r="K790" s="117"/>
      <c r="L790" s="120"/>
      <c r="M790" s="120"/>
      <c r="N790" s="158" t="str">
        <f>IFERROR(IF(AND(Table4[[#This Row],[Amount of active component 
(kg)]]="", Table4[[#This Row],[Biomass treated 
(tonnes)]]=""),"", Table4[[#This Row],[Amount of active component 
(kg)]]/Table4[[#This Row],[Biomass treated 
(tonnes)]]),"")</f>
        <v/>
      </c>
      <c r="O790" s="122"/>
      <c r="P790" s="122"/>
      <c r="Q790" s="113"/>
    </row>
    <row r="791" spans="3:17" x14ac:dyDescent="0.45">
      <c r="C791" s="117"/>
      <c r="D791" s="148"/>
      <c r="E791" s="121"/>
      <c r="F791" s="121"/>
      <c r="G791" s="117"/>
      <c r="H791" s="117"/>
      <c r="I791" s="117"/>
      <c r="J791" s="117"/>
      <c r="K791" s="117"/>
      <c r="L791" s="120"/>
      <c r="M791" s="120"/>
      <c r="N791" s="158" t="str">
        <f>IFERROR(IF(AND(Table4[[#This Row],[Amount of active component 
(kg)]]="", Table4[[#This Row],[Biomass treated 
(tonnes)]]=""),"", Table4[[#This Row],[Amount of active component 
(kg)]]/Table4[[#This Row],[Biomass treated 
(tonnes)]]),"")</f>
        <v/>
      </c>
      <c r="O791" s="122"/>
      <c r="P791" s="122"/>
      <c r="Q791" s="113"/>
    </row>
    <row r="792" spans="3:17" x14ac:dyDescent="0.45">
      <c r="C792" s="117"/>
      <c r="D792" s="148"/>
      <c r="E792" s="121"/>
      <c r="F792" s="121"/>
      <c r="G792" s="117"/>
      <c r="H792" s="117"/>
      <c r="I792" s="117"/>
      <c r="J792" s="117"/>
      <c r="K792" s="117"/>
      <c r="L792" s="120"/>
      <c r="M792" s="120"/>
      <c r="N792" s="158" t="str">
        <f>IFERROR(IF(AND(Table4[[#This Row],[Amount of active component 
(kg)]]="", Table4[[#This Row],[Biomass treated 
(tonnes)]]=""),"", Table4[[#This Row],[Amount of active component 
(kg)]]/Table4[[#This Row],[Biomass treated 
(tonnes)]]),"")</f>
        <v/>
      </c>
      <c r="O792" s="122"/>
      <c r="P792" s="122"/>
      <c r="Q792" s="113"/>
    </row>
    <row r="793" spans="3:17" x14ac:dyDescent="0.45">
      <c r="C793" s="117"/>
      <c r="D793" s="148"/>
      <c r="E793" s="121"/>
      <c r="F793" s="121"/>
      <c r="G793" s="117"/>
      <c r="H793" s="117"/>
      <c r="I793" s="117"/>
      <c r="J793" s="117"/>
      <c r="K793" s="117"/>
      <c r="L793" s="120"/>
      <c r="M793" s="120"/>
      <c r="N793" s="158" t="str">
        <f>IFERROR(IF(AND(Table4[[#This Row],[Amount of active component 
(kg)]]="", Table4[[#This Row],[Biomass treated 
(tonnes)]]=""),"", Table4[[#This Row],[Amount of active component 
(kg)]]/Table4[[#This Row],[Biomass treated 
(tonnes)]]),"")</f>
        <v/>
      </c>
      <c r="O793" s="122"/>
      <c r="P793" s="122"/>
      <c r="Q793" s="113"/>
    </row>
    <row r="794" spans="3:17" x14ac:dyDescent="0.45">
      <c r="C794" s="117"/>
      <c r="D794" s="148"/>
      <c r="E794" s="121"/>
      <c r="F794" s="121"/>
      <c r="G794" s="117"/>
      <c r="H794" s="117"/>
      <c r="I794" s="117"/>
      <c r="J794" s="117"/>
      <c r="K794" s="117"/>
      <c r="L794" s="120"/>
      <c r="M794" s="120"/>
      <c r="N794" s="158" t="str">
        <f>IFERROR(IF(AND(Table4[[#This Row],[Amount of active component 
(kg)]]="", Table4[[#This Row],[Biomass treated 
(tonnes)]]=""),"", Table4[[#This Row],[Amount of active component 
(kg)]]/Table4[[#This Row],[Biomass treated 
(tonnes)]]),"")</f>
        <v/>
      </c>
      <c r="O794" s="122"/>
      <c r="P794" s="122"/>
      <c r="Q794" s="113"/>
    </row>
    <row r="795" spans="3:17" x14ac:dyDescent="0.45">
      <c r="C795" s="117"/>
      <c r="D795" s="148"/>
      <c r="E795" s="121"/>
      <c r="F795" s="121"/>
      <c r="G795" s="117"/>
      <c r="H795" s="117"/>
      <c r="I795" s="117"/>
      <c r="J795" s="117"/>
      <c r="K795" s="117"/>
      <c r="L795" s="120"/>
      <c r="M795" s="120"/>
      <c r="N795" s="158" t="str">
        <f>IFERROR(IF(AND(Table4[[#This Row],[Amount of active component 
(kg)]]="", Table4[[#This Row],[Biomass treated 
(tonnes)]]=""),"", Table4[[#This Row],[Amount of active component 
(kg)]]/Table4[[#This Row],[Biomass treated 
(tonnes)]]),"")</f>
        <v/>
      </c>
      <c r="O795" s="122"/>
      <c r="P795" s="122"/>
      <c r="Q795" s="113"/>
    </row>
    <row r="796" spans="3:17" x14ac:dyDescent="0.45">
      <c r="C796" s="117"/>
      <c r="D796" s="148"/>
      <c r="E796" s="121"/>
      <c r="F796" s="121"/>
      <c r="G796" s="117"/>
      <c r="H796" s="117"/>
      <c r="I796" s="117"/>
      <c r="J796" s="117"/>
      <c r="K796" s="117"/>
      <c r="L796" s="120"/>
      <c r="M796" s="120"/>
      <c r="N796" s="158" t="str">
        <f>IFERROR(IF(AND(Table4[[#This Row],[Amount of active component 
(kg)]]="", Table4[[#This Row],[Biomass treated 
(tonnes)]]=""),"", Table4[[#This Row],[Amount of active component 
(kg)]]/Table4[[#This Row],[Biomass treated 
(tonnes)]]),"")</f>
        <v/>
      </c>
      <c r="O796" s="122"/>
      <c r="P796" s="122"/>
      <c r="Q796" s="113"/>
    </row>
    <row r="797" spans="3:17" x14ac:dyDescent="0.45">
      <c r="C797" s="117"/>
      <c r="D797" s="148"/>
      <c r="E797" s="121"/>
      <c r="F797" s="121"/>
      <c r="G797" s="117"/>
      <c r="H797" s="117"/>
      <c r="I797" s="117"/>
      <c r="J797" s="117"/>
      <c r="K797" s="117"/>
      <c r="L797" s="120"/>
      <c r="M797" s="120"/>
      <c r="N797" s="158" t="str">
        <f>IFERROR(IF(AND(Table4[[#This Row],[Amount of active component 
(kg)]]="", Table4[[#This Row],[Biomass treated 
(tonnes)]]=""),"", Table4[[#This Row],[Amount of active component 
(kg)]]/Table4[[#This Row],[Biomass treated 
(tonnes)]]),"")</f>
        <v/>
      </c>
      <c r="O797" s="122"/>
      <c r="P797" s="122"/>
      <c r="Q797" s="113"/>
    </row>
    <row r="798" spans="3:17" x14ac:dyDescent="0.45">
      <c r="C798" s="117"/>
      <c r="D798" s="148"/>
      <c r="E798" s="121"/>
      <c r="F798" s="121"/>
      <c r="G798" s="117"/>
      <c r="H798" s="117"/>
      <c r="I798" s="117"/>
      <c r="J798" s="117"/>
      <c r="K798" s="117"/>
      <c r="L798" s="120"/>
      <c r="M798" s="120"/>
      <c r="N798" s="158" t="str">
        <f>IFERROR(IF(AND(Table4[[#This Row],[Amount of active component 
(kg)]]="", Table4[[#This Row],[Biomass treated 
(tonnes)]]=""),"", Table4[[#This Row],[Amount of active component 
(kg)]]/Table4[[#This Row],[Biomass treated 
(tonnes)]]),"")</f>
        <v/>
      </c>
      <c r="O798" s="122"/>
      <c r="P798" s="122"/>
      <c r="Q798" s="113"/>
    </row>
    <row r="799" spans="3:17" x14ac:dyDescent="0.45">
      <c r="C799" s="117"/>
      <c r="D799" s="148"/>
      <c r="E799" s="121"/>
      <c r="F799" s="121"/>
      <c r="G799" s="117"/>
      <c r="H799" s="117"/>
      <c r="I799" s="117"/>
      <c r="J799" s="117"/>
      <c r="K799" s="117"/>
      <c r="L799" s="120"/>
      <c r="M799" s="120"/>
      <c r="N799" s="158" t="str">
        <f>IFERROR(IF(AND(Table4[[#This Row],[Amount of active component 
(kg)]]="", Table4[[#This Row],[Biomass treated 
(tonnes)]]=""),"", Table4[[#This Row],[Amount of active component 
(kg)]]/Table4[[#This Row],[Biomass treated 
(tonnes)]]),"")</f>
        <v/>
      </c>
      <c r="O799" s="122"/>
      <c r="P799" s="122"/>
      <c r="Q799" s="113"/>
    </row>
    <row r="800" spans="3:17" x14ac:dyDescent="0.45">
      <c r="C800" s="117"/>
      <c r="D800" s="148"/>
      <c r="E800" s="121"/>
      <c r="F800" s="121"/>
      <c r="G800" s="117"/>
      <c r="H800" s="117"/>
      <c r="I800" s="117"/>
      <c r="J800" s="117"/>
      <c r="K800" s="117"/>
      <c r="L800" s="120"/>
      <c r="M800" s="120"/>
      <c r="N800" s="158" t="str">
        <f>IFERROR(IF(AND(Table4[[#This Row],[Amount of active component 
(kg)]]="", Table4[[#This Row],[Biomass treated 
(tonnes)]]=""),"", Table4[[#This Row],[Amount of active component 
(kg)]]/Table4[[#This Row],[Biomass treated 
(tonnes)]]),"")</f>
        <v/>
      </c>
      <c r="O800" s="122"/>
      <c r="P800" s="122"/>
      <c r="Q800" s="113"/>
    </row>
    <row r="801" spans="3:17" x14ac:dyDescent="0.45">
      <c r="C801" s="117"/>
      <c r="D801" s="148"/>
      <c r="E801" s="121"/>
      <c r="F801" s="121"/>
      <c r="G801" s="117"/>
      <c r="H801" s="117"/>
      <c r="I801" s="117"/>
      <c r="J801" s="117"/>
      <c r="K801" s="117"/>
      <c r="L801" s="120"/>
      <c r="M801" s="120"/>
      <c r="N801" s="158" t="str">
        <f>IFERROR(IF(AND(Table4[[#This Row],[Amount of active component 
(kg)]]="", Table4[[#This Row],[Biomass treated 
(tonnes)]]=""),"", Table4[[#This Row],[Amount of active component 
(kg)]]/Table4[[#This Row],[Biomass treated 
(tonnes)]]),"")</f>
        <v/>
      </c>
      <c r="O801" s="122"/>
      <c r="P801" s="122"/>
      <c r="Q801" s="113"/>
    </row>
    <row r="802" spans="3:17" x14ac:dyDescent="0.45">
      <c r="C802" s="117"/>
      <c r="D802" s="148"/>
      <c r="E802" s="121"/>
      <c r="F802" s="121"/>
      <c r="G802" s="117"/>
      <c r="H802" s="117"/>
      <c r="I802" s="117"/>
      <c r="J802" s="117"/>
      <c r="K802" s="117"/>
      <c r="L802" s="120"/>
      <c r="M802" s="120"/>
      <c r="N802" s="158" t="str">
        <f>IFERROR(IF(AND(Table4[[#This Row],[Amount of active component 
(kg)]]="", Table4[[#This Row],[Biomass treated 
(tonnes)]]=""),"", Table4[[#This Row],[Amount of active component 
(kg)]]/Table4[[#This Row],[Biomass treated 
(tonnes)]]),"")</f>
        <v/>
      </c>
      <c r="O802" s="122"/>
      <c r="P802" s="122"/>
      <c r="Q802" s="113"/>
    </row>
    <row r="803" spans="3:17" x14ac:dyDescent="0.45">
      <c r="C803" s="117"/>
      <c r="D803" s="148"/>
      <c r="E803" s="121"/>
      <c r="F803" s="121"/>
      <c r="G803" s="117"/>
      <c r="H803" s="117"/>
      <c r="I803" s="117"/>
      <c r="J803" s="117"/>
      <c r="K803" s="117"/>
      <c r="L803" s="120"/>
      <c r="M803" s="120"/>
      <c r="N803" s="158" t="str">
        <f>IFERROR(IF(AND(Table4[[#This Row],[Amount of active component 
(kg)]]="", Table4[[#This Row],[Biomass treated 
(tonnes)]]=""),"", Table4[[#This Row],[Amount of active component 
(kg)]]/Table4[[#This Row],[Biomass treated 
(tonnes)]]),"")</f>
        <v/>
      </c>
      <c r="O803" s="122"/>
      <c r="P803" s="122"/>
      <c r="Q803" s="113"/>
    </row>
    <row r="804" spans="3:17" x14ac:dyDescent="0.45">
      <c r="C804" s="117"/>
      <c r="D804" s="148"/>
      <c r="E804" s="121"/>
      <c r="F804" s="121"/>
      <c r="G804" s="117"/>
      <c r="H804" s="117"/>
      <c r="I804" s="117"/>
      <c r="J804" s="117"/>
      <c r="K804" s="117"/>
      <c r="L804" s="120"/>
      <c r="M804" s="120"/>
      <c r="N804" s="158" t="str">
        <f>IFERROR(IF(AND(Table4[[#This Row],[Amount of active component 
(kg)]]="", Table4[[#This Row],[Biomass treated 
(tonnes)]]=""),"", Table4[[#This Row],[Amount of active component 
(kg)]]/Table4[[#This Row],[Biomass treated 
(tonnes)]]),"")</f>
        <v/>
      </c>
      <c r="O804" s="122"/>
      <c r="P804" s="122"/>
      <c r="Q804" s="113"/>
    </row>
    <row r="805" spans="3:17" x14ac:dyDescent="0.45">
      <c r="C805" s="117"/>
      <c r="D805" s="148"/>
      <c r="E805" s="121"/>
      <c r="F805" s="121"/>
      <c r="G805" s="117"/>
      <c r="H805" s="117"/>
      <c r="I805" s="117"/>
      <c r="J805" s="117"/>
      <c r="K805" s="117"/>
      <c r="L805" s="120"/>
      <c r="M805" s="120"/>
      <c r="N805" s="158" t="str">
        <f>IFERROR(IF(AND(Table4[[#This Row],[Amount of active component 
(kg)]]="", Table4[[#This Row],[Biomass treated 
(tonnes)]]=""),"", Table4[[#This Row],[Amount of active component 
(kg)]]/Table4[[#This Row],[Biomass treated 
(tonnes)]]),"")</f>
        <v/>
      </c>
      <c r="O805" s="122"/>
      <c r="P805" s="122"/>
      <c r="Q805" s="113"/>
    </row>
    <row r="806" spans="3:17" x14ac:dyDescent="0.45">
      <c r="C806" s="117"/>
      <c r="D806" s="148"/>
      <c r="E806" s="121"/>
      <c r="F806" s="121"/>
      <c r="G806" s="117"/>
      <c r="H806" s="117"/>
      <c r="I806" s="117"/>
      <c r="J806" s="117"/>
      <c r="K806" s="117"/>
      <c r="L806" s="120"/>
      <c r="M806" s="120"/>
      <c r="N806" s="158" t="str">
        <f>IFERROR(IF(AND(Table4[[#This Row],[Amount of active component 
(kg)]]="", Table4[[#This Row],[Biomass treated 
(tonnes)]]=""),"", Table4[[#This Row],[Amount of active component 
(kg)]]/Table4[[#This Row],[Biomass treated 
(tonnes)]]),"")</f>
        <v/>
      </c>
      <c r="O806" s="122"/>
      <c r="P806" s="122"/>
      <c r="Q806" s="113"/>
    </row>
    <row r="807" spans="3:17" x14ac:dyDescent="0.45">
      <c r="C807" s="117"/>
      <c r="D807" s="148"/>
      <c r="E807" s="121"/>
      <c r="F807" s="121"/>
      <c r="G807" s="117"/>
      <c r="H807" s="117"/>
      <c r="I807" s="117"/>
      <c r="J807" s="117"/>
      <c r="K807" s="117"/>
      <c r="L807" s="120"/>
      <c r="M807" s="120"/>
      <c r="N807" s="158" t="str">
        <f>IFERROR(IF(AND(Table4[[#This Row],[Amount of active component 
(kg)]]="", Table4[[#This Row],[Biomass treated 
(tonnes)]]=""),"", Table4[[#This Row],[Amount of active component 
(kg)]]/Table4[[#This Row],[Biomass treated 
(tonnes)]]),"")</f>
        <v/>
      </c>
      <c r="O807" s="122"/>
      <c r="P807" s="122"/>
      <c r="Q807" s="113"/>
    </row>
    <row r="808" spans="3:17" x14ac:dyDescent="0.45">
      <c r="C808" s="117"/>
      <c r="D808" s="148"/>
      <c r="E808" s="121"/>
      <c r="F808" s="121"/>
      <c r="G808" s="117"/>
      <c r="H808" s="117"/>
      <c r="I808" s="117"/>
      <c r="J808" s="117"/>
      <c r="K808" s="117"/>
      <c r="L808" s="120"/>
      <c r="M808" s="120"/>
      <c r="N808" s="158" t="str">
        <f>IFERROR(IF(AND(Table4[[#This Row],[Amount of active component 
(kg)]]="", Table4[[#This Row],[Biomass treated 
(tonnes)]]=""),"", Table4[[#This Row],[Amount of active component 
(kg)]]/Table4[[#This Row],[Biomass treated 
(tonnes)]]),"")</f>
        <v/>
      </c>
      <c r="O808" s="122"/>
      <c r="P808" s="122"/>
      <c r="Q808" s="113"/>
    </row>
    <row r="809" spans="3:17" x14ac:dyDescent="0.45">
      <c r="C809" s="117"/>
      <c r="D809" s="148"/>
      <c r="E809" s="121"/>
      <c r="F809" s="121"/>
      <c r="G809" s="117"/>
      <c r="H809" s="117"/>
      <c r="I809" s="117"/>
      <c r="J809" s="117"/>
      <c r="K809" s="117"/>
      <c r="L809" s="120"/>
      <c r="M809" s="120"/>
      <c r="N809" s="158" t="str">
        <f>IFERROR(IF(AND(Table4[[#This Row],[Amount of active component 
(kg)]]="", Table4[[#This Row],[Biomass treated 
(tonnes)]]=""),"", Table4[[#This Row],[Amount of active component 
(kg)]]/Table4[[#This Row],[Biomass treated 
(tonnes)]]),"")</f>
        <v/>
      </c>
      <c r="O809" s="122"/>
      <c r="P809" s="122"/>
      <c r="Q809" s="113"/>
    </row>
    <row r="810" spans="3:17" x14ac:dyDescent="0.45">
      <c r="C810" s="117"/>
      <c r="D810" s="148"/>
      <c r="E810" s="121"/>
      <c r="F810" s="121"/>
      <c r="G810" s="117"/>
      <c r="H810" s="117"/>
      <c r="I810" s="117"/>
      <c r="J810" s="117"/>
      <c r="K810" s="117"/>
      <c r="L810" s="120"/>
      <c r="M810" s="120"/>
      <c r="N810" s="158" t="str">
        <f>IFERROR(IF(AND(Table4[[#This Row],[Amount of active component 
(kg)]]="", Table4[[#This Row],[Biomass treated 
(tonnes)]]=""),"", Table4[[#This Row],[Amount of active component 
(kg)]]/Table4[[#This Row],[Biomass treated 
(tonnes)]]),"")</f>
        <v/>
      </c>
      <c r="O810" s="122"/>
      <c r="P810" s="122"/>
      <c r="Q810" s="113"/>
    </row>
    <row r="811" spans="3:17" x14ac:dyDescent="0.45">
      <c r="C811" s="117"/>
      <c r="D811" s="148"/>
      <c r="E811" s="121"/>
      <c r="F811" s="121"/>
      <c r="G811" s="117"/>
      <c r="H811" s="117"/>
      <c r="I811" s="117"/>
      <c r="J811" s="117"/>
      <c r="K811" s="117"/>
      <c r="L811" s="120"/>
      <c r="M811" s="120"/>
      <c r="N811" s="158" t="str">
        <f>IFERROR(IF(AND(Table4[[#This Row],[Amount of active component 
(kg)]]="", Table4[[#This Row],[Biomass treated 
(tonnes)]]=""),"", Table4[[#This Row],[Amount of active component 
(kg)]]/Table4[[#This Row],[Biomass treated 
(tonnes)]]),"")</f>
        <v/>
      </c>
      <c r="O811" s="122"/>
      <c r="P811" s="122"/>
      <c r="Q811" s="113"/>
    </row>
    <row r="812" spans="3:17" x14ac:dyDescent="0.45">
      <c r="C812" s="117"/>
      <c r="D812" s="148"/>
      <c r="E812" s="121"/>
      <c r="F812" s="121"/>
      <c r="G812" s="117"/>
      <c r="H812" s="117"/>
      <c r="I812" s="117"/>
      <c r="J812" s="117"/>
      <c r="K812" s="117"/>
      <c r="L812" s="120"/>
      <c r="M812" s="120"/>
      <c r="N812" s="158" t="str">
        <f>IFERROR(IF(AND(Table4[[#This Row],[Amount of active component 
(kg)]]="", Table4[[#This Row],[Biomass treated 
(tonnes)]]=""),"", Table4[[#This Row],[Amount of active component 
(kg)]]/Table4[[#This Row],[Biomass treated 
(tonnes)]]),"")</f>
        <v/>
      </c>
      <c r="O812" s="122"/>
      <c r="P812" s="122"/>
      <c r="Q812" s="113"/>
    </row>
    <row r="813" spans="3:17" x14ac:dyDescent="0.45">
      <c r="C813" s="117"/>
      <c r="D813" s="148"/>
      <c r="E813" s="121"/>
      <c r="F813" s="121"/>
      <c r="G813" s="117"/>
      <c r="H813" s="117"/>
      <c r="I813" s="117"/>
      <c r="J813" s="117"/>
      <c r="K813" s="117"/>
      <c r="L813" s="120"/>
      <c r="M813" s="120"/>
      <c r="N813" s="158" t="str">
        <f>IFERROR(IF(AND(Table4[[#This Row],[Amount of active component 
(kg)]]="", Table4[[#This Row],[Biomass treated 
(tonnes)]]=""),"", Table4[[#This Row],[Amount of active component 
(kg)]]/Table4[[#This Row],[Biomass treated 
(tonnes)]]),"")</f>
        <v/>
      </c>
      <c r="O813" s="122"/>
      <c r="P813" s="122"/>
      <c r="Q813" s="113"/>
    </row>
    <row r="814" spans="3:17" x14ac:dyDescent="0.45">
      <c r="C814" s="117"/>
      <c r="D814" s="148"/>
      <c r="E814" s="121"/>
      <c r="F814" s="121"/>
      <c r="G814" s="117"/>
      <c r="H814" s="117"/>
      <c r="I814" s="117"/>
      <c r="J814" s="117"/>
      <c r="K814" s="117"/>
      <c r="L814" s="120"/>
      <c r="M814" s="120"/>
      <c r="N814" s="158" t="str">
        <f>IFERROR(IF(AND(Table4[[#This Row],[Amount of active component 
(kg)]]="", Table4[[#This Row],[Biomass treated 
(tonnes)]]=""),"", Table4[[#This Row],[Amount of active component 
(kg)]]/Table4[[#This Row],[Biomass treated 
(tonnes)]]),"")</f>
        <v/>
      </c>
      <c r="O814" s="122"/>
      <c r="P814" s="122"/>
      <c r="Q814" s="113"/>
    </row>
    <row r="815" spans="3:17" x14ac:dyDescent="0.45">
      <c r="C815" s="117"/>
      <c r="D815" s="148"/>
      <c r="E815" s="121"/>
      <c r="F815" s="121"/>
      <c r="G815" s="117"/>
      <c r="H815" s="117"/>
      <c r="I815" s="117"/>
      <c r="J815" s="117"/>
      <c r="K815" s="117"/>
      <c r="L815" s="120"/>
      <c r="M815" s="120"/>
      <c r="N815" s="158" t="str">
        <f>IFERROR(IF(AND(Table4[[#This Row],[Amount of active component 
(kg)]]="", Table4[[#This Row],[Biomass treated 
(tonnes)]]=""),"", Table4[[#This Row],[Amount of active component 
(kg)]]/Table4[[#This Row],[Biomass treated 
(tonnes)]]),"")</f>
        <v/>
      </c>
      <c r="O815" s="122"/>
      <c r="P815" s="122"/>
      <c r="Q815" s="113"/>
    </row>
    <row r="816" spans="3:17" x14ac:dyDescent="0.45">
      <c r="C816" s="117"/>
      <c r="D816" s="148"/>
      <c r="E816" s="121"/>
      <c r="F816" s="121"/>
      <c r="G816" s="117"/>
      <c r="H816" s="117"/>
      <c r="I816" s="117"/>
      <c r="J816" s="117"/>
      <c r="K816" s="117"/>
      <c r="L816" s="120"/>
      <c r="M816" s="120"/>
      <c r="N816" s="158" t="str">
        <f>IFERROR(IF(AND(Table4[[#This Row],[Amount of active component 
(kg)]]="", Table4[[#This Row],[Biomass treated 
(tonnes)]]=""),"", Table4[[#This Row],[Amount of active component 
(kg)]]/Table4[[#This Row],[Biomass treated 
(tonnes)]]),"")</f>
        <v/>
      </c>
      <c r="O816" s="122"/>
      <c r="P816" s="122"/>
      <c r="Q816" s="113"/>
    </row>
    <row r="817" spans="3:17" x14ac:dyDescent="0.45">
      <c r="C817" s="117"/>
      <c r="D817" s="148"/>
      <c r="E817" s="121"/>
      <c r="F817" s="121"/>
      <c r="G817" s="117"/>
      <c r="H817" s="117"/>
      <c r="I817" s="117"/>
      <c r="J817" s="117"/>
      <c r="K817" s="117"/>
      <c r="L817" s="120"/>
      <c r="M817" s="120"/>
      <c r="N817" s="158" t="str">
        <f>IFERROR(IF(AND(Table4[[#This Row],[Amount of active component 
(kg)]]="", Table4[[#This Row],[Biomass treated 
(tonnes)]]=""),"", Table4[[#This Row],[Amount of active component 
(kg)]]/Table4[[#This Row],[Biomass treated 
(tonnes)]]),"")</f>
        <v/>
      </c>
      <c r="O817" s="122"/>
      <c r="P817" s="122"/>
      <c r="Q817" s="113"/>
    </row>
    <row r="818" spans="3:17" x14ac:dyDescent="0.45">
      <c r="C818" s="117"/>
      <c r="D818" s="148"/>
      <c r="E818" s="121"/>
      <c r="F818" s="121"/>
      <c r="G818" s="117"/>
      <c r="H818" s="117"/>
      <c r="I818" s="117"/>
      <c r="J818" s="117"/>
      <c r="K818" s="117"/>
      <c r="L818" s="120"/>
      <c r="M818" s="120"/>
      <c r="N818" s="158" t="str">
        <f>IFERROR(IF(AND(Table4[[#This Row],[Amount of active component 
(kg)]]="", Table4[[#This Row],[Biomass treated 
(tonnes)]]=""),"", Table4[[#This Row],[Amount of active component 
(kg)]]/Table4[[#This Row],[Biomass treated 
(tonnes)]]),"")</f>
        <v/>
      </c>
      <c r="O818" s="122"/>
      <c r="P818" s="122"/>
      <c r="Q818" s="113"/>
    </row>
    <row r="819" spans="3:17" x14ac:dyDescent="0.45">
      <c r="C819" s="117"/>
      <c r="D819" s="148"/>
      <c r="E819" s="121"/>
      <c r="F819" s="121"/>
      <c r="G819" s="117"/>
      <c r="H819" s="117"/>
      <c r="I819" s="117"/>
      <c r="J819" s="117"/>
      <c r="K819" s="117"/>
      <c r="L819" s="120"/>
      <c r="M819" s="120"/>
      <c r="N819" s="158" t="str">
        <f>IFERROR(IF(AND(Table4[[#This Row],[Amount of active component 
(kg)]]="", Table4[[#This Row],[Biomass treated 
(tonnes)]]=""),"", Table4[[#This Row],[Amount of active component 
(kg)]]/Table4[[#This Row],[Biomass treated 
(tonnes)]]),"")</f>
        <v/>
      </c>
      <c r="O819" s="122"/>
      <c r="P819" s="122"/>
      <c r="Q819" s="113"/>
    </row>
    <row r="820" spans="3:17" x14ac:dyDescent="0.45">
      <c r="C820" s="117"/>
      <c r="D820" s="148"/>
      <c r="E820" s="121"/>
      <c r="F820" s="121"/>
      <c r="G820" s="117"/>
      <c r="H820" s="117"/>
      <c r="I820" s="117"/>
      <c r="J820" s="117"/>
      <c r="K820" s="117"/>
      <c r="L820" s="120"/>
      <c r="M820" s="120"/>
      <c r="N820" s="158" t="str">
        <f>IFERROR(IF(AND(Table4[[#This Row],[Amount of active component 
(kg)]]="", Table4[[#This Row],[Biomass treated 
(tonnes)]]=""),"", Table4[[#This Row],[Amount of active component 
(kg)]]/Table4[[#This Row],[Biomass treated 
(tonnes)]]),"")</f>
        <v/>
      </c>
      <c r="O820" s="122"/>
      <c r="P820" s="122"/>
      <c r="Q820" s="113"/>
    </row>
    <row r="821" spans="3:17" x14ac:dyDescent="0.45">
      <c r="C821" s="117"/>
      <c r="D821" s="148"/>
      <c r="E821" s="121"/>
      <c r="F821" s="121"/>
      <c r="G821" s="117"/>
      <c r="H821" s="117"/>
      <c r="I821" s="117"/>
      <c r="J821" s="117"/>
      <c r="K821" s="117"/>
      <c r="L821" s="120"/>
      <c r="M821" s="120"/>
      <c r="N821" s="158" t="str">
        <f>IFERROR(IF(AND(Table4[[#This Row],[Amount of active component 
(kg)]]="", Table4[[#This Row],[Biomass treated 
(tonnes)]]=""),"", Table4[[#This Row],[Amount of active component 
(kg)]]/Table4[[#This Row],[Biomass treated 
(tonnes)]]),"")</f>
        <v/>
      </c>
      <c r="O821" s="122"/>
      <c r="P821" s="122"/>
      <c r="Q821" s="113"/>
    </row>
    <row r="822" spans="3:17" x14ac:dyDescent="0.45">
      <c r="C822" s="117"/>
      <c r="D822" s="148"/>
      <c r="E822" s="121"/>
      <c r="F822" s="121"/>
      <c r="G822" s="117"/>
      <c r="H822" s="117"/>
      <c r="I822" s="117"/>
      <c r="J822" s="117"/>
      <c r="K822" s="117"/>
      <c r="L822" s="120"/>
      <c r="M822" s="120"/>
      <c r="N822" s="158" t="str">
        <f>IFERROR(IF(AND(Table4[[#This Row],[Amount of active component 
(kg)]]="", Table4[[#This Row],[Biomass treated 
(tonnes)]]=""),"", Table4[[#This Row],[Amount of active component 
(kg)]]/Table4[[#This Row],[Biomass treated 
(tonnes)]]),"")</f>
        <v/>
      </c>
      <c r="O822" s="122"/>
      <c r="P822" s="122"/>
      <c r="Q822" s="113"/>
    </row>
    <row r="823" spans="3:17" x14ac:dyDescent="0.45">
      <c r="C823" s="117"/>
      <c r="D823" s="148"/>
      <c r="E823" s="121"/>
      <c r="F823" s="121"/>
      <c r="G823" s="117"/>
      <c r="H823" s="117"/>
      <c r="I823" s="117"/>
      <c r="J823" s="117"/>
      <c r="K823" s="117"/>
      <c r="L823" s="120"/>
      <c r="M823" s="120"/>
      <c r="N823" s="158" t="str">
        <f>IFERROR(IF(AND(Table4[[#This Row],[Amount of active component 
(kg)]]="", Table4[[#This Row],[Biomass treated 
(tonnes)]]=""),"", Table4[[#This Row],[Amount of active component 
(kg)]]/Table4[[#This Row],[Biomass treated 
(tonnes)]]),"")</f>
        <v/>
      </c>
      <c r="O823" s="122"/>
      <c r="P823" s="122"/>
      <c r="Q823" s="113"/>
    </row>
    <row r="824" spans="3:17" x14ac:dyDescent="0.45">
      <c r="C824" s="117"/>
      <c r="D824" s="148"/>
      <c r="E824" s="121"/>
      <c r="F824" s="121"/>
      <c r="G824" s="117"/>
      <c r="H824" s="117"/>
      <c r="I824" s="117"/>
      <c r="J824" s="117"/>
      <c r="K824" s="117"/>
      <c r="L824" s="120"/>
      <c r="M824" s="120"/>
      <c r="N824" s="158" t="str">
        <f>IFERROR(IF(AND(Table4[[#This Row],[Amount of active component 
(kg)]]="", Table4[[#This Row],[Biomass treated 
(tonnes)]]=""),"", Table4[[#This Row],[Amount of active component 
(kg)]]/Table4[[#This Row],[Biomass treated 
(tonnes)]]),"")</f>
        <v/>
      </c>
      <c r="O824" s="122"/>
      <c r="P824" s="122"/>
      <c r="Q824" s="113"/>
    </row>
    <row r="825" spans="3:17" x14ac:dyDescent="0.45">
      <c r="C825" s="117"/>
      <c r="D825" s="148"/>
      <c r="E825" s="121"/>
      <c r="F825" s="121"/>
      <c r="G825" s="117"/>
      <c r="H825" s="117"/>
      <c r="I825" s="117"/>
      <c r="J825" s="117"/>
      <c r="K825" s="117"/>
      <c r="L825" s="120"/>
      <c r="M825" s="120"/>
      <c r="N825" s="158" t="str">
        <f>IFERROR(IF(AND(Table4[[#This Row],[Amount of active component 
(kg)]]="", Table4[[#This Row],[Biomass treated 
(tonnes)]]=""),"", Table4[[#This Row],[Amount of active component 
(kg)]]/Table4[[#This Row],[Biomass treated 
(tonnes)]]),"")</f>
        <v/>
      </c>
      <c r="O825" s="122"/>
      <c r="P825" s="122"/>
      <c r="Q825" s="113"/>
    </row>
    <row r="826" spans="3:17" x14ac:dyDescent="0.45">
      <c r="C826" s="117"/>
      <c r="D826" s="148"/>
      <c r="E826" s="121"/>
      <c r="F826" s="121"/>
      <c r="G826" s="117"/>
      <c r="H826" s="117"/>
      <c r="I826" s="117"/>
      <c r="J826" s="117"/>
      <c r="K826" s="117"/>
      <c r="L826" s="120"/>
      <c r="M826" s="120"/>
      <c r="N826" s="158" t="str">
        <f>IFERROR(IF(AND(Table4[[#This Row],[Amount of active component 
(kg)]]="", Table4[[#This Row],[Biomass treated 
(tonnes)]]=""),"", Table4[[#This Row],[Amount of active component 
(kg)]]/Table4[[#This Row],[Biomass treated 
(tonnes)]]),"")</f>
        <v/>
      </c>
      <c r="O826" s="122"/>
      <c r="P826" s="122"/>
      <c r="Q826" s="113"/>
    </row>
    <row r="827" spans="3:17" x14ac:dyDescent="0.45">
      <c r="C827" s="117"/>
      <c r="D827" s="148"/>
      <c r="E827" s="121"/>
      <c r="F827" s="121"/>
      <c r="G827" s="117"/>
      <c r="H827" s="117"/>
      <c r="I827" s="117"/>
      <c r="J827" s="117"/>
      <c r="K827" s="117"/>
      <c r="L827" s="120"/>
      <c r="M827" s="120"/>
      <c r="N827" s="158" t="str">
        <f>IFERROR(IF(AND(Table4[[#This Row],[Amount of active component 
(kg)]]="", Table4[[#This Row],[Biomass treated 
(tonnes)]]=""),"", Table4[[#This Row],[Amount of active component 
(kg)]]/Table4[[#This Row],[Biomass treated 
(tonnes)]]),"")</f>
        <v/>
      </c>
      <c r="O827" s="122"/>
      <c r="P827" s="122"/>
      <c r="Q827" s="113"/>
    </row>
    <row r="828" spans="3:17" x14ac:dyDescent="0.45">
      <c r="C828" s="117"/>
      <c r="D828" s="148"/>
      <c r="E828" s="121"/>
      <c r="F828" s="121"/>
      <c r="G828" s="117"/>
      <c r="H828" s="117"/>
      <c r="I828" s="117"/>
      <c r="J828" s="117"/>
      <c r="K828" s="117"/>
      <c r="L828" s="120"/>
      <c r="M828" s="120"/>
      <c r="N828" s="158" t="str">
        <f>IFERROR(IF(AND(Table4[[#This Row],[Amount of active component 
(kg)]]="", Table4[[#This Row],[Biomass treated 
(tonnes)]]=""),"", Table4[[#This Row],[Amount of active component 
(kg)]]/Table4[[#This Row],[Biomass treated 
(tonnes)]]),"")</f>
        <v/>
      </c>
      <c r="O828" s="122"/>
      <c r="P828" s="122"/>
      <c r="Q828" s="113"/>
    </row>
    <row r="829" spans="3:17" x14ac:dyDescent="0.45">
      <c r="C829" s="117"/>
      <c r="D829" s="148"/>
      <c r="E829" s="121"/>
      <c r="F829" s="121"/>
      <c r="G829" s="117"/>
      <c r="H829" s="117"/>
      <c r="I829" s="117"/>
      <c r="J829" s="117"/>
      <c r="K829" s="117"/>
      <c r="L829" s="120"/>
      <c r="M829" s="120"/>
      <c r="N829" s="158" t="str">
        <f>IFERROR(IF(AND(Table4[[#This Row],[Amount of active component 
(kg)]]="", Table4[[#This Row],[Biomass treated 
(tonnes)]]=""),"", Table4[[#This Row],[Amount of active component 
(kg)]]/Table4[[#This Row],[Biomass treated 
(tonnes)]]),"")</f>
        <v/>
      </c>
      <c r="O829" s="122"/>
      <c r="P829" s="122"/>
      <c r="Q829" s="113"/>
    </row>
    <row r="830" spans="3:17" x14ac:dyDescent="0.45">
      <c r="C830" s="117"/>
      <c r="D830" s="148"/>
      <c r="E830" s="121"/>
      <c r="F830" s="121"/>
      <c r="G830" s="117"/>
      <c r="H830" s="117"/>
      <c r="I830" s="117"/>
      <c r="J830" s="117"/>
      <c r="K830" s="117"/>
      <c r="L830" s="120"/>
      <c r="M830" s="120"/>
      <c r="N830" s="158" t="str">
        <f>IFERROR(IF(AND(Table4[[#This Row],[Amount of active component 
(kg)]]="", Table4[[#This Row],[Biomass treated 
(tonnes)]]=""),"", Table4[[#This Row],[Amount of active component 
(kg)]]/Table4[[#This Row],[Biomass treated 
(tonnes)]]),"")</f>
        <v/>
      </c>
      <c r="O830" s="122"/>
      <c r="P830" s="122"/>
      <c r="Q830" s="113"/>
    </row>
    <row r="831" spans="3:17" x14ac:dyDescent="0.45">
      <c r="C831" s="117"/>
      <c r="D831" s="148"/>
      <c r="E831" s="121"/>
      <c r="F831" s="121"/>
      <c r="G831" s="117"/>
      <c r="H831" s="117"/>
      <c r="I831" s="117"/>
      <c r="J831" s="117"/>
      <c r="K831" s="117"/>
      <c r="L831" s="120"/>
      <c r="M831" s="120"/>
      <c r="N831" s="158" t="str">
        <f>IFERROR(IF(AND(Table4[[#This Row],[Amount of active component 
(kg)]]="", Table4[[#This Row],[Biomass treated 
(tonnes)]]=""),"", Table4[[#This Row],[Amount of active component 
(kg)]]/Table4[[#This Row],[Biomass treated 
(tonnes)]]),"")</f>
        <v/>
      </c>
      <c r="O831" s="122"/>
      <c r="P831" s="122"/>
      <c r="Q831" s="113"/>
    </row>
    <row r="832" spans="3:17" x14ac:dyDescent="0.45">
      <c r="C832" s="117"/>
      <c r="D832" s="148"/>
      <c r="E832" s="121"/>
      <c r="F832" s="121"/>
      <c r="G832" s="117"/>
      <c r="H832" s="117"/>
      <c r="I832" s="117"/>
      <c r="J832" s="117"/>
      <c r="K832" s="117"/>
      <c r="L832" s="120"/>
      <c r="M832" s="120"/>
      <c r="N832" s="158" t="str">
        <f>IFERROR(IF(AND(Table4[[#This Row],[Amount of active component 
(kg)]]="", Table4[[#This Row],[Biomass treated 
(tonnes)]]=""),"", Table4[[#This Row],[Amount of active component 
(kg)]]/Table4[[#This Row],[Biomass treated 
(tonnes)]]),"")</f>
        <v/>
      </c>
      <c r="O832" s="122"/>
      <c r="P832" s="122"/>
      <c r="Q832" s="113"/>
    </row>
    <row r="833" spans="3:17" x14ac:dyDescent="0.45">
      <c r="C833" s="117"/>
      <c r="D833" s="148"/>
      <c r="E833" s="121"/>
      <c r="F833" s="121"/>
      <c r="G833" s="117"/>
      <c r="H833" s="117"/>
      <c r="I833" s="117"/>
      <c r="J833" s="117"/>
      <c r="K833" s="117"/>
      <c r="L833" s="120"/>
      <c r="M833" s="120"/>
      <c r="N833" s="158" t="str">
        <f>IFERROR(IF(AND(Table4[[#This Row],[Amount of active component 
(kg)]]="", Table4[[#This Row],[Biomass treated 
(tonnes)]]=""),"", Table4[[#This Row],[Amount of active component 
(kg)]]/Table4[[#This Row],[Biomass treated 
(tonnes)]]),"")</f>
        <v/>
      </c>
      <c r="O833" s="122"/>
      <c r="P833" s="122"/>
      <c r="Q833" s="113"/>
    </row>
    <row r="834" spans="3:17" x14ac:dyDescent="0.45">
      <c r="C834" s="117"/>
      <c r="D834" s="148"/>
      <c r="E834" s="121"/>
      <c r="F834" s="121"/>
      <c r="G834" s="117"/>
      <c r="H834" s="117"/>
      <c r="I834" s="117"/>
      <c r="J834" s="117"/>
      <c r="K834" s="117"/>
      <c r="L834" s="120"/>
      <c r="M834" s="120"/>
      <c r="N834" s="158" t="str">
        <f>IFERROR(IF(AND(Table4[[#This Row],[Amount of active component 
(kg)]]="", Table4[[#This Row],[Biomass treated 
(tonnes)]]=""),"", Table4[[#This Row],[Amount of active component 
(kg)]]/Table4[[#This Row],[Biomass treated 
(tonnes)]]),"")</f>
        <v/>
      </c>
      <c r="O834" s="122"/>
      <c r="P834" s="122"/>
      <c r="Q834" s="113"/>
    </row>
    <row r="835" spans="3:17" x14ac:dyDescent="0.45">
      <c r="C835" s="117"/>
      <c r="D835" s="148"/>
      <c r="E835" s="121"/>
      <c r="F835" s="121"/>
      <c r="G835" s="117"/>
      <c r="H835" s="117"/>
      <c r="I835" s="117"/>
      <c r="J835" s="117"/>
      <c r="K835" s="117"/>
      <c r="L835" s="120"/>
      <c r="M835" s="120"/>
      <c r="N835" s="158" t="str">
        <f>IFERROR(IF(AND(Table4[[#This Row],[Amount of active component 
(kg)]]="", Table4[[#This Row],[Biomass treated 
(tonnes)]]=""),"", Table4[[#This Row],[Amount of active component 
(kg)]]/Table4[[#This Row],[Biomass treated 
(tonnes)]]),"")</f>
        <v/>
      </c>
      <c r="O835" s="122"/>
      <c r="P835" s="122"/>
      <c r="Q835" s="113"/>
    </row>
    <row r="836" spans="3:17" x14ac:dyDescent="0.45">
      <c r="C836" s="117"/>
      <c r="D836" s="148"/>
      <c r="E836" s="121"/>
      <c r="F836" s="121"/>
      <c r="G836" s="117"/>
      <c r="H836" s="117"/>
      <c r="I836" s="117"/>
      <c r="J836" s="117"/>
      <c r="K836" s="117"/>
      <c r="L836" s="120"/>
      <c r="M836" s="120"/>
      <c r="N836" s="158" t="str">
        <f>IFERROR(IF(AND(Table4[[#This Row],[Amount of active component 
(kg)]]="", Table4[[#This Row],[Biomass treated 
(tonnes)]]=""),"", Table4[[#This Row],[Amount of active component 
(kg)]]/Table4[[#This Row],[Biomass treated 
(tonnes)]]),"")</f>
        <v/>
      </c>
      <c r="O836" s="122"/>
      <c r="P836" s="122"/>
      <c r="Q836" s="113"/>
    </row>
    <row r="837" spans="3:17" x14ac:dyDescent="0.45">
      <c r="C837" s="117"/>
      <c r="D837" s="148"/>
      <c r="E837" s="121"/>
      <c r="F837" s="121"/>
      <c r="G837" s="117"/>
      <c r="H837" s="117"/>
      <c r="I837" s="117"/>
      <c r="J837" s="117"/>
      <c r="K837" s="117"/>
      <c r="L837" s="120"/>
      <c r="M837" s="120"/>
      <c r="N837" s="158" t="str">
        <f>IFERROR(IF(AND(Table4[[#This Row],[Amount of active component 
(kg)]]="", Table4[[#This Row],[Biomass treated 
(tonnes)]]=""),"", Table4[[#This Row],[Amount of active component 
(kg)]]/Table4[[#This Row],[Biomass treated 
(tonnes)]]),"")</f>
        <v/>
      </c>
      <c r="O837" s="122"/>
      <c r="P837" s="122"/>
      <c r="Q837" s="113"/>
    </row>
    <row r="838" spans="3:17" x14ac:dyDescent="0.45">
      <c r="C838" s="117"/>
      <c r="D838" s="148"/>
      <c r="E838" s="121"/>
      <c r="F838" s="121"/>
      <c r="G838" s="117"/>
      <c r="H838" s="117"/>
      <c r="I838" s="117"/>
      <c r="J838" s="117"/>
      <c r="K838" s="117"/>
      <c r="L838" s="120"/>
      <c r="M838" s="120"/>
      <c r="N838" s="158" t="str">
        <f>IFERROR(IF(AND(Table4[[#This Row],[Amount of active component 
(kg)]]="", Table4[[#This Row],[Biomass treated 
(tonnes)]]=""),"", Table4[[#This Row],[Amount of active component 
(kg)]]/Table4[[#This Row],[Biomass treated 
(tonnes)]]),"")</f>
        <v/>
      </c>
      <c r="O838" s="122"/>
      <c r="P838" s="122"/>
      <c r="Q838" s="113"/>
    </row>
    <row r="839" spans="3:17" x14ac:dyDescent="0.45">
      <c r="C839" s="117"/>
      <c r="D839" s="148"/>
      <c r="E839" s="121"/>
      <c r="F839" s="121"/>
      <c r="G839" s="117"/>
      <c r="H839" s="117"/>
      <c r="I839" s="117"/>
      <c r="J839" s="117"/>
      <c r="K839" s="117"/>
      <c r="L839" s="120"/>
      <c r="M839" s="120"/>
      <c r="N839" s="158" t="str">
        <f>IFERROR(IF(AND(Table4[[#This Row],[Amount of active component 
(kg)]]="", Table4[[#This Row],[Biomass treated 
(tonnes)]]=""),"", Table4[[#This Row],[Amount of active component 
(kg)]]/Table4[[#This Row],[Biomass treated 
(tonnes)]]),"")</f>
        <v/>
      </c>
      <c r="O839" s="122"/>
      <c r="P839" s="122"/>
      <c r="Q839" s="113"/>
    </row>
    <row r="840" spans="3:17" x14ac:dyDescent="0.45">
      <c r="C840" s="117"/>
      <c r="D840" s="148"/>
      <c r="E840" s="121"/>
      <c r="F840" s="121"/>
      <c r="G840" s="117"/>
      <c r="H840" s="117"/>
      <c r="I840" s="117"/>
      <c r="J840" s="117"/>
      <c r="K840" s="117"/>
      <c r="L840" s="120"/>
      <c r="M840" s="120"/>
      <c r="N840" s="158" t="str">
        <f>IFERROR(IF(AND(Table4[[#This Row],[Amount of active component 
(kg)]]="", Table4[[#This Row],[Biomass treated 
(tonnes)]]=""),"", Table4[[#This Row],[Amount of active component 
(kg)]]/Table4[[#This Row],[Biomass treated 
(tonnes)]]),"")</f>
        <v/>
      </c>
      <c r="O840" s="122"/>
      <c r="P840" s="122"/>
      <c r="Q840" s="113"/>
    </row>
    <row r="841" spans="3:17" x14ac:dyDescent="0.45">
      <c r="C841" s="117"/>
      <c r="D841" s="148"/>
      <c r="E841" s="121"/>
      <c r="F841" s="121"/>
      <c r="G841" s="117"/>
      <c r="H841" s="117"/>
      <c r="I841" s="117"/>
      <c r="J841" s="117"/>
      <c r="K841" s="117"/>
      <c r="L841" s="120"/>
      <c r="M841" s="120"/>
      <c r="N841" s="158" t="str">
        <f>IFERROR(IF(AND(Table4[[#This Row],[Amount of active component 
(kg)]]="", Table4[[#This Row],[Biomass treated 
(tonnes)]]=""),"", Table4[[#This Row],[Amount of active component 
(kg)]]/Table4[[#This Row],[Biomass treated 
(tonnes)]]),"")</f>
        <v/>
      </c>
      <c r="O841" s="122"/>
      <c r="P841" s="122"/>
      <c r="Q841" s="113"/>
    </row>
    <row r="842" spans="3:17" x14ac:dyDescent="0.45">
      <c r="C842" s="117"/>
      <c r="D842" s="148"/>
      <c r="E842" s="121"/>
      <c r="F842" s="121"/>
      <c r="G842" s="117"/>
      <c r="H842" s="117"/>
      <c r="I842" s="117"/>
      <c r="J842" s="117"/>
      <c r="K842" s="117"/>
      <c r="L842" s="120"/>
      <c r="M842" s="120"/>
      <c r="N842" s="158" t="str">
        <f>IFERROR(IF(AND(Table4[[#This Row],[Amount of active component 
(kg)]]="", Table4[[#This Row],[Biomass treated 
(tonnes)]]=""),"", Table4[[#This Row],[Amount of active component 
(kg)]]/Table4[[#This Row],[Biomass treated 
(tonnes)]]),"")</f>
        <v/>
      </c>
      <c r="O842" s="122"/>
      <c r="P842" s="122"/>
      <c r="Q842" s="113"/>
    </row>
    <row r="843" spans="3:17" x14ac:dyDescent="0.45">
      <c r="C843" s="117"/>
      <c r="D843" s="148"/>
      <c r="E843" s="121"/>
      <c r="F843" s="121"/>
      <c r="G843" s="117"/>
      <c r="H843" s="117"/>
      <c r="I843" s="117"/>
      <c r="J843" s="117"/>
      <c r="K843" s="117"/>
      <c r="L843" s="120"/>
      <c r="M843" s="120"/>
      <c r="N843" s="158" t="str">
        <f>IFERROR(IF(AND(Table4[[#This Row],[Amount of active component 
(kg)]]="", Table4[[#This Row],[Biomass treated 
(tonnes)]]=""),"", Table4[[#This Row],[Amount of active component 
(kg)]]/Table4[[#This Row],[Biomass treated 
(tonnes)]]),"")</f>
        <v/>
      </c>
      <c r="O843" s="122"/>
      <c r="P843" s="122"/>
      <c r="Q843" s="113"/>
    </row>
    <row r="844" spans="3:17" x14ac:dyDescent="0.45">
      <c r="C844" s="117"/>
      <c r="D844" s="148"/>
      <c r="E844" s="121"/>
      <c r="F844" s="121"/>
      <c r="G844" s="117"/>
      <c r="H844" s="117"/>
      <c r="I844" s="117"/>
      <c r="J844" s="117"/>
      <c r="K844" s="117"/>
      <c r="L844" s="120"/>
      <c r="M844" s="120"/>
      <c r="N844" s="158" t="str">
        <f>IFERROR(IF(AND(Table4[[#This Row],[Amount of active component 
(kg)]]="", Table4[[#This Row],[Biomass treated 
(tonnes)]]=""),"", Table4[[#This Row],[Amount of active component 
(kg)]]/Table4[[#This Row],[Biomass treated 
(tonnes)]]),"")</f>
        <v/>
      </c>
      <c r="O844" s="122"/>
      <c r="P844" s="122"/>
      <c r="Q844" s="113"/>
    </row>
    <row r="845" spans="3:17" x14ac:dyDescent="0.45">
      <c r="C845" s="117"/>
      <c r="D845" s="148"/>
      <c r="E845" s="121"/>
      <c r="F845" s="121"/>
      <c r="G845" s="117"/>
      <c r="H845" s="117"/>
      <c r="I845" s="117"/>
      <c r="J845" s="117"/>
      <c r="K845" s="117"/>
      <c r="L845" s="120"/>
      <c r="M845" s="120"/>
      <c r="N845" s="158" t="str">
        <f>IFERROR(IF(AND(Table4[[#This Row],[Amount of active component 
(kg)]]="", Table4[[#This Row],[Biomass treated 
(tonnes)]]=""),"", Table4[[#This Row],[Amount of active component 
(kg)]]/Table4[[#This Row],[Biomass treated 
(tonnes)]]),"")</f>
        <v/>
      </c>
      <c r="O845" s="122"/>
      <c r="P845" s="122"/>
      <c r="Q845" s="113"/>
    </row>
    <row r="846" spans="3:17" x14ac:dyDescent="0.45">
      <c r="C846" s="117"/>
      <c r="D846" s="148"/>
      <c r="E846" s="121"/>
      <c r="F846" s="121"/>
      <c r="G846" s="117"/>
      <c r="H846" s="117"/>
      <c r="I846" s="117"/>
      <c r="J846" s="117"/>
      <c r="K846" s="117"/>
      <c r="L846" s="120"/>
      <c r="M846" s="120"/>
      <c r="N846" s="158" t="str">
        <f>IFERROR(IF(AND(Table4[[#This Row],[Amount of active component 
(kg)]]="", Table4[[#This Row],[Biomass treated 
(tonnes)]]=""),"", Table4[[#This Row],[Amount of active component 
(kg)]]/Table4[[#This Row],[Biomass treated 
(tonnes)]]),"")</f>
        <v/>
      </c>
      <c r="O846" s="122"/>
      <c r="P846" s="122"/>
      <c r="Q846" s="113"/>
    </row>
    <row r="847" spans="3:17" x14ac:dyDescent="0.45">
      <c r="C847" s="117"/>
      <c r="D847" s="148"/>
      <c r="E847" s="121"/>
      <c r="F847" s="121"/>
      <c r="G847" s="117"/>
      <c r="H847" s="117"/>
      <c r="I847" s="117"/>
      <c r="J847" s="117"/>
      <c r="K847" s="117"/>
      <c r="L847" s="120"/>
      <c r="M847" s="120"/>
      <c r="N847" s="158" t="str">
        <f>IFERROR(IF(AND(Table4[[#This Row],[Amount of active component 
(kg)]]="", Table4[[#This Row],[Biomass treated 
(tonnes)]]=""),"", Table4[[#This Row],[Amount of active component 
(kg)]]/Table4[[#This Row],[Biomass treated 
(tonnes)]]),"")</f>
        <v/>
      </c>
      <c r="O847" s="122"/>
      <c r="P847" s="122"/>
      <c r="Q847" s="113"/>
    </row>
    <row r="848" spans="3:17" x14ac:dyDescent="0.45">
      <c r="C848" s="117"/>
      <c r="D848" s="148"/>
      <c r="E848" s="121"/>
      <c r="F848" s="121"/>
      <c r="G848" s="117"/>
      <c r="H848" s="117"/>
      <c r="I848" s="117"/>
      <c r="J848" s="117"/>
      <c r="K848" s="117"/>
      <c r="L848" s="120"/>
      <c r="M848" s="120"/>
      <c r="N848" s="158" t="str">
        <f>IFERROR(IF(AND(Table4[[#This Row],[Amount of active component 
(kg)]]="", Table4[[#This Row],[Biomass treated 
(tonnes)]]=""),"", Table4[[#This Row],[Amount of active component 
(kg)]]/Table4[[#This Row],[Biomass treated 
(tonnes)]]),"")</f>
        <v/>
      </c>
      <c r="O848" s="122"/>
      <c r="P848" s="122"/>
      <c r="Q848" s="113"/>
    </row>
    <row r="849" spans="3:17" x14ac:dyDescent="0.45">
      <c r="C849" s="117"/>
      <c r="D849" s="148"/>
      <c r="E849" s="121"/>
      <c r="F849" s="121"/>
      <c r="G849" s="117"/>
      <c r="H849" s="117"/>
      <c r="I849" s="117"/>
      <c r="J849" s="117"/>
      <c r="K849" s="117"/>
      <c r="L849" s="120"/>
      <c r="M849" s="120"/>
      <c r="N849" s="158" t="str">
        <f>IFERROR(IF(AND(Table4[[#This Row],[Amount of active component 
(kg)]]="", Table4[[#This Row],[Biomass treated 
(tonnes)]]=""),"", Table4[[#This Row],[Amount of active component 
(kg)]]/Table4[[#This Row],[Biomass treated 
(tonnes)]]),"")</f>
        <v/>
      </c>
      <c r="O849" s="122"/>
      <c r="P849" s="122"/>
      <c r="Q849" s="113"/>
    </row>
    <row r="850" spans="3:17" x14ac:dyDescent="0.45">
      <c r="C850" s="117"/>
      <c r="D850" s="148"/>
      <c r="E850" s="121"/>
      <c r="F850" s="121"/>
      <c r="G850" s="117"/>
      <c r="H850" s="117"/>
      <c r="I850" s="117"/>
      <c r="J850" s="117"/>
      <c r="K850" s="117"/>
      <c r="L850" s="120"/>
      <c r="M850" s="120"/>
      <c r="N850" s="158" t="str">
        <f>IFERROR(IF(AND(Table4[[#This Row],[Amount of active component 
(kg)]]="", Table4[[#This Row],[Biomass treated 
(tonnes)]]=""),"", Table4[[#This Row],[Amount of active component 
(kg)]]/Table4[[#This Row],[Biomass treated 
(tonnes)]]),"")</f>
        <v/>
      </c>
      <c r="O850" s="122"/>
      <c r="P850" s="122"/>
      <c r="Q850" s="113"/>
    </row>
    <row r="851" spans="3:17" x14ac:dyDescent="0.45">
      <c r="C851" s="117"/>
      <c r="D851" s="148"/>
      <c r="E851" s="121"/>
      <c r="F851" s="121"/>
      <c r="G851" s="117"/>
      <c r="H851" s="117"/>
      <c r="I851" s="117"/>
      <c r="J851" s="117"/>
      <c r="K851" s="117"/>
      <c r="L851" s="120"/>
      <c r="M851" s="120"/>
      <c r="N851" s="158" t="str">
        <f>IFERROR(IF(AND(Table4[[#This Row],[Amount of active component 
(kg)]]="", Table4[[#This Row],[Biomass treated 
(tonnes)]]=""),"", Table4[[#This Row],[Amount of active component 
(kg)]]/Table4[[#This Row],[Biomass treated 
(tonnes)]]),"")</f>
        <v/>
      </c>
      <c r="O851" s="122"/>
      <c r="P851" s="122"/>
      <c r="Q851" s="113"/>
    </row>
    <row r="852" spans="3:17" x14ac:dyDescent="0.45">
      <c r="C852" s="117"/>
      <c r="D852" s="148"/>
      <c r="E852" s="121"/>
      <c r="F852" s="121"/>
      <c r="G852" s="117"/>
      <c r="H852" s="117"/>
      <c r="I852" s="117"/>
      <c r="J852" s="117"/>
      <c r="K852" s="117"/>
      <c r="L852" s="120"/>
      <c r="M852" s="120"/>
      <c r="N852" s="158" t="str">
        <f>IFERROR(IF(AND(Table4[[#This Row],[Amount of active component 
(kg)]]="", Table4[[#This Row],[Biomass treated 
(tonnes)]]=""),"", Table4[[#This Row],[Amount of active component 
(kg)]]/Table4[[#This Row],[Biomass treated 
(tonnes)]]),"")</f>
        <v/>
      </c>
      <c r="O852" s="122"/>
      <c r="P852" s="122"/>
      <c r="Q852" s="113"/>
    </row>
    <row r="853" spans="3:17" x14ac:dyDescent="0.45">
      <c r="C853" s="117"/>
      <c r="D853" s="148"/>
      <c r="E853" s="121"/>
      <c r="F853" s="121"/>
      <c r="G853" s="117"/>
      <c r="H853" s="117"/>
      <c r="I853" s="117"/>
      <c r="J853" s="117"/>
      <c r="K853" s="117"/>
      <c r="L853" s="120"/>
      <c r="M853" s="120"/>
      <c r="N853" s="158" t="str">
        <f>IFERROR(IF(AND(Table4[[#This Row],[Amount of active component 
(kg)]]="", Table4[[#This Row],[Biomass treated 
(tonnes)]]=""),"", Table4[[#This Row],[Amount of active component 
(kg)]]/Table4[[#This Row],[Biomass treated 
(tonnes)]]),"")</f>
        <v/>
      </c>
      <c r="O853" s="122"/>
      <c r="P853" s="122"/>
      <c r="Q853" s="113"/>
    </row>
    <row r="854" spans="3:17" x14ac:dyDescent="0.45">
      <c r="C854" s="117"/>
      <c r="D854" s="148"/>
      <c r="E854" s="121"/>
      <c r="F854" s="121"/>
      <c r="G854" s="117"/>
      <c r="H854" s="117"/>
      <c r="I854" s="117"/>
      <c r="J854" s="117"/>
      <c r="K854" s="117"/>
      <c r="L854" s="120"/>
      <c r="M854" s="120"/>
      <c r="N854" s="158" t="str">
        <f>IFERROR(IF(AND(Table4[[#This Row],[Amount of active component 
(kg)]]="", Table4[[#This Row],[Biomass treated 
(tonnes)]]=""),"", Table4[[#This Row],[Amount of active component 
(kg)]]/Table4[[#This Row],[Biomass treated 
(tonnes)]]),"")</f>
        <v/>
      </c>
      <c r="O854" s="122"/>
      <c r="P854" s="122"/>
      <c r="Q854" s="113"/>
    </row>
    <row r="855" spans="3:17" x14ac:dyDescent="0.45">
      <c r="C855" s="117"/>
      <c r="D855" s="148"/>
      <c r="E855" s="121"/>
      <c r="F855" s="121"/>
      <c r="G855" s="117"/>
      <c r="H855" s="117"/>
      <c r="I855" s="117"/>
      <c r="J855" s="117"/>
      <c r="K855" s="117"/>
      <c r="L855" s="120"/>
      <c r="M855" s="120"/>
      <c r="N855" s="158" t="str">
        <f>IFERROR(IF(AND(Table4[[#This Row],[Amount of active component 
(kg)]]="", Table4[[#This Row],[Biomass treated 
(tonnes)]]=""),"", Table4[[#This Row],[Amount of active component 
(kg)]]/Table4[[#This Row],[Biomass treated 
(tonnes)]]),"")</f>
        <v/>
      </c>
      <c r="O855" s="122"/>
      <c r="P855" s="122"/>
      <c r="Q855" s="113"/>
    </row>
    <row r="856" spans="3:17" x14ac:dyDescent="0.45">
      <c r="C856" s="117"/>
      <c r="D856" s="148"/>
      <c r="E856" s="121"/>
      <c r="F856" s="121"/>
      <c r="G856" s="117"/>
      <c r="H856" s="117"/>
      <c r="I856" s="117"/>
      <c r="J856" s="117"/>
      <c r="K856" s="117"/>
      <c r="L856" s="120"/>
      <c r="M856" s="120"/>
      <c r="N856" s="158" t="str">
        <f>IFERROR(IF(AND(Table4[[#This Row],[Amount of active component 
(kg)]]="", Table4[[#This Row],[Biomass treated 
(tonnes)]]=""),"", Table4[[#This Row],[Amount of active component 
(kg)]]/Table4[[#This Row],[Biomass treated 
(tonnes)]]),"")</f>
        <v/>
      </c>
      <c r="O856" s="122"/>
      <c r="P856" s="122"/>
      <c r="Q856" s="113"/>
    </row>
    <row r="857" spans="3:17" x14ac:dyDescent="0.45">
      <c r="C857" s="117"/>
      <c r="D857" s="148"/>
      <c r="E857" s="121"/>
      <c r="F857" s="121"/>
      <c r="G857" s="117"/>
      <c r="H857" s="117"/>
      <c r="I857" s="117"/>
      <c r="J857" s="117"/>
      <c r="K857" s="117"/>
      <c r="L857" s="120"/>
      <c r="M857" s="120"/>
      <c r="N857" s="158" t="str">
        <f>IFERROR(IF(AND(Table4[[#This Row],[Amount of active component 
(kg)]]="", Table4[[#This Row],[Biomass treated 
(tonnes)]]=""),"", Table4[[#This Row],[Amount of active component 
(kg)]]/Table4[[#This Row],[Biomass treated 
(tonnes)]]),"")</f>
        <v/>
      </c>
      <c r="O857" s="122"/>
      <c r="P857" s="122"/>
      <c r="Q857" s="113"/>
    </row>
    <row r="858" spans="3:17" x14ac:dyDescent="0.45">
      <c r="C858" s="117"/>
      <c r="D858" s="148"/>
      <c r="E858" s="121"/>
      <c r="F858" s="121"/>
      <c r="G858" s="117"/>
      <c r="H858" s="117"/>
      <c r="I858" s="117"/>
      <c r="J858" s="117"/>
      <c r="K858" s="117"/>
      <c r="L858" s="120"/>
      <c r="M858" s="120"/>
      <c r="N858" s="158" t="str">
        <f>IFERROR(IF(AND(Table4[[#This Row],[Amount of active component 
(kg)]]="", Table4[[#This Row],[Biomass treated 
(tonnes)]]=""),"", Table4[[#This Row],[Amount of active component 
(kg)]]/Table4[[#This Row],[Biomass treated 
(tonnes)]]),"")</f>
        <v/>
      </c>
      <c r="O858" s="122"/>
      <c r="P858" s="122"/>
      <c r="Q858" s="113"/>
    </row>
    <row r="859" spans="3:17" x14ac:dyDescent="0.45">
      <c r="C859" s="117"/>
      <c r="D859" s="148"/>
      <c r="E859" s="121"/>
      <c r="F859" s="121"/>
      <c r="G859" s="117"/>
      <c r="H859" s="117"/>
      <c r="I859" s="117"/>
      <c r="J859" s="117"/>
      <c r="K859" s="117"/>
      <c r="L859" s="120"/>
      <c r="M859" s="120"/>
      <c r="N859" s="158" t="str">
        <f>IFERROR(IF(AND(Table4[[#This Row],[Amount of active component 
(kg)]]="", Table4[[#This Row],[Biomass treated 
(tonnes)]]=""),"", Table4[[#This Row],[Amount of active component 
(kg)]]/Table4[[#This Row],[Biomass treated 
(tonnes)]]),"")</f>
        <v/>
      </c>
      <c r="O859" s="122"/>
      <c r="P859" s="122"/>
      <c r="Q859" s="113"/>
    </row>
    <row r="860" spans="3:17" x14ac:dyDescent="0.45">
      <c r="C860" s="117"/>
      <c r="D860" s="148"/>
      <c r="E860" s="121"/>
      <c r="F860" s="121"/>
      <c r="G860" s="117"/>
      <c r="H860" s="117"/>
      <c r="I860" s="117"/>
      <c r="J860" s="117"/>
      <c r="K860" s="117"/>
      <c r="L860" s="120"/>
      <c r="M860" s="120"/>
      <c r="N860" s="158" t="str">
        <f>IFERROR(IF(AND(Table4[[#This Row],[Amount of active component 
(kg)]]="", Table4[[#This Row],[Biomass treated 
(tonnes)]]=""),"", Table4[[#This Row],[Amount of active component 
(kg)]]/Table4[[#This Row],[Biomass treated 
(tonnes)]]),"")</f>
        <v/>
      </c>
      <c r="O860" s="122"/>
      <c r="P860" s="122"/>
      <c r="Q860" s="113"/>
    </row>
    <row r="861" spans="3:17" x14ac:dyDescent="0.45">
      <c r="C861" s="117"/>
      <c r="D861" s="148"/>
      <c r="E861" s="121"/>
      <c r="F861" s="121"/>
      <c r="G861" s="117"/>
      <c r="H861" s="117"/>
      <c r="I861" s="117"/>
      <c r="J861" s="117"/>
      <c r="K861" s="117"/>
      <c r="L861" s="120"/>
      <c r="M861" s="120"/>
      <c r="N861" s="158" t="str">
        <f>IFERROR(IF(AND(Table4[[#This Row],[Amount of active component 
(kg)]]="", Table4[[#This Row],[Biomass treated 
(tonnes)]]=""),"", Table4[[#This Row],[Amount of active component 
(kg)]]/Table4[[#This Row],[Biomass treated 
(tonnes)]]),"")</f>
        <v/>
      </c>
      <c r="O861" s="122"/>
      <c r="P861" s="122"/>
      <c r="Q861" s="113"/>
    </row>
    <row r="862" spans="3:17" x14ac:dyDescent="0.45">
      <c r="C862" s="117"/>
      <c r="D862" s="148"/>
      <c r="E862" s="121"/>
      <c r="F862" s="121"/>
      <c r="G862" s="117"/>
      <c r="H862" s="117"/>
      <c r="I862" s="117"/>
      <c r="J862" s="117"/>
      <c r="K862" s="117"/>
      <c r="L862" s="120"/>
      <c r="M862" s="120"/>
      <c r="N862" s="158" t="str">
        <f>IFERROR(IF(AND(Table4[[#This Row],[Amount of active component 
(kg)]]="", Table4[[#This Row],[Biomass treated 
(tonnes)]]=""),"", Table4[[#This Row],[Amount of active component 
(kg)]]/Table4[[#This Row],[Biomass treated 
(tonnes)]]),"")</f>
        <v/>
      </c>
      <c r="O862" s="122"/>
      <c r="P862" s="122"/>
      <c r="Q862" s="113"/>
    </row>
    <row r="863" spans="3:17" x14ac:dyDescent="0.45">
      <c r="C863" s="117"/>
      <c r="D863" s="148"/>
      <c r="E863" s="121"/>
      <c r="F863" s="121"/>
      <c r="G863" s="117"/>
      <c r="H863" s="117"/>
      <c r="I863" s="117"/>
      <c r="J863" s="117"/>
      <c r="K863" s="117"/>
      <c r="L863" s="120"/>
      <c r="M863" s="120"/>
      <c r="N863" s="158" t="str">
        <f>IFERROR(IF(AND(Table4[[#This Row],[Amount of active component 
(kg)]]="", Table4[[#This Row],[Biomass treated 
(tonnes)]]=""),"", Table4[[#This Row],[Amount of active component 
(kg)]]/Table4[[#This Row],[Biomass treated 
(tonnes)]]),"")</f>
        <v/>
      </c>
      <c r="O863" s="122"/>
      <c r="P863" s="122"/>
      <c r="Q863" s="113"/>
    </row>
    <row r="864" spans="3:17" x14ac:dyDescent="0.45">
      <c r="C864" s="117"/>
      <c r="D864" s="148"/>
      <c r="E864" s="121"/>
      <c r="F864" s="121"/>
      <c r="G864" s="117"/>
      <c r="H864" s="117"/>
      <c r="I864" s="117"/>
      <c r="J864" s="117"/>
      <c r="K864" s="117"/>
      <c r="L864" s="120"/>
      <c r="M864" s="120"/>
      <c r="N864" s="158" t="str">
        <f>IFERROR(IF(AND(Table4[[#This Row],[Amount of active component 
(kg)]]="", Table4[[#This Row],[Biomass treated 
(tonnes)]]=""),"", Table4[[#This Row],[Amount of active component 
(kg)]]/Table4[[#This Row],[Biomass treated 
(tonnes)]]),"")</f>
        <v/>
      </c>
      <c r="O864" s="122"/>
      <c r="P864" s="122"/>
      <c r="Q864" s="113"/>
    </row>
    <row r="865" spans="3:17" x14ac:dyDescent="0.45">
      <c r="C865" s="117"/>
      <c r="D865" s="148"/>
      <c r="E865" s="121"/>
      <c r="F865" s="121"/>
      <c r="G865" s="117"/>
      <c r="H865" s="117"/>
      <c r="I865" s="117"/>
      <c r="J865" s="117"/>
      <c r="K865" s="117"/>
      <c r="L865" s="120"/>
      <c r="M865" s="120"/>
      <c r="N865" s="158" t="str">
        <f>IFERROR(IF(AND(Table4[[#This Row],[Amount of active component 
(kg)]]="", Table4[[#This Row],[Biomass treated 
(tonnes)]]=""),"", Table4[[#This Row],[Amount of active component 
(kg)]]/Table4[[#This Row],[Biomass treated 
(tonnes)]]),"")</f>
        <v/>
      </c>
      <c r="O865" s="122"/>
      <c r="P865" s="122"/>
      <c r="Q865" s="113"/>
    </row>
    <row r="866" spans="3:17" x14ac:dyDescent="0.45">
      <c r="C866" s="117"/>
      <c r="D866" s="148"/>
      <c r="E866" s="121"/>
      <c r="F866" s="121"/>
      <c r="G866" s="117"/>
      <c r="H866" s="117"/>
      <c r="I866" s="117"/>
      <c r="J866" s="117"/>
      <c r="K866" s="117"/>
      <c r="L866" s="120"/>
      <c r="M866" s="120"/>
      <c r="N866" s="158" t="str">
        <f>IFERROR(IF(AND(Table4[[#This Row],[Amount of active component 
(kg)]]="", Table4[[#This Row],[Biomass treated 
(tonnes)]]=""),"", Table4[[#This Row],[Amount of active component 
(kg)]]/Table4[[#This Row],[Biomass treated 
(tonnes)]]),"")</f>
        <v/>
      </c>
      <c r="O866" s="122"/>
      <c r="P866" s="122"/>
      <c r="Q866" s="113"/>
    </row>
    <row r="867" spans="3:17" x14ac:dyDescent="0.45">
      <c r="C867" s="117"/>
      <c r="D867" s="148"/>
      <c r="E867" s="121"/>
      <c r="F867" s="121"/>
      <c r="G867" s="117"/>
      <c r="H867" s="117"/>
      <c r="I867" s="117"/>
      <c r="J867" s="117"/>
      <c r="K867" s="117"/>
      <c r="L867" s="120"/>
      <c r="M867" s="120"/>
      <c r="N867" s="158" t="str">
        <f>IFERROR(IF(AND(Table4[[#This Row],[Amount of active component 
(kg)]]="", Table4[[#This Row],[Biomass treated 
(tonnes)]]=""),"", Table4[[#This Row],[Amount of active component 
(kg)]]/Table4[[#This Row],[Biomass treated 
(tonnes)]]),"")</f>
        <v/>
      </c>
      <c r="O867" s="122"/>
      <c r="P867" s="122"/>
      <c r="Q867" s="113"/>
    </row>
    <row r="868" spans="3:17" x14ac:dyDescent="0.45">
      <c r="C868" s="117"/>
      <c r="D868" s="148"/>
      <c r="E868" s="121"/>
      <c r="F868" s="121"/>
      <c r="G868" s="117"/>
      <c r="H868" s="117"/>
      <c r="I868" s="117"/>
      <c r="J868" s="117"/>
      <c r="K868" s="117"/>
      <c r="L868" s="120"/>
      <c r="M868" s="120"/>
      <c r="N868" s="158" t="str">
        <f>IFERROR(IF(AND(Table4[[#This Row],[Amount of active component 
(kg)]]="", Table4[[#This Row],[Biomass treated 
(tonnes)]]=""),"", Table4[[#This Row],[Amount of active component 
(kg)]]/Table4[[#This Row],[Biomass treated 
(tonnes)]]),"")</f>
        <v/>
      </c>
      <c r="O868" s="122"/>
      <c r="P868" s="122"/>
      <c r="Q868" s="113"/>
    </row>
    <row r="869" spans="3:17" x14ac:dyDescent="0.45">
      <c r="C869" s="117"/>
      <c r="D869" s="148"/>
      <c r="E869" s="121"/>
      <c r="F869" s="121"/>
      <c r="G869" s="117"/>
      <c r="H869" s="117"/>
      <c r="I869" s="117"/>
      <c r="J869" s="117"/>
      <c r="K869" s="117"/>
      <c r="L869" s="120"/>
      <c r="M869" s="120"/>
      <c r="N869" s="158" t="str">
        <f>IFERROR(IF(AND(Table4[[#This Row],[Amount of active component 
(kg)]]="", Table4[[#This Row],[Biomass treated 
(tonnes)]]=""),"", Table4[[#This Row],[Amount of active component 
(kg)]]/Table4[[#This Row],[Biomass treated 
(tonnes)]]),"")</f>
        <v/>
      </c>
      <c r="O869" s="122"/>
      <c r="P869" s="122"/>
      <c r="Q869" s="113"/>
    </row>
    <row r="870" spans="3:17" x14ac:dyDescent="0.45">
      <c r="C870" s="117"/>
      <c r="D870" s="148"/>
      <c r="E870" s="121"/>
      <c r="F870" s="121"/>
      <c r="G870" s="117"/>
      <c r="H870" s="117"/>
      <c r="I870" s="117"/>
      <c r="J870" s="117"/>
      <c r="K870" s="117"/>
      <c r="L870" s="120"/>
      <c r="M870" s="120"/>
      <c r="N870" s="158" t="str">
        <f>IFERROR(IF(AND(Table4[[#This Row],[Amount of active component 
(kg)]]="", Table4[[#This Row],[Biomass treated 
(tonnes)]]=""),"", Table4[[#This Row],[Amount of active component 
(kg)]]/Table4[[#This Row],[Biomass treated 
(tonnes)]]),"")</f>
        <v/>
      </c>
      <c r="O870" s="122"/>
      <c r="P870" s="122"/>
      <c r="Q870" s="113"/>
    </row>
    <row r="871" spans="3:17" x14ac:dyDescent="0.45">
      <c r="C871" s="117"/>
      <c r="D871" s="148"/>
      <c r="E871" s="121"/>
      <c r="F871" s="121"/>
      <c r="G871" s="117"/>
      <c r="H871" s="117"/>
      <c r="I871" s="117"/>
      <c r="J871" s="117"/>
      <c r="K871" s="117"/>
      <c r="L871" s="120"/>
      <c r="M871" s="120"/>
      <c r="N871" s="158" t="str">
        <f>IFERROR(IF(AND(Table4[[#This Row],[Amount of active component 
(kg)]]="", Table4[[#This Row],[Biomass treated 
(tonnes)]]=""),"", Table4[[#This Row],[Amount of active component 
(kg)]]/Table4[[#This Row],[Biomass treated 
(tonnes)]]),"")</f>
        <v/>
      </c>
      <c r="O871" s="122"/>
      <c r="P871" s="122"/>
      <c r="Q871" s="113"/>
    </row>
    <row r="872" spans="3:17" x14ac:dyDescent="0.45">
      <c r="C872" s="117"/>
      <c r="D872" s="148"/>
      <c r="E872" s="121"/>
      <c r="F872" s="121"/>
      <c r="G872" s="117"/>
      <c r="H872" s="117"/>
      <c r="I872" s="117"/>
      <c r="J872" s="117"/>
      <c r="K872" s="117"/>
      <c r="L872" s="120"/>
      <c r="M872" s="120"/>
      <c r="N872" s="158" t="str">
        <f>IFERROR(IF(AND(Table4[[#This Row],[Amount of active component 
(kg)]]="", Table4[[#This Row],[Biomass treated 
(tonnes)]]=""),"", Table4[[#This Row],[Amount of active component 
(kg)]]/Table4[[#This Row],[Biomass treated 
(tonnes)]]),"")</f>
        <v/>
      </c>
      <c r="O872" s="122"/>
      <c r="P872" s="122"/>
      <c r="Q872" s="113"/>
    </row>
    <row r="873" spans="3:17" x14ac:dyDescent="0.45">
      <c r="C873" s="117"/>
      <c r="D873" s="148"/>
      <c r="E873" s="121"/>
      <c r="F873" s="121"/>
      <c r="G873" s="117"/>
      <c r="H873" s="117"/>
      <c r="I873" s="117"/>
      <c r="J873" s="117"/>
      <c r="K873" s="117"/>
      <c r="L873" s="120"/>
      <c r="M873" s="120"/>
      <c r="N873" s="158" t="str">
        <f>IFERROR(IF(AND(Table4[[#This Row],[Amount of active component 
(kg)]]="", Table4[[#This Row],[Biomass treated 
(tonnes)]]=""),"", Table4[[#This Row],[Amount of active component 
(kg)]]/Table4[[#This Row],[Biomass treated 
(tonnes)]]),"")</f>
        <v/>
      </c>
      <c r="O873" s="122"/>
      <c r="P873" s="122"/>
      <c r="Q873" s="113"/>
    </row>
    <row r="874" spans="3:17" x14ac:dyDescent="0.45">
      <c r="C874" s="117"/>
      <c r="D874" s="148"/>
      <c r="E874" s="121"/>
      <c r="F874" s="121"/>
      <c r="G874" s="117"/>
      <c r="H874" s="117"/>
      <c r="I874" s="117"/>
      <c r="J874" s="117"/>
      <c r="K874" s="117"/>
      <c r="L874" s="120"/>
      <c r="M874" s="120"/>
      <c r="N874" s="158" t="str">
        <f>IFERROR(IF(AND(Table4[[#This Row],[Amount of active component 
(kg)]]="", Table4[[#This Row],[Biomass treated 
(tonnes)]]=""),"", Table4[[#This Row],[Amount of active component 
(kg)]]/Table4[[#This Row],[Biomass treated 
(tonnes)]]),"")</f>
        <v/>
      </c>
      <c r="O874" s="122"/>
      <c r="P874" s="122"/>
      <c r="Q874" s="113"/>
    </row>
    <row r="875" spans="3:17" x14ac:dyDescent="0.45">
      <c r="C875" s="117"/>
      <c r="D875" s="148"/>
      <c r="E875" s="121"/>
      <c r="F875" s="121"/>
      <c r="G875" s="117"/>
      <c r="H875" s="117"/>
      <c r="I875" s="117"/>
      <c r="J875" s="117"/>
      <c r="K875" s="117"/>
      <c r="L875" s="120"/>
      <c r="M875" s="120"/>
      <c r="N875" s="158" t="str">
        <f>IFERROR(IF(AND(Table4[[#This Row],[Amount of active component 
(kg)]]="", Table4[[#This Row],[Biomass treated 
(tonnes)]]=""),"", Table4[[#This Row],[Amount of active component 
(kg)]]/Table4[[#This Row],[Biomass treated 
(tonnes)]]),"")</f>
        <v/>
      </c>
      <c r="O875" s="122"/>
      <c r="P875" s="122"/>
      <c r="Q875" s="113"/>
    </row>
    <row r="876" spans="3:17" x14ac:dyDescent="0.45">
      <c r="C876" s="117"/>
      <c r="D876" s="148"/>
      <c r="E876" s="121"/>
      <c r="F876" s="121"/>
      <c r="G876" s="117"/>
      <c r="H876" s="117"/>
      <c r="I876" s="117"/>
      <c r="J876" s="117"/>
      <c r="K876" s="117"/>
      <c r="L876" s="120"/>
      <c r="M876" s="120"/>
      <c r="N876" s="158" t="str">
        <f>IFERROR(IF(AND(Table4[[#This Row],[Amount of active component 
(kg)]]="", Table4[[#This Row],[Biomass treated 
(tonnes)]]=""),"", Table4[[#This Row],[Amount of active component 
(kg)]]/Table4[[#This Row],[Biomass treated 
(tonnes)]]),"")</f>
        <v/>
      </c>
      <c r="O876" s="122"/>
      <c r="P876" s="122"/>
      <c r="Q876" s="113"/>
    </row>
    <row r="877" spans="3:17" x14ac:dyDescent="0.45">
      <c r="C877" s="117"/>
      <c r="D877" s="148"/>
      <c r="E877" s="121"/>
      <c r="F877" s="121"/>
      <c r="G877" s="117"/>
      <c r="H877" s="117"/>
      <c r="I877" s="117"/>
      <c r="J877" s="117"/>
      <c r="K877" s="117"/>
      <c r="L877" s="120"/>
      <c r="M877" s="120"/>
      <c r="N877" s="158" t="str">
        <f>IFERROR(IF(AND(Table4[[#This Row],[Amount of active component 
(kg)]]="", Table4[[#This Row],[Biomass treated 
(tonnes)]]=""),"", Table4[[#This Row],[Amount of active component 
(kg)]]/Table4[[#This Row],[Biomass treated 
(tonnes)]]),"")</f>
        <v/>
      </c>
      <c r="O877" s="122"/>
      <c r="P877" s="122"/>
      <c r="Q877" s="113"/>
    </row>
    <row r="878" spans="3:17" x14ac:dyDescent="0.45">
      <c r="C878" s="117"/>
      <c r="D878" s="148"/>
      <c r="E878" s="121"/>
      <c r="F878" s="121"/>
      <c r="G878" s="117"/>
      <c r="H878" s="117"/>
      <c r="I878" s="117"/>
      <c r="J878" s="117"/>
      <c r="K878" s="117"/>
      <c r="L878" s="120"/>
      <c r="M878" s="120"/>
      <c r="N878" s="158" t="str">
        <f>IFERROR(IF(AND(Table4[[#This Row],[Amount of active component 
(kg)]]="", Table4[[#This Row],[Biomass treated 
(tonnes)]]=""),"", Table4[[#This Row],[Amount of active component 
(kg)]]/Table4[[#This Row],[Biomass treated 
(tonnes)]]),"")</f>
        <v/>
      </c>
      <c r="O878" s="122"/>
      <c r="P878" s="122"/>
      <c r="Q878" s="113"/>
    </row>
    <row r="879" spans="3:17" x14ac:dyDescent="0.45">
      <c r="C879" s="117"/>
      <c r="D879" s="148"/>
      <c r="E879" s="121"/>
      <c r="F879" s="121"/>
      <c r="G879" s="117"/>
      <c r="H879" s="117"/>
      <c r="I879" s="117"/>
      <c r="J879" s="117"/>
      <c r="K879" s="117"/>
      <c r="L879" s="120"/>
      <c r="M879" s="120"/>
      <c r="N879" s="158" t="str">
        <f>IFERROR(IF(AND(Table4[[#This Row],[Amount of active component 
(kg)]]="", Table4[[#This Row],[Biomass treated 
(tonnes)]]=""),"", Table4[[#This Row],[Amount of active component 
(kg)]]/Table4[[#This Row],[Biomass treated 
(tonnes)]]),"")</f>
        <v/>
      </c>
      <c r="O879" s="122"/>
      <c r="P879" s="122"/>
      <c r="Q879" s="113"/>
    </row>
    <row r="880" spans="3:17" x14ac:dyDescent="0.45">
      <c r="C880" s="117"/>
      <c r="D880" s="148"/>
      <c r="E880" s="121"/>
      <c r="F880" s="121"/>
      <c r="G880" s="117"/>
      <c r="H880" s="117"/>
      <c r="I880" s="117"/>
      <c r="J880" s="117"/>
      <c r="K880" s="117"/>
      <c r="L880" s="120"/>
      <c r="M880" s="120"/>
      <c r="N880" s="158" t="str">
        <f>IFERROR(IF(AND(Table4[[#This Row],[Amount of active component 
(kg)]]="", Table4[[#This Row],[Biomass treated 
(tonnes)]]=""),"", Table4[[#This Row],[Amount of active component 
(kg)]]/Table4[[#This Row],[Biomass treated 
(tonnes)]]),"")</f>
        <v/>
      </c>
      <c r="O880" s="122"/>
      <c r="P880" s="122"/>
      <c r="Q880" s="113"/>
    </row>
    <row r="881" spans="3:17" x14ac:dyDescent="0.45">
      <c r="C881" s="117"/>
      <c r="D881" s="148"/>
      <c r="E881" s="121"/>
      <c r="F881" s="121"/>
      <c r="G881" s="117"/>
      <c r="H881" s="117"/>
      <c r="I881" s="117"/>
      <c r="J881" s="117"/>
      <c r="K881" s="117"/>
      <c r="L881" s="120"/>
      <c r="M881" s="120"/>
      <c r="N881" s="158" t="str">
        <f>IFERROR(IF(AND(Table4[[#This Row],[Amount of active component 
(kg)]]="", Table4[[#This Row],[Biomass treated 
(tonnes)]]=""),"", Table4[[#This Row],[Amount of active component 
(kg)]]/Table4[[#This Row],[Biomass treated 
(tonnes)]]),"")</f>
        <v/>
      </c>
      <c r="O881" s="122"/>
      <c r="P881" s="122"/>
      <c r="Q881" s="113"/>
    </row>
    <row r="882" spans="3:17" x14ac:dyDescent="0.45">
      <c r="C882" s="117"/>
      <c r="D882" s="148"/>
      <c r="E882" s="121"/>
      <c r="F882" s="121"/>
      <c r="G882" s="117"/>
      <c r="H882" s="117"/>
      <c r="I882" s="117"/>
      <c r="J882" s="117"/>
      <c r="K882" s="117"/>
      <c r="L882" s="120"/>
      <c r="M882" s="120"/>
      <c r="N882" s="158" t="str">
        <f>IFERROR(IF(AND(Table4[[#This Row],[Amount of active component 
(kg)]]="", Table4[[#This Row],[Biomass treated 
(tonnes)]]=""),"", Table4[[#This Row],[Amount of active component 
(kg)]]/Table4[[#This Row],[Biomass treated 
(tonnes)]]),"")</f>
        <v/>
      </c>
      <c r="O882" s="122"/>
      <c r="P882" s="122"/>
      <c r="Q882" s="113"/>
    </row>
    <row r="883" spans="3:17" x14ac:dyDescent="0.45">
      <c r="C883" s="117"/>
      <c r="D883" s="148"/>
      <c r="E883" s="121"/>
      <c r="F883" s="121"/>
      <c r="G883" s="117"/>
      <c r="H883" s="117"/>
      <c r="I883" s="117"/>
      <c r="J883" s="117"/>
      <c r="K883" s="117"/>
      <c r="L883" s="120"/>
      <c r="M883" s="120"/>
      <c r="N883" s="158" t="str">
        <f>IFERROR(IF(AND(Table4[[#This Row],[Amount of active component 
(kg)]]="", Table4[[#This Row],[Biomass treated 
(tonnes)]]=""),"", Table4[[#This Row],[Amount of active component 
(kg)]]/Table4[[#This Row],[Biomass treated 
(tonnes)]]),"")</f>
        <v/>
      </c>
      <c r="O883" s="122"/>
      <c r="P883" s="122"/>
      <c r="Q883" s="113"/>
    </row>
    <row r="884" spans="3:17" x14ac:dyDescent="0.45">
      <c r="C884" s="117"/>
      <c r="D884" s="148"/>
      <c r="E884" s="121"/>
      <c r="F884" s="121"/>
      <c r="G884" s="117"/>
      <c r="H884" s="117"/>
      <c r="I884" s="117"/>
      <c r="J884" s="117"/>
      <c r="K884" s="117"/>
      <c r="L884" s="120"/>
      <c r="M884" s="120"/>
      <c r="N884" s="158" t="str">
        <f>IFERROR(IF(AND(Table4[[#This Row],[Amount of active component 
(kg)]]="", Table4[[#This Row],[Biomass treated 
(tonnes)]]=""),"", Table4[[#This Row],[Amount of active component 
(kg)]]/Table4[[#This Row],[Biomass treated 
(tonnes)]]),"")</f>
        <v/>
      </c>
      <c r="O884" s="122"/>
      <c r="P884" s="122"/>
      <c r="Q884" s="113"/>
    </row>
    <row r="885" spans="3:17" x14ac:dyDescent="0.45">
      <c r="C885" s="117"/>
      <c r="D885" s="148"/>
      <c r="E885" s="121"/>
      <c r="F885" s="121"/>
      <c r="G885" s="117"/>
      <c r="H885" s="117"/>
      <c r="I885" s="117"/>
      <c r="J885" s="117"/>
      <c r="K885" s="117"/>
      <c r="L885" s="120"/>
      <c r="M885" s="120"/>
      <c r="N885" s="158" t="str">
        <f>IFERROR(IF(AND(Table4[[#This Row],[Amount of active component 
(kg)]]="", Table4[[#This Row],[Biomass treated 
(tonnes)]]=""),"", Table4[[#This Row],[Amount of active component 
(kg)]]/Table4[[#This Row],[Biomass treated 
(tonnes)]]),"")</f>
        <v/>
      </c>
      <c r="O885" s="122"/>
      <c r="P885" s="122"/>
      <c r="Q885" s="113"/>
    </row>
    <row r="886" spans="3:17" x14ac:dyDescent="0.45">
      <c r="C886" s="117"/>
      <c r="D886" s="148"/>
      <c r="E886" s="121"/>
      <c r="F886" s="121"/>
      <c r="G886" s="117"/>
      <c r="H886" s="117"/>
      <c r="I886" s="117"/>
      <c r="J886" s="117"/>
      <c r="K886" s="117"/>
      <c r="L886" s="120"/>
      <c r="M886" s="120"/>
      <c r="N886" s="158" t="str">
        <f>IFERROR(IF(AND(Table4[[#This Row],[Amount of active component 
(kg)]]="", Table4[[#This Row],[Biomass treated 
(tonnes)]]=""),"", Table4[[#This Row],[Amount of active component 
(kg)]]/Table4[[#This Row],[Biomass treated 
(tonnes)]]),"")</f>
        <v/>
      </c>
      <c r="O886" s="122"/>
      <c r="P886" s="122"/>
      <c r="Q886" s="113"/>
    </row>
    <row r="887" spans="3:17" x14ac:dyDescent="0.45">
      <c r="C887" s="117"/>
      <c r="D887" s="148"/>
      <c r="E887" s="121"/>
      <c r="F887" s="121"/>
      <c r="G887" s="117"/>
      <c r="H887" s="117"/>
      <c r="I887" s="117"/>
      <c r="J887" s="117"/>
      <c r="K887" s="117"/>
      <c r="L887" s="120"/>
      <c r="M887" s="120"/>
      <c r="N887" s="158" t="str">
        <f>IFERROR(IF(AND(Table4[[#This Row],[Amount of active component 
(kg)]]="", Table4[[#This Row],[Biomass treated 
(tonnes)]]=""),"", Table4[[#This Row],[Amount of active component 
(kg)]]/Table4[[#This Row],[Biomass treated 
(tonnes)]]),"")</f>
        <v/>
      </c>
      <c r="O887" s="122"/>
      <c r="P887" s="122"/>
      <c r="Q887" s="113"/>
    </row>
    <row r="888" spans="3:17" x14ac:dyDescent="0.45">
      <c r="C888" s="117"/>
      <c r="D888" s="148"/>
      <c r="E888" s="121"/>
      <c r="F888" s="121"/>
      <c r="G888" s="117"/>
      <c r="H888" s="117"/>
      <c r="I888" s="117"/>
      <c r="J888" s="117"/>
      <c r="K888" s="117"/>
      <c r="L888" s="120"/>
      <c r="M888" s="120"/>
      <c r="N888" s="158" t="str">
        <f>IFERROR(IF(AND(Table4[[#This Row],[Amount of active component 
(kg)]]="", Table4[[#This Row],[Biomass treated 
(tonnes)]]=""),"", Table4[[#This Row],[Amount of active component 
(kg)]]/Table4[[#This Row],[Biomass treated 
(tonnes)]]),"")</f>
        <v/>
      </c>
      <c r="O888" s="122"/>
      <c r="P888" s="122"/>
      <c r="Q888" s="113"/>
    </row>
    <row r="889" spans="3:17" x14ac:dyDescent="0.45">
      <c r="C889" s="117"/>
      <c r="D889" s="148"/>
      <c r="E889" s="121"/>
      <c r="F889" s="121"/>
      <c r="G889" s="117"/>
      <c r="H889" s="117"/>
      <c r="I889" s="117"/>
      <c r="J889" s="117"/>
      <c r="K889" s="117"/>
      <c r="L889" s="120"/>
      <c r="M889" s="120"/>
      <c r="N889" s="158" t="str">
        <f>IFERROR(IF(AND(Table4[[#This Row],[Amount of active component 
(kg)]]="", Table4[[#This Row],[Biomass treated 
(tonnes)]]=""),"", Table4[[#This Row],[Amount of active component 
(kg)]]/Table4[[#This Row],[Biomass treated 
(tonnes)]]),"")</f>
        <v/>
      </c>
      <c r="O889" s="122"/>
      <c r="P889" s="122"/>
      <c r="Q889" s="113"/>
    </row>
    <row r="890" spans="3:17" x14ac:dyDescent="0.45">
      <c r="C890" s="117"/>
      <c r="D890" s="148"/>
      <c r="E890" s="121"/>
      <c r="F890" s="121"/>
      <c r="G890" s="117"/>
      <c r="H890" s="117"/>
      <c r="I890" s="117"/>
      <c r="J890" s="117"/>
      <c r="K890" s="117"/>
      <c r="L890" s="120"/>
      <c r="M890" s="120"/>
      <c r="N890" s="158" t="str">
        <f>IFERROR(IF(AND(Table4[[#This Row],[Amount of active component 
(kg)]]="", Table4[[#This Row],[Biomass treated 
(tonnes)]]=""),"", Table4[[#This Row],[Amount of active component 
(kg)]]/Table4[[#This Row],[Biomass treated 
(tonnes)]]),"")</f>
        <v/>
      </c>
      <c r="O890" s="122"/>
      <c r="P890" s="122"/>
      <c r="Q890" s="113"/>
    </row>
    <row r="891" spans="3:17" x14ac:dyDescent="0.45">
      <c r="C891" s="117"/>
      <c r="D891" s="148"/>
      <c r="E891" s="121"/>
      <c r="F891" s="121"/>
      <c r="G891" s="117"/>
      <c r="H891" s="117"/>
      <c r="I891" s="117"/>
      <c r="J891" s="117"/>
      <c r="K891" s="117"/>
      <c r="L891" s="120"/>
      <c r="M891" s="120"/>
      <c r="N891" s="158" t="str">
        <f>IFERROR(IF(AND(Table4[[#This Row],[Amount of active component 
(kg)]]="", Table4[[#This Row],[Biomass treated 
(tonnes)]]=""),"", Table4[[#This Row],[Amount of active component 
(kg)]]/Table4[[#This Row],[Biomass treated 
(tonnes)]]),"")</f>
        <v/>
      </c>
      <c r="O891" s="122"/>
      <c r="P891" s="122"/>
      <c r="Q891" s="113"/>
    </row>
    <row r="892" spans="3:17" x14ac:dyDescent="0.45">
      <c r="C892" s="117"/>
      <c r="D892" s="148"/>
      <c r="E892" s="121"/>
      <c r="F892" s="121"/>
      <c r="G892" s="117"/>
      <c r="H892" s="117"/>
      <c r="I892" s="117"/>
      <c r="J892" s="117"/>
      <c r="K892" s="117"/>
      <c r="L892" s="120"/>
      <c r="M892" s="120"/>
      <c r="N892" s="158" t="str">
        <f>IFERROR(IF(AND(Table4[[#This Row],[Amount of active component 
(kg)]]="", Table4[[#This Row],[Biomass treated 
(tonnes)]]=""),"", Table4[[#This Row],[Amount of active component 
(kg)]]/Table4[[#This Row],[Biomass treated 
(tonnes)]]),"")</f>
        <v/>
      </c>
      <c r="O892" s="122"/>
      <c r="P892" s="122"/>
      <c r="Q892" s="113"/>
    </row>
    <row r="893" spans="3:17" x14ac:dyDescent="0.45">
      <c r="C893" s="117"/>
      <c r="D893" s="148"/>
      <c r="E893" s="121"/>
      <c r="F893" s="121"/>
      <c r="G893" s="117"/>
      <c r="H893" s="117"/>
      <c r="I893" s="117"/>
      <c r="J893" s="117"/>
      <c r="K893" s="117"/>
      <c r="L893" s="120"/>
      <c r="M893" s="120"/>
      <c r="N893" s="158" t="str">
        <f>IFERROR(IF(AND(Table4[[#This Row],[Amount of active component 
(kg)]]="", Table4[[#This Row],[Biomass treated 
(tonnes)]]=""),"", Table4[[#This Row],[Amount of active component 
(kg)]]/Table4[[#This Row],[Biomass treated 
(tonnes)]]),"")</f>
        <v/>
      </c>
      <c r="O893" s="122"/>
      <c r="P893" s="122"/>
      <c r="Q893" s="113"/>
    </row>
    <row r="894" spans="3:17" x14ac:dyDescent="0.45">
      <c r="C894" s="117"/>
      <c r="D894" s="148"/>
      <c r="E894" s="121"/>
      <c r="F894" s="121"/>
      <c r="G894" s="117"/>
      <c r="H894" s="117"/>
      <c r="I894" s="117"/>
      <c r="J894" s="117"/>
      <c r="K894" s="117"/>
      <c r="L894" s="120"/>
      <c r="M894" s="120"/>
      <c r="N894" s="158" t="str">
        <f>IFERROR(IF(AND(Table4[[#This Row],[Amount of active component 
(kg)]]="", Table4[[#This Row],[Biomass treated 
(tonnes)]]=""),"", Table4[[#This Row],[Amount of active component 
(kg)]]/Table4[[#This Row],[Biomass treated 
(tonnes)]]),"")</f>
        <v/>
      </c>
      <c r="O894" s="122"/>
      <c r="P894" s="122"/>
      <c r="Q894" s="113"/>
    </row>
    <row r="895" spans="3:17" x14ac:dyDescent="0.45">
      <c r="C895" s="117"/>
      <c r="D895" s="148"/>
      <c r="E895" s="121"/>
      <c r="F895" s="121"/>
      <c r="G895" s="117"/>
      <c r="H895" s="117"/>
      <c r="I895" s="117"/>
      <c r="J895" s="117"/>
      <c r="K895" s="117"/>
      <c r="L895" s="120"/>
      <c r="M895" s="120"/>
      <c r="N895" s="158" t="str">
        <f>IFERROR(IF(AND(Table4[[#This Row],[Amount of active component 
(kg)]]="", Table4[[#This Row],[Biomass treated 
(tonnes)]]=""),"", Table4[[#This Row],[Amount of active component 
(kg)]]/Table4[[#This Row],[Biomass treated 
(tonnes)]]),"")</f>
        <v/>
      </c>
      <c r="O895" s="122"/>
      <c r="P895" s="122"/>
      <c r="Q895" s="113"/>
    </row>
    <row r="896" spans="3:17" x14ac:dyDescent="0.45">
      <c r="C896" s="117"/>
      <c r="D896" s="148"/>
      <c r="E896" s="121"/>
      <c r="F896" s="121"/>
      <c r="G896" s="117"/>
      <c r="H896" s="117"/>
      <c r="I896" s="117"/>
      <c r="J896" s="117"/>
      <c r="K896" s="117"/>
      <c r="L896" s="120"/>
      <c r="M896" s="120"/>
      <c r="N896" s="158" t="str">
        <f>IFERROR(IF(AND(Table4[[#This Row],[Amount of active component 
(kg)]]="", Table4[[#This Row],[Biomass treated 
(tonnes)]]=""),"", Table4[[#This Row],[Amount of active component 
(kg)]]/Table4[[#This Row],[Biomass treated 
(tonnes)]]),"")</f>
        <v/>
      </c>
      <c r="O896" s="122"/>
      <c r="P896" s="122"/>
      <c r="Q896" s="113"/>
    </row>
    <row r="897" spans="3:17" x14ac:dyDescent="0.45">
      <c r="C897" s="117"/>
      <c r="D897" s="148"/>
      <c r="E897" s="121"/>
      <c r="F897" s="121"/>
      <c r="G897" s="117"/>
      <c r="H897" s="117"/>
      <c r="I897" s="117"/>
      <c r="J897" s="117"/>
      <c r="K897" s="117"/>
      <c r="L897" s="120"/>
      <c r="M897" s="120"/>
      <c r="N897" s="158" t="str">
        <f>IFERROR(IF(AND(Table4[[#This Row],[Amount of active component 
(kg)]]="", Table4[[#This Row],[Biomass treated 
(tonnes)]]=""),"", Table4[[#This Row],[Amount of active component 
(kg)]]/Table4[[#This Row],[Biomass treated 
(tonnes)]]),"")</f>
        <v/>
      </c>
      <c r="O897" s="122"/>
      <c r="P897" s="122"/>
      <c r="Q897" s="113"/>
    </row>
    <row r="898" spans="3:17" x14ac:dyDescent="0.45">
      <c r="C898" s="117"/>
      <c r="D898" s="148"/>
      <c r="E898" s="121"/>
      <c r="F898" s="121"/>
      <c r="G898" s="117"/>
      <c r="H898" s="117"/>
      <c r="I898" s="117"/>
      <c r="J898" s="117"/>
      <c r="K898" s="117"/>
      <c r="L898" s="120"/>
      <c r="M898" s="120"/>
      <c r="N898" s="158" t="str">
        <f>IFERROR(IF(AND(Table4[[#This Row],[Amount of active component 
(kg)]]="", Table4[[#This Row],[Biomass treated 
(tonnes)]]=""),"", Table4[[#This Row],[Amount of active component 
(kg)]]/Table4[[#This Row],[Biomass treated 
(tonnes)]]),"")</f>
        <v/>
      </c>
      <c r="O898" s="122"/>
      <c r="P898" s="122"/>
      <c r="Q898" s="113"/>
    </row>
    <row r="899" spans="3:17" x14ac:dyDescent="0.45">
      <c r="C899" s="117"/>
      <c r="D899" s="148"/>
      <c r="E899" s="121"/>
      <c r="F899" s="121"/>
      <c r="G899" s="117"/>
      <c r="H899" s="117"/>
      <c r="I899" s="117"/>
      <c r="J899" s="117"/>
      <c r="K899" s="117"/>
      <c r="L899" s="120"/>
      <c r="M899" s="120"/>
      <c r="N899" s="158" t="str">
        <f>IFERROR(IF(AND(Table4[[#This Row],[Amount of active component 
(kg)]]="", Table4[[#This Row],[Biomass treated 
(tonnes)]]=""),"", Table4[[#This Row],[Amount of active component 
(kg)]]/Table4[[#This Row],[Biomass treated 
(tonnes)]]),"")</f>
        <v/>
      </c>
      <c r="O899" s="122"/>
      <c r="P899" s="122"/>
      <c r="Q899" s="113"/>
    </row>
    <row r="900" spans="3:17" x14ac:dyDescent="0.45">
      <c r="C900" s="117"/>
      <c r="D900" s="148"/>
      <c r="E900" s="121"/>
      <c r="F900" s="121"/>
      <c r="G900" s="117"/>
      <c r="H900" s="117"/>
      <c r="I900" s="117"/>
      <c r="J900" s="117"/>
      <c r="K900" s="117"/>
      <c r="L900" s="120"/>
      <c r="M900" s="120"/>
      <c r="N900" s="158" t="str">
        <f>IFERROR(IF(AND(Table4[[#This Row],[Amount of active component 
(kg)]]="", Table4[[#This Row],[Biomass treated 
(tonnes)]]=""),"", Table4[[#This Row],[Amount of active component 
(kg)]]/Table4[[#This Row],[Biomass treated 
(tonnes)]]),"")</f>
        <v/>
      </c>
      <c r="O900" s="122"/>
      <c r="P900" s="122"/>
      <c r="Q900" s="113"/>
    </row>
    <row r="901" spans="3:17" x14ac:dyDescent="0.45">
      <c r="C901" s="117"/>
      <c r="D901" s="148"/>
      <c r="E901" s="121"/>
      <c r="F901" s="121"/>
      <c r="G901" s="117"/>
      <c r="H901" s="117"/>
      <c r="I901" s="117"/>
      <c r="J901" s="117"/>
      <c r="K901" s="117"/>
      <c r="L901" s="120"/>
      <c r="M901" s="120"/>
      <c r="N901" s="158" t="str">
        <f>IFERROR(IF(AND(Table4[[#This Row],[Amount of active component 
(kg)]]="", Table4[[#This Row],[Biomass treated 
(tonnes)]]=""),"", Table4[[#This Row],[Amount of active component 
(kg)]]/Table4[[#This Row],[Biomass treated 
(tonnes)]]),"")</f>
        <v/>
      </c>
      <c r="O901" s="122"/>
      <c r="P901" s="122"/>
      <c r="Q901" s="113"/>
    </row>
    <row r="902" spans="3:17" x14ac:dyDescent="0.45">
      <c r="C902" s="117"/>
      <c r="D902" s="148"/>
      <c r="E902" s="121"/>
      <c r="F902" s="121"/>
      <c r="G902" s="117"/>
      <c r="H902" s="117"/>
      <c r="I902" s="117"/>
      <c r="J902" s="117"/>
      <c r="K902" s="117"/>
      <c r="L902" s="120"/>
      <c r="M902" s="120"/>
      <c r="N902" s="158" t="str">
        <f>IFERROR(IF(AND(Table4[[#This Row],[Amount of active component 
(kg)]]="", Table4[[#This Row],[Biomass treated 
(tonnes)]]=""),"", Table4[[#This Row],[Amount of active component 
(kg)]]/Table4[[#This Row],[Biomass treated 
(tonnes)]]),"")</f>
        <v/>
      </c>
      <c r="O902" s="122"/>
      <c r="P902" s="122"/>
      <c r="Q902" s="113"/>
    </row>
    <row r="903" spans="3:17" x14ac:dyDescent="0.45">
      <c r="C903" s="117"/>
      <c r="D903" s="148"/>
      <c r="E903" s="121"/>
      <c r="F903" s="121"/>
      <c r="G903" s="117"/>
      <c r="H903" s="117"/>
      <c r="I903" s="117"/>
      <c r="J903" s="117"/>
      <c r="K903" s="117"/>
      <c r="L903" s="120"/>
      <c r="M903" s="120"/>
      <c r="N903" s="158" t="str">
        <f>IFERROR(IF(AND(Table4[[#This Row],[Amount of active component 
(kg)]]="", Table4[[#This Row],[Biomass treated 
(tonnes)]]=""),"", Table4[[#This Row],[Amount of active component 
(kg)]]/Table4[[#This Row],[Biomass treated 
(tonnes)]]),"")</f>
        <v/>
      </c>
      <c r="O903" s="122"/>
      <c r="P903" s="122"/>
      <c r="Q903" s="113"/>
    </row>
    <row r="904" spans="3:17" x14ac:dyDescent="0.45">
      <c r="C904" s="117"/>
      <c r="D904" s="148"/>
      <c r="E904" s="121"/>
      <c r="F904" s="121"/>
      <c r="G904" s="117"/>
      <c r="H904" s="117"/>
      <c r="I904" s="117"/>
      <c r="J904" s="117"/>
      <c r="K904" s="117"/>
      <c r="L904" s="120"/>
      <c r="M904" s="120"/>
      <c r="N904" s="158" t="str">
        <f>IFERROR(IF(AND(Table4[[#This Row],[Amount of active component 
(kg)]]="", Table4[[#This Row],[Biomass treated 
(tonnes)]]=""),"", Table4[[#This Row],[Amount of active component 
(kg)]]/Table4[[#This Row],[Biomass treated 
(tonnes)]]),"")</f>
        <v/>
      </c>
      <c r="O904" s="122"/>
      <c r="P904" s="122"/>
      <c r="Q904" s="113"/>
    </row>
    <row r="905" spans="3:17" x14ac:dyDescent="0.45">
      <c r="C905" s="117"/>
      <c r="D905" s="148"/>
      <c r="E905" s="121"/>
      <c r="F905" s="121"/>
      <c r="G905" s="117"/>
      <c r="H905" s="117"/>
      <c r="I905" s="117"/>
      <c r="J905" s="117"/>
      <c r="K905" s="117"/>
      <c r="L905" s="120"/>
      <c r="M905" s="120"/>
      <c r="N905" s="158" t="str">
        <f>IFERROR(IF(AND(Table4[[#This Row],[Amount of active component 
(kg)]]="", Table4[[#This Row],[Biomass treated 
(tonnes)]]=""),"", Table4[[#This Row],[Amount of active component 
(kg)]]/Table4[[#This Row],[Biomass treated 
(tonnes)]]),"")</f>
        <v/>
      </c>
      <c r="O905" s="122"/>
      <c r="P905" s="122"/>
      <c r="Q905" s="113"/>
    </row>
    <row r="906" spans="3:17" x14ac:dyDescent="0.45">
      <c r="C906" s="117"/>
      <c r="D906" s="148"/>
      <c r="E906" s="121"/>
      <c r="F906" s="121"/>
      <c r="G906" s="117"/>
      <c r="H906" s="117"/>
      <c r="I906" s="117"/>
      <c r="J906" s="117"/>
      <c r="K906" s="117"/>
      <c r="L906" s="120"/>
      <c r="M906" s="120"/>
      <c r="N906" s="158" t="str">
        <f>IFERROR(IF(AND(Table4[[#This Row],[Amount of active component 
(kg)]]="", Table4[[#This Row],[Biomass treated 
(tonnes)]]=""),"", Table4[[#This Row],[Amount of active component 
(kg)]]/Table4[[#This Row],[Biomass treated 
(tonnes)]]),"")</f>
        <v/>
      </c>
      <c r="O906" s="122"/>
      <c r="P906" s="122"/>
      <c r="Q906" s="113"/>
    </row>
    <row r="907" spans="3:17" x14ac:dyDescent="0.45">
      <c r="C907" s="117"/>
      <c r="D907" s="148"/>
      <c r="E907" s="121"/>
      <c r="F907" s="121"/>
      <c r="G907" s="117"/>
      <c r="H907" s="117"/>
      <c r="I907" s="117"/>
      <c r="J907" s="117"/>
      <c r="K907" s="117"/>
      <c r="L907" s="120"/>
      <c r="M907" s="120"/>
      <c r="N907" s="158" t="str">
        <f>IFERROR(IF(AND(Table4[[#This Row],[Amount of active component 
(kg)]]="", Table4[[#This Row],[Biomass treated 
(tonnes)]]=""),"", Table4[[#This Row],[Amount of active component 
(kg)]]/Table4[[#This Row],[Biomass treated 
(tonnes)]]),"")</f>
        <v/>
      </c>
      <c r="O907" s="122"/>
      <c r="P907" s="122"/>
      <c r="Q907" s="113"/>
    </row>
    <row r="908" spans="3:17" x14ac:dyDescent="0.45">
      <c r="C908" s="117"/>
      <c r="D908" s="148"/>
      <c r="E908" s="121"/>
      <c r="F908" s="121"/>
      <c r="G908" s="117"/>
      <c r="H908" s="117"/>
      <c r="I908" s="117"/>
      <c r="J908" s="117"/>
      <c r="K908" s="117"/>
      <c r="L908" s="120"/>
      <c r="M908" s="120"/>
      <c r="N908" s="158" t="str">
        <f>IFERROR(IF(AND(Table4[[#This Row],[Amount of active component 
(kg)]]="", Table4[[#This Row],[Biomass treated 
(tonnes)]]=""),"", Table4[[#This Row],[Amount of active component 
(kg)]]/Table4[[#This Row],[Biomass treated 
(tonnes)]]),"")</f>
        <v/>
      </c>
      <c r="O908" s="122"/>
      <c r="P908" s="122"/>
      <c r="Q908" s="113"/>
    </row>
    <row r="909" spans="3:17" x14ac:dyDescent="0.45">
      <c r="C909" s="117"/>
      <c r="D909" s="148"/>
      <c r="E909" s="121"/>
      <c r="F909" s="121"/>
      <c r="G909" s="117"/>
      <c r="H909" s="117"/>
      <c r="I909" s="117"/>
      <c r="J909" s="117"/>
      <c r="K909" s="117"/>
      <c r="L909" s="120"/>
      <c r="M909" s="120"/>
      <c r="N909" s="158" t="str">
        <f>IFERROR(IF(AND(Table4[[#This Row],[Amount of active component 
(kg)]]="", Table4[[#This Row],[Biomass treated 
(tonnes)]]=""),"", Table4[[#This Row],[Amount of active component 
(kg)]]/Table4[[#This Row],[Biomass treated 
(tonnes)]]),"")</f>
        <v/>
      </c>
      <c r="O909" s="122"/>
      <c r="P909" s="122"/>
      <c r="Q909" s="113"/>
    </row>
    <row r="910" spans="3:17" x14ac:dyDescent="0.45">
      <c r="C910" s="117"/>
      <c r="D910" s="148"/>
      <c r="E910" s="121"/>
      <c r="F910" s="121"/>
      <c r="G910" s="117"/>
      <c r="H910" s="117"/>
      <c r="I910" s="117"/>
      <c r="J910" s="117"/>
      <c r="K910" s="117"/>
      <c r="L910" s="120"/>
      <c r="M910" s="120"/>
      <c r="N910" s="158" t="str">
        <f>IFERROR(IF(AND(Table4[[#This Row],[Amount of active component 
(kg)]]="", Table4[[#This Row],[Biomass treated 
(tonnes)]]=""),"", Table4[[#This Row],[Amount of active component 
(kg)]]/Table4[[#This Row],[Biomass treated 
(tonnes)]]),"")</f>
        <v/>
      </c>
      <c r="O910" s="122"/>
      <c r="P910" s="122"/>
      <c r="Q910" s="113"/>
    </row>
    <row r="911" spans="3:17" x14ac:dyDescent="0.45">
      <c r="C911" s="117"/>
      <c r="D911" s="148"/>
      <c r="E911" s="121"/>
      <c r="F911" s="121"/>
      <c r="G911" s="117"/>
      <c r="H911" s="117"/>
      <c r="I911" s="117"/>
      <c r="J911" s="117"/>
      <c r="K911" s="117"/>
      <c r="L911" s="120"/>
      <c r="M911" s="120"/>
      <c r="N911" s="158" t="str">
        <f>IFERROR(IF(AND(Table4[[#This Row],[Amount of active component 
(kg)]]="", Table4[[#This Row],[Biomass treated 
(tonnes)]]=""),"", Table4[[#This Row],[Amount of active component 
(kg)]]/Table4[[#This Row],[Biomass treated 
(tonnes)]]),"")</f>
        <v/>
      </c>
      <c r="O911" s="122"/>
      <c r="P911" s="122"/>
      <c r="Q911" s="113"/>
    </row>
    <row r="912" spans="3:17" x14ac:dyDescent="0.45">
      <c r="C912" s="117"/>
      <c r="D912" s="148"/>
      <c r="E912" s="121"/>
      <c r="F912" s="121"/>
      <c r="G912" s="117"/>
      <c r="H912" s="117"/>
      <c r="I912" s="117"/>
      <c r="J912" s="117"/>
      <c r="K912" s="117"/>
      <c r="L912" s="120"/>
      <c r="M912" s="120"/>
      <c r="N912" s="158" t="str">
        <f>IFERROR(IF(AND(Table4[[#This Row],[Amount of active component 
(kg)]]="", Table4[[#This Row],[Biomass treated 
(tonnes)]]=""),"", Table4[[#This Row],[Amount of active component 
(kg)]]/Table4[[#This Row],[Biomass treated 
(tonnes)]]),"")</f>
        <v/>
      </c>
      <c r="O912" s="122"/>
      <c r="P912" s="122"/>
      <c r="Q912" s="113"/>
    </row>
    <row r="913" spans="3:17" x14ac:dyDescent="0.45">
      <c r="C913" s="117"/>
      <c r="D913" s="148"/>
      <c r="E913" s="121"/>
      <c r="F913" s="121"/>
      <c r="G913" s="117"/>
      <c r="H913" s="117"/>
      <c r="I913" s="117"/>
      <c r="J913" s="117"/>
      <c r="K913" s="117"/>
      <c r="L913" s="120"/>
      <c r="M913" s="120"/>
      <c r="N913" s="158" t="str">
        <f>IFERROR(IF(AND(Table4[[#This Row],[Amount of active component 
(kg)]]="", Table4[[#This Row],[Biomass treated 
(tonnes)]]=""),"", Table4[[#This Row],[Amount of active component 
(kg)]]/Table4[[#This Row],[Biomass treated 
(tonnes)]]),"")</f>
        <v/>
      </c>
      <c r="O913" s="122"/>
      <c r="P913" s="122"/>
      <c r="Q913" s="113"/>
    </row>
    <row r="914" spans="3:17" x14ac:dyDescent="0.45">
      <c r="C914" s="117"/>
      <c r="D914" s="148"/>
      <c r="E914" s="121"/>
      <c r="F914" s="121"/>
      <c r="G914" s="117"/>
      <c r="H914" s="117"/>
      <c r="I914" s="117"/>
      <c r="J914" s="117"/>
      <c r="K914" s="117"/>
      <c r="L914" s="120"/>
      <c r="M914" s="120"/>
      <c r="N914" s="158" t="str">
        <f>IFERROR(IF(AND(Table4[[#This Row],[Amount of active component 
(kg)]]="", Table4[[#This Row],[Biomass treated 
(tonnes)]]=""),"", Table4[[#This Row],[Amount of active component 
(kg)]]/Table4[[#This Row],[Biomass treated 
(tonnes)]]),"")</f>
        <v/>
      </c>
      <c r="O914" s="122"/>
      <c r="P914" s="122"/>
      <c r="Q914" s="113"/>
    </row>
    <row r="915" spans="3:17" x14ac:dyDescent="0.45">
      <c r="C915" s="117"/>
      <c r="D915" s="148"/>
      <c r="E915" s="121"/>
      <c r="F915" s="121"/>
      <c r="G915" s="117"/>
      <c r="H915" s="117"/>
      <c r="I915" s="117"/>
      <c r="J915" s="117"/>
      <c r="K915" s="117"/>
      <c r="L915" s="120"/>
      <c r="M915" s="120"/>
      <c r="N915" s="158" t="str">
        <f>IFERROR(IF(AND(Table4[[#This Row],[Amount of active component 
(kg)]]="", Table4[[#This Row],[Biomass treated 
(tonnes)]]=""),"", Table4[[#This Row],[Amount of active component 
(kg)]]/Table4[[#This Row],[Biomass treated 
(tonnes)]]),"")</f>
        <v/>
      </c>
      <c r="O915" s="122"/>
      <c r="P915" s="122"/>
      <c r="Q915" s="113"/>
    </row>
    <row r="916" spans="3:17" x14ac:dyDescent="0.45">
      <c r="C916" s="117"/>
      <c r="D916" s="148"/>
      <c r="E916" s="121"/>
      <c r="F916" s="121"/>
      <c r="G916" s="117"/>
      <c r="H916" s="117"/>
      <c r="I916" s="117"/>
      <c r="J916" s="117"/>
      <c r="K916" s="117"/>
      <c r="L916" s="120"/>
      <c r="M916" s="120"/>
      <c r="N916" s="158" t="str">
        <f>IFERROR(IF(AND(Table4[[#This Row],[Amount of active component 
(kg)]]="", Table4[[#This Row],[Biomass treated 
(tonnes)]]=""),"", Table4[[#This Row],[Amount of active component 
(kg)]]/Table4[[#This Row],[Biomass treated 
(tonnes)]]),"")</f>
        <v/>
      </c>
      <c r="O916" s="122"/>
      <c r="P916" s="122"/>
      <c r="Q916" s="113"/>
    </row>
    <row r="917" spans="3:17" x14ac:dyDescent="0.45">
      <c r="C917" s="117"/>
      <c r="D917" s="148"/>
      <c r="E917" s="121"/>
      <c r="F917" s="121"/>
      <c r="G917" s="117"/>
      <c r="H917" s="117"/>
      <c r="I917" s="117"/>
      <c r="J917" s="117"/>
      <c r="K917" s="117"/>
      <c r="L917" s="120"/>
      <c r="M917" s="120"/>
      <c r="N917" s="158" t="str">
        <f>IFERROR(IF(AND(Table4[[#This Row],[Amount of active component 
(kg)]]="", Table4[[#This Row],[Biomass treated 
(tonnes)]]=""),"", Table4[[#This Row],[Amount of active component 
(kg)]]/Table4[[#This Row],[Biomass treated 
(tonnes)]]),"")</f>
        <v/>
      </c>
      <c r="O917" s="122"/>
      <c r="P917" s="122"/>
      <c r="Q917" s="113"/>
    </row>
    <row r="918" spans="3:17" x14ac:dyDescent="0.45">
      <c r="C918" s="117"/>
      <c r="D918" s="148"/>
      <c r="E918" s="121"/>
      <c r="F918" s="121"/>
      <c r="G918" s="117"/>
      <c r="H918" s="117"/>
      <c r="I918" s="117"/>
      <c r="J918" s="117"/>
      <c r="K918" s="117"/>
      <c r="L918" s="120"/>
      <c r="M918" s="120"/>
      <c r="N918" s="158" t="str">
        <f>IFERROR(IF(AND(Table4[[#This Row],[Amount of active component 
(kg)]]="", Table4[[#This Row],[Biomass treated 
(tonnes)]]=""),"", Table4[[#This Row],[Amount of active component 
(kg)]]/Table4[[#This Row],[Biomass treated 
(tonnes)]]),"")</f>
        <v/>
      </c>
      <c r="O918" s="122"/>
      <c r="P918" s="122"/>
      <c r="Q918" s="113"/>
    </row>
    <row r="919" spans="3:17" x14ac:dyDescent="0.45">
      <c r="C919" s="117"/>
      <c r="D919" s="148"/>
      <c r="E919" s="121"/>
      <c r="F919" s="121"/>
      <c r="G919" s="117"/>
      <c r="H919" s="117"/>
      <c r="I919" s="117"/>
      <c r="J919" s="117"/>
      <c r="K919" s="117"/>
      <c r="L919" s="120"/>
      <c r="M919" s="120"/>
      <c r="N919" s="158" t="str">
        <f>IFERROR(IF(AND(Table4[[#This Row],[Amount of active component 
(kg)]]="", Table4[[#This Row],[Biomass treated 
(tonnes)]]=""),"", Table4[[#This Row],[Amount of active component 
(kg)]]/Table4[[#This Row],[Biomass treated 
(tonnes)]]),"")</f>
        <v/>
      </c>
      <c r="O919" s="122"/>
      <c r="P919" s="122"/>
      <c r="Q919" s="113"/>
    </row>
    <row r="920" spans="3:17" x14ac:dyDescent="0.45">
      <c r="C920" s="117"/>
      <c r="D920" s="148"/>
      <c r="E920" s="121"/>
      <c r="F920" s="121"/>
      <c r="G920" s="117"/>
      <c r="H920" s="117"/>
      <c r="I920" s="117"/>
      <c r="J920" s="117"/>
      <c r="K920" s="117"/>
      <c r="L920" s="120"/>
      <c r="M920" s="120"/>
      <c r="N920" s="158" t="str">
        <f>IFERROR(IF(AND(Table4[[#This Row],[Amount of active component 
(kg)]]="", Table4[[#This Row],[Biomass treated 
(tonnes)]]=""),"", Table4[[#This Row],[Amount of active component 
(kg)]]/Table4[[#This Row],[Biomass treated 
(tonnes)]]),"")</f>
        <v/>
      </c>
      <c r="O920" s="122"/>
      <c r="P920" s="122"/>
      <c r="Q920" s="113"/>
    </row>
    <row r="921" spans="3:17" x14ac:dyDescent="0.45">
      <c r="C921" s="117"/>
      <c r="D921" s="148"/>
      <c r="E921" s="121"/>
      <c r="F921" s="121"/>
      <c r="G921" s="117"/>
      <c r="H921" s="117"/>
      <c r="I921" s="117"/>
      <c r="J921" s="117"/>
      <c r="K921" s="117"/>
      <c r="L921" s="120"/>
      <c r="M921" s="120"/>
      <c r="N921" s="158" t="str">
        <f>IFERROR(IF(AND(Table4[[#This Row],[Amount of active component 
(kg)]]="", Table4[[#This Row],[Biomass treated 
(tonnes)]]=""),"", Table4[[#This Row],[Amount of active component 
(kg)]]/Table4[[#This Row],[Biomass treated 
(tonnes)]]),"")</f>
        <v/>
      </c>
      <c r="O921" s="122"/>
      <c r="P921" s="122"/>
      <c r="Q921" s="113"/>
    </row>
    <row r="922" spans="3:17" x14ac:dyDescent="0.45">
      <c r="C922" s="117"/>
      <c r="D922" s="148"/>
      <c r="E922" s="121"/>
      <c r="F922" s="121"/>
      <c r="G922" s="117"/>
      <c r="H922" s="117"/>
      <c r="I922" s="117"/>
      <c r="J922" s="117"/>
      <c r="K922" s="117"/>
      <c r="L922" s="120"/>
      <c r="M922" s="120"/>
      <c r="N922" s="158" t="str">
        <f>IFERROR(IF(AND(Table4[[#This Row],[Amount of active component 
(kg)]]="", Table4[[#This Row],[Biomass treated 
(tonnes)]]=""),"", Table4[[#This Row],[Amount of active component 
(kg)]]/Table4[[#This Row],[Biomass treated 
(tonnes)]]),"")</f>
        <v/>
      </c>
      <c r="O922" s="122"/>
      <c r="P922" s="122"/>
      <c r="Q922" s="113"/>
    </row>
    <row r="923" spans="3:17" x14ac:dyDescent="0.45">
      <c r="C923" s="117"/>
      <c r="D923" s="148"/>
      <c r="E923" s="121"/>
      <c r="F923" s="121"/>
      <c r="G923" s="117"/>
      <c r="H923" s="117"/>
      <c r="I923" s="117"/>
      <c r="J923" s="117"/>
      <c r="K923" s="117"/>
      <c r="L923" s="120"/>
      <c r="M923" s="120"/>
      <c r="N923" s="158" t="str">
        <f>IFERROR(IF(AND(Table4[[#This Row],[Amount of active component 
(kg)]]="", Table4[[#This Row],[Biomass treated 
(tonnes)]]=""),"", Table4[[#This Row],[Amount of active component 
(kg)]]/Table4[[#This Row],[Biomass treated 
(tonnes)]]),"")</f>
        <v/>
      </c>
      <c r="O923" s="122"/>
      <c r="P923" s="122"/>
      <c r="Q923" s="113"/>
    </row>
    <row r="924" spans="3:17" x14ac:dyDescent="0.45">
      <c r="C924" s="117"/>
      <c r="D924" s="148"/>
      <c r="E924" s="121"/>
      <c r="F924" s="121"/>
      <c r="G924" s="117"/>
      <c r="H924" s="117"/>
      <c r="I924" s="117"/>
      <c r="J924" s="117"/>
      <c r="K924" s="117"/>
      <c r="L924" s="120"/>
      <c r="M924" s="120"/>
      <c r="N924" s="158" t="str">
        <f>IFERROR(IF(AND(Table4[[#This Row],[Amount of active component 
(kg)]]="", Table4[[#This Row],[Biomass treated 
(tonnes)]]=""),"", Table4[[#This Row],[Amount of active component 
(kg)]]/Table4[[#This Row],[Biomass treated 
(tonnes)]]),"")</f>
        <v/>
      </c>
      <c r="O924" s="122"/>
      <c r="P924" s="122"/>
      <c r="Q924" s="113"/>
    </row>
    <row r="925" spans="3:17" x14ac:dyDescent="0.45">
      <c r="C925" s="117"/>
      <c r="D925" s="148"/>
      <c r="E925" s="121"/>
      <c r="F925" s="121"/>
      <c r="G925" s="117"/>
      <c r="H925" s="117"/>
      <c r="I925" s="117"/>
      <c r="J925" s="117"/>
      <c r="K925" s="117"/>
      <c r="L925" s="120"/>
      <c r="M925" s="120"/>
      <c r="N925" s="158" t="str">
        <f>IFERROR(IF(AND(Table4[[#This Row],[Amount of active component 
(kg)]]="", Table4[[#This Row],[Biomass treated 
(tonnes)]]=""),"", Table4[[#This Row],[Amount of active component 
(kg)]]/Table4[[#This Row],[Biomass treated 
(tonnes)]]),"")</f>
        <v/>
      </c>
      <c r="O925" s="122"/>
      <c r="P925" s="122"/>
      <c r="Q925" s="113"/>
    </row>
    <row r="926" spans="3:17" x14ac:dyDescent="0.45">
      <c r="C926" s="117"/>
      <c r="D926" s="148"/>
      <c r="E926" s="121"/>
      <c r="F926" s="121"/>
      <c r="G926" s="117"/>
      <c r="H926" s="117"/>
      <c r="I926" s="117"/>
      <c r="J926" s="117"/>
      <c r="K926" s="117"/>
      <c r="L926" s="120"/>
      <c r="M926" s="120"/>
      <c r="N926" s="158" t="str">
        <f>IFERROR(IF(AND(Table4[[#This Row],[Amount of active component 
(kg)]]="", Table4[[#This Row],[Biomass treated 
(tonnes)]]=""),"", Table4[[#This Row],[Amount of active component 
(kg)]]/Table4[[#This Row],[Biomass treated 
(tonnes)]]),"")</f>
        <v/>
      </c>
      <c r="O926" s="122"/>
      <c r="P926" s="122"/>
      <c r="Q926" s="113"/>
    </row>
    <row r="927" spans="3:17" x14ac:dyDescent="0.45">
      <c r="C927" s="117"/>
      <c r="D927" s="148"/>
      <c r="E927" s="121"/>
      <c r="F927" s="121"/>
      <c r="G927" s="117"/>
      <c r="H927" s="117"/>
      <c r="I927" s="117"/>
      <c r="J927" s="117"/>
      <c r="K927" s="117"/>
      <c r="L927" s="120"/>
      <c r="M927" s="120"/>
      <c r="N927" s="158" t="str">
        <f>IFERROR(IF(AND(Table4[[#This Row],[Amount of active component 
(kg)]]="", Table4[[#This Row],[Biomass treated 
(tonnes)]]=""),"", Table4[[#This Row],[Amount of active component 
(kg)]]/Table4[[#This Row],[Biomass treated 
(tonnes)]]),"")</f>
        <v/>
      </c>
      <c r="O927" s="122"/>
      <c r="P927" s="122"/>
      <c r="Q927" s="113"/>
    </row>
    <row r="928" spans="3:17" x14ac:dyDescent="0.45">
      <c r="C928" s="117"/>
      <c r="D928" s="148"/>
      <c r="E928" s="121"/>
      <c r="F928" s="121"/>
      <c r="G928" s="117"/>
      <c r="H928" s="117"/>
      <c r="I928" s="117"/>
      <c r="J928" s="117"/>
      <c r="K928" s="117"/>
      <c r="L928" s="120"/>
      <c r="M928" s="120"/>
      <c r="N928" s="158" t="str">
        <f>IFERROR(IF(AND(Table4[[#This Row],[Amount of active component 
(kg)]]="", Table4[[#This Row],[Biomass treated 
(tonnes)]]=""),"", Table4[[#This Row],[Amount of active component 
(kg)]]/Table4[[#This Row],[Biomass treated 
(tonnes)]]),"")</f>
        <v/>
      </c>
      <c r="O928" s="122"/>
      <c r="P928" s="122"/>
      <c r="Q928" s="113"/>
    </row>
    <row r="929" spans="3:17" x14ac:dyDescent="0.45">
      <c r="C929" s="117"/>
      <c r="D929" s="148"/>
      <c r="E929" s="121"/>
      <c r="F929" s="121"/>
      <c r="G929" s="117"/>
      <c r="H929" s="117"/>
      <c r="I929" s="117"/>
      <c r="J929" s="117"/>
      <c r="K929" s="117"/>
      <c r="L929" s="120"/>
      <c r="M929" s="120"/>
      <c r="N929" s="158" t="str">
        <f>IFERROR(IF(AND(Table4[[#This Row],[Amount of active component 
(kg)]]="", Table4[[#This Row],[Biomass treated 
(tonnes)]]=""),"", Table4[[#This Row],[Amount of active component 
(kg)]]/Table4[[#This Row],[Biomass treated 
(tonnes)]]),"")</f>
        <v/>
      </c>
      <c r="O929" s="122"/>
      <c r="P929" s="122"/>
      <c r="Q929" s="113"/>
    </row>
    <row r="930" spans="3:17" x14ac:dyDescent="0.45">
      <c r="C930" s="117"/>
      <c r="D930" s="148"/>
      <c r="E930" s="121"/>
      <c r="F930" s="121"/>
      <c r="G930" s="117"/>
      <c r="H930" s="117"/>
      <c r="I930" s="117"/>
      <c r="J930" s="117"/>
      <c r="K930" s="117"/>
      <c r="L930" s="120"/>
      <c r="M930" s="120"/>
      <c r="N930" s="158" t="str">
        <f>IFERROR(IF(AND(Table4[[#This Row],[Amount of active component 
(kg)]]="", Table4[[#This Row],[Biomass treated 
(tonnes)]]=""),"", Table4[[#This Row],[Amount of active component 
(kg)]]/Table4[[#This Row],[Biomass treated 
(tonnes)]]),"")</f>
        <v/>
      </c>
      <c r="O930" s="122"/>
      <c r="P930" s="122"/>
      <c r="Q930" s="113"/>
    </row>
    <row r="931" spans="3:17" x14ac:dyDescent="0.45">
      <c r="C931" s="117"/>
      <c r="D931" s="148"/>
      <c r="E931" s="121"/>
      <c r="F931" s="121"/>
      <c r="G931" s="117"/>
      <c r="H931" s="117"/>
      <c r="I931" s="117"/>
      <c r="J931" s="117"/>
      <c r="K931" s="117"/>
      <c r="L931" s="120"/>
      <c r="M931" s="120"/>
      <c r="N931" s="158" t="str">
        <f>IFERROR(IF(AND(Table4[[#This Row],[Amount of active component 
(kg)]]="", Table4[[#This Row],[Biomass treated 
(tonnes)]]=""),"", Table4[[#This Row],[Amount of active component 
(kg)]]/Table4[[#This Row],[Biomass treated 
(tonnes)]]),"")</f>
        <v/>
      </c>
      <c r="O931" s="122"/>
      <c r="P931" s="122"/>
      <c r="Q931" s="113"/>
    </row>
    <row r="932" spans="3:17" x14ac:dyDescent="0.45">
      <c r="C932" s="117"/>
      <c r="D932" s="148"/>
      <c r="E932" s="121"/>
      <c r="F932" s="121"/>
      <c r="G932" s="117"/>
      <c r="H932" s="117"/>
      <c r="I932" s="117"/>
      <c r="J932" s="117"/>
      <c r="K932" s="117"/>
      <c r="L932" s="120"/>
      <c r="M932" s="120"/>
      <c r="N932" s="158" t="str">
        <f>IFERROR(IF(AND(Table4[[#This Row],[Amount of active component 
(kg)]]="", Table4[[#This Row],[Biomass treated 
(tonnes)]]=""),"", Table4[[#This Row],[Amount of active component 
(kg)]]/Table4[[#This Row],[Biomass treated 
(tonnes)]]),"")</f>
        <v/>
      </c>
      <c r="O932" s="122"/>
      <c r="P932" s="122"/>
      <c r="Q932" s="113"/>
    </row>
    <row r="933" spans="3:17" x14ac:dyDescent="0.45">
      <c r="C933" s="117"/>
      <c r="D933" s="148"/>
      <c r="E933" s="121"/>
      <c r="F933" s="121"/>
      <c r="G933" s="117"/>
      <c r="H933" s="117"/>
      <c r="I933" s="117"/>
      <c r="J933" s="117"/>
      <c r="K933" s="117"/>
      <c r="L933" s="120"/>
      <c r="M933" s="120"/>
      <c r="N933" s="158" t="str">
        <f>IFERROR(IF(AND(Table4[[#This Row],[Amount of active component 
(kg)]]="", Table4[[#This Row],[Biomass treated 
(tonnes)]]=""),"", Table4[[#This Row],[Amount of active component 
(kg)]]/Table4[[#This Row],[Biomass treated 
(tonnes)]]),"")</f>
        <v/>
      </c>
      <c r="O933" s="122"/>
      <c r="P933" s="122"/>
      <c r="Q933" s="113"/>
    </row>
    <row r="934" spans="3:17" x14ac:dyDescent="0.45">
      <c r="C934" s="117"/>
      <c r="D934" s="148"/>
      <c r="E934" s="121"/>
      <c r="F934" s="121"/>
      <c r="G934" s="117"/>
      <c r="H934" s="117"/>
      <c r="I934" s="117"/>
      <c r="J934" s="117"/>
      <c r="K934" s="117"/>
      <c r="L934" s="120"/>
      <c r="M934" s="120"/>
      <c r="N934" s="158" t="str">
        <f>IFERROR(IF(AND(Table4[[#This Row],[Amount of active component 
(kg)]]="", Table4[[#This Row],[Biomass treated 
(tonnes)]]=""),"", Table4[[#This Row],[Amount of active component 
(kg)]]/Table4[[#This Row],[Biomass treated 
(tonnes)]]),"")</f>
        <v/>
      </c>
      <c r="O934" s="122"/>
      <c r="P934" s="122"/>
      <c r="Q934" s="113"/>
    </row>
    <row r="935" spans="3:17" x14ac:dyDescent="0.45">
      <c r="C935" s="117"/>
      <c r="D935" s="148"/>
      <c r="E935" s="121"/>
      <c r="F935" s="121"/>
      <c r="G935" s="117"/>
      <c r="H935" s="117"/>
      <c r="I935" s="117"/>
      <c r="J935" s="117"/>
      <c r="K935" s="117"/>
      <c r="L935" s="120"/>
      <c r="M935" s="120"/>
      <c r="N935" s="158" t="str">
        <f>IFERROR(IF(AND(Table4[[#This Row],[Amount of active component 
(kg)]]="", Table4[[#This Row],[Biomass treated 
(tonnes)]]=""),"", Table4[[#This Row],[Amount of active component 
(kg)]]/Table4[[#This Row],[Biomass treated 
(tonnes)]]),"")</f>
        <v/>
      </c>
      <c r="O935" s="122"/>
      <c r="P935" s="122"/>
      <c r="Q935" s="113"/>
    </row>
    <row r="936" spans="3:17" x14ac:dyDescent="0.45">
      <c r="C936" s="117"/>
      <c r="D936" s="148"/>
      <c r="E936" s="121"/>
      <c r="F936" s="121"/>
      <c r="G936" s="117"/>
      <c r="H936" s="117"/>
      <c r="I936" s="117"/>
      <c r="J936" s="117"/>
      <c r="K936" s="117"/>
      <c r="L936" s="120"/>
      <c r="M936" s="120"/>
      <c r="N936" s="158" t="str">
        <f>IFERROR(IF(AND(Table4[[#This Row],[Amount of active component 
(kg)]]="", Table4[[#This Row],[Biomass treated 
(tonnes)]]=""),"", Table4[[#This Row],[Amount of active component 
(kg)]]/Table4[[#This Row],[Biomass treated 
(tonnes)]]),"")</f>
        <v/>
      </c>
      <c r="O936" s="122"/>
      <c r="P936" s="122"/>
      <c r="Q936" s="113"/>
    </row>
    <row r="937" spans="3:17" x14ac:dyDescent="0.45">
      <c r="C937" s="117"/>
      <c r="D937" s="148"/>
      <c r="E937" s="121"/>
      <c r="F937" s="121"/>
      <c r="G937" s="117"/>
      <c r="H937" s="117"/>
      <c r="I937" s="117"/>
      <c r="J937" s="117"/>
      <c r="K937" s="117"/>
      <c r="L937" s="120"/>
      <c r="M937" s="120"/>
      <c r="N937" s="158" t="str">
        <f>IFERROR(IF(AND(Table4[[#This Row],[Amount of active component 
(kg)]]="", Table4[[#This Row],[Biomass treated 
(tonnes)]]=""),"", Table4[[#This Row],[Amount of active component 
(kg)]]/Table4[[#This Row],[Biomass treated 
(tonnes)]]),"")</f>
        <v/>
      </c>
      <c r="O937" s="122"/>
      <c r="P937" s="122"/>
      <c r="Q937" s="113"/>
    </row>
    <row r="938" spans="3:17" x14ac:dyDescent="0.45">
      <c r="C938" s="117"/>
      <c r="D938" s="148"/>
      <c r="E938" s="121"/>
      <c r="F938" s="121"/>
      <c r="G938" s="117"/>
      <c r="H938" s="117"/>
      <c r="I938" s="117"/>
      <c r="J938" s="117"/>
      <c r="K938" s="117"/>
      <c r="L938" s="120"/>
      <c r="M938" s="120"/>
      <c r="N938" s="158" t="str">
        <f>IFERROR(IF(AND(Table4[[#This Row],[Amount of active component 
(kg)]]="", Table4[[#This Row],[Biomass treated 
(tonnes)]]=""),"", Table4[[#This Row],[Amount of active component 
(kg)]]/Table4[[#This Row],[Biomass treated 
(tonnes)]]),"")</f>
        <v/>
      </c>
      <c r="O938" s="122"/>
      <c r="P938" s="122"/>
      <c r="Q938" s="113"/>
    </row>
    <row r="939" spans="3:17" x14ac:dyDescent="0.45">
      <c r="C939" s="117"/>
      <c r="D939" s="148"/>
      <c r="E939" s="121"/>
      <c r="F939" s="121"/>
      <c r="G939" s="117"/>
      <c r="H939" s="117"/>
      <c r="I939" s="117"/>
      <c r="J939" s="117"/>
      <c r="K939" s="117"/>
      <c r="L939" s="120"/>
      <c r="M939" s="120"/>
      <c r="N939" s="158" t="str">
        <f>IFERROR(IF(AND(Table4[[#This Row],[Amount of active component 
(kg)]]="", Table4[[#This Row],[Biomass treated 
(tonnes)]]=""),"", Table4[[#This Row],[Amount of active component 
(kg)]]/Table4[[#This Row],[Biomass treated 
(tonnes)]]),"")</f>
        <v/>
      </c>
      <c r="O939" s="122"/>
      <c r="P939" s="122"/>
      <c r="Q939" s="113"/>
    </row>
    <row r="940" spans="3:17" x14ac:dyDescent="0.45">
      <c r="C940" s="117"/>
      <c r="D940" s="148"/>
      <c r="E940" s="121"/>
      <c r="F940" s="121"/>
      <c r="G940" s="117"/>
      <c r="H940" s="117"/>
      <c r="I940" s="117"/>
      <c r="J940" s="117"/>
      <c r="K940" s="117"/>
      <c r="L940" s="120"/>
      <c r="M940" s="120"/>
      <c r="N940" s="158" t="str">
        <f>IFERROR(IF(AND(Table4[[#This Row],[Amount of active component 
(kg)]]="", Table4[[#This Row],[Biomass treated 
(tonnes)]]=""),"", Table4[[#This Row],[Amount of active component 
(kg)]]/Table4[[#This Row],[Biomass treated 
(tonnes)]]),"")</f>
        <v/>
      </c>
      <c r="O940" s="122"/>
      <c r="P940" s="122"/>
      <c r="Q940" s="113"/>
    </row>
    <row r="941" spans="3:17" x14ac:dyDescent="0.45">
      <c r="C941" s="117"/>
      <c r="D941" s="148"/>
      <c r="E941" s="121"/>
      <c r="F941" s="121"/>
      <c r="G941" s="117"/>
      <c r="H941" s="117"/>
      <c r="I941" s="117"/>
      <c r="J941" s="117"/>
      <c r="K941" s="117"/>
      <c r="L941" s="120"/>
      <c r="M941" s="120"/>
      <c r="N941" s="158" t="str">
        <f>IFERROR(IF(AND(Table4[[#This Row],[Amount of active component 
(kg)]]="", Table4[[#This Row],[Biomass treated 
(tonnes)]]=""),"", Table4[[#This Row],[Amount of active component 
(kg)]]/Table4[[#This Row],[Biomass treated 
(tonnes)]]),"")</f>
        <v/>
      </c>
      <c r="O941" s="122"/>
      <c r="P941" s="122"/>
      <c r="Q941" s="113"/>
    </row>
    <row r="942" spans="3:17" x14ac:dyDescent="0.45">
      <c r="C942" s="117"/>
      <c r="D942" s="148"/>
      <c r="E942" s="121"/>
      <c r="F942" s="121"/>
      <c r="G942" s="117"/>
      <c r="H942" s="117"/>
      <c r="I942" s="117"/>
      <c r="J942" s="117"/>
      <c r="K942" s="117"/>
      <c r="L942" s="120"/>
      <c r="M942" s="120"/>
      <c r="N942" s="158" t="str">
        <f>IFERROR(IF(AND(Table4[[#This Row],[Amount of active component 
(kg)]]="", Table4[[#This Row],[Biomass treated 
(tonnes)]]=""),"", Table4[[#This Row],[Amount of active component 
(kg)]]/Table4[[#This Row],[Biomass treated 
(tonnes)]]),"")</f>
        <v/>
      </c>
      <c r="O942" s="122"/>
      <c r="P942" s="122"/>
      <c r="Q942" s="113"/>
    </row>
    <row r="943" spans="3:17" x14ac:dyDescent="0.45">
      <c r="C943" s="117"/>
      <c r="D943" s="148"/>
      <c r="E943" s="121"/>
      <c r="F943" s="121"/>
      <c r="G943" s="117"/>
      <c r="H943" s="117"/>
      <c r="I943" s="117"/>
      <c r="J943" s="117"/>
      <c r="K943" s="117"/>
      <c r="L943" s="120"/>
      <c r="M943" s="120"/>
      <c r="N943" s="158" t="str">
        <f>IFERROR(IF(AND(Table4[[#This Row],[Amount of active component 
(kg)]]="", Table4[[#This Row],[Biomass treated 
(tonnes)]]=""),"", Table4[[#This Row],[Amount of active component 
(kg)]]/Table4[[#This Row],[Biomass treated 
(tonnes)]]),"")</f>
        <v/>
      </c>
      <c r="O943" s="122"/>
      <c r="P943" s="122"/>
      <c r="Q943" s="113"/>
    </row>
    <row r="944" spans="3:17" x14ac:dyDescent="0.45">
      <c r="C944" s="117"/>
      <c r="D944" s="148"/>
      <c r="E944" s="121"/>
      <c r="F944" s="121"/>
      <c r="G944" s="117"/>
      <c r="H944" s="117"/>
      <c r="I944" s="117"/>
      <c r="J944" s="117"/>
      <c r="K944" s="117"/>
      <c r="L944" s="120"/>
      <c r="M944" s="120"/>
      <c r="N944" s="158" t="str">
        <f>IFERROR(IF(AND(Table4[[#This Row],[Amount of active component 
(kg)]]="", Table4[[#This Row],[Biomass treated 
(tonnes)]]=""),"", Table4[[#This Row],[Amount of active component 
(kg)]]/Table4[[#This Row],[Biomass treated 
(tonnes)]]),"")</f>
        <v/>
      </c>
      <c r="O944" s="122"/>
      <c r="P944" s="122"/>
      <c r="Q944" s="113"/>
    </row>
    <row r="945" spans="3:17" x14ac:dyDescent="0.45">
      <c r="C945" s="117"/>
      <c r="D945" s="148"/>
      <c r="E945" s="121"/>
      <c r="F945" s="121"/>
      <c r="G945" s="117"/>
      <c r="H945" s="117"/>
      <c r="I945" s="117"/>
      <c r="J945" s="117"/>
      <c r="K945" s="117"/>
      <c r="L945" s="120"/>
      <c r="M945" s="120"/>
      <c r="N945" s="158" t="str">
        <f>IFERROR(IF(AND(Table4[[#This Row],[Amount of active component 
(kg)]]="", Table4[[#This Row],[Biomass treated 
(tonnes)]]=""),"", Table4[[#This Row],[Amount of active component 
(kg)]]/Table4[[#This Row],[Biomass treated 
(tonnes)]]),"")</f>
        <v/>
      </c>
      <c r="O945" s="122"/>
      <c r="P945" s="122"/>
      <c r="Q945" s="113"/>
    </row>
    <row r="946" spans="3:17" x14ac:dyDescent="0.45">
      <c r="C946" s="117"/>
      <c r="D946" s="148"/>
      <c r="E946" s="121"/>
      <c r="F946" s="121"/>
      <c r="G946" s="117"/>
      <c r="H946" s="117"/>
      <c r="I946" s="117"/>
      <c r="J946" s="117"/>
      <c r="K946" s="117"/>
      <c r="L946" s="120"/>
      <c r="M946" s="120"/>
      <c r="N946" s="158" t="str">
        <f>IFERROR(IF(AND(Table4[[#This Row],[Amount of active component 
(kg)]]="", Table4[[#This Row],[Biomass treated 
(tonnes)]]=""),"", Table4[[#This Row],[Amount of active component 
(kg)]]/Table4[[#This Row],[Biomass treated 
(tonnes)]]),"")</f>
        <v/>
      </c>
      <c r="O946" s="122"/>
      <c r="P946" s="122"/>
      <c r="Q946" s="113"/>
    </row>
    <row r="947" spans="3:17" x14ac:dyDescent="0.45">
      <c r="C947" s="117"/>
      <c r="D947" s="148"/>
      <c r="E947" s="121"/>
      <c r="F947" s="121"/>
      <c r="G947" s="117"/>
      <c r="H947" s="117"/>
      <c r="I947" s="117"/>
      <c r="J947" s="117"/>
      <c r="K947" s="117"/>
      <c r="L947" s="120"/>
      <c r="M947" s="120"/>
      <c r="N947" s="158" t="str">
        <f>IFERROR(IF(AND(Table4[[#This Row],[Amount of active component 
(kg)]]="", Table4[[#This Row],[Biomass treated 
(tonnes)]]=""),"", Table4[[#This Row],[Amount of active component 
(kg)]]/Table4[[#This Row],[Biomass treated 
(tonnes)]]),"")</f>
        <v/>
      </c>
      <c r="O947" s="122"/>
      <c r="P947" s="122"/>
      <c r="Q947" s="113"/>
    </row>
    <row r="948" spans="3:17" x14ac:dyDescent="0.45">
      <c r="C948" s="117"/>
      <c r="D948" s="148"/>
      <c r="E948" s="121"/>
      <c r="F948" s="121"/>
      <c r="G948" s="117"/>
      <c r="H948" s="117"/>
      <c r="I948" s="117"/>
      <c r="J948" s="117"/>
      <c r="K948" s="117"/>
      <c r="L948" s="120"/>
      <c r="M948" s="120"/>
      <c r="N948" s="158" t="str">
        <f>IFERROR(IF(AND(Table4[[#This Row],[Amount of active component 
(kg)]]="", Table4[[#This Row],[Biomass treated 
(tonnes)]]=""),"", Table4[[#This Row],[Amount of active component 
(kg)]]/Table4[[#This Row],[Biomass treated 
(tonnes)]]),"")</f>
        <v/>
      </c>
      <c r="O948" s="122"/>
      <c r="P948" s="122"/>
      <c r="Q948" s="113"/>
    </row>
    <row r="949" spans="3:17" x14ac:dyDescent="0.45">
      <c r="C949" s="117"/>
      <c r="D949" s="148"/>
      <c r="E949" s="121"/>
      <c r="F949" s="121"/>
      <c r="G949" s="117"/>
      <c r="H949" s="117"/>
      <c r="I949" s="117"/>
      <c r="J949" s="117"/>
      <c r="K949" s="117"/>
      <c r="L949" s="120"/>
      <c r="M949" s="120"/>
      <c r="N949" s="158" t="str">
        <f>IFERROR(IF(AND(Table4[[#This Row],[Amount of active component 
(kg)]]="", Table4[[#This Row],[Biomass treated 
(tonnes)]]=""),"", Table4[[#This Row],[Amount of active component 
(kg)]]/Table4[[#This Row],[Biomass treated 
(tonnes)]]),"")</f>
        <v/>
      </c>
      <c r="O949" s="122"/>
      <c r="P949" s="122"/>
      <c r="Q949" s="113"/>
    </row>
    <row r="950" spans="3:17" x14ac:dyDescent="0.45">
      <c r="C950" s="117"/>
      <c r="D950" s="148"/>
      <c r="E950" s="121"/>
      <c r="F950" s="121"/>
      <c r="G950" s="117"/>
      <c r="H950" s="117"/>
      <c r="I950" s="117"/>
      <c r="J950" s="117"/>
      <c r="K950" s="117"/>
      <c r="L950" s="120"/>
      <c r="M950" s="120"/>
      <c r="N950" s="158" t="str">
        <f>IFERROR(IF(AND(Table4[[#This Row],[Amount of active component 
(kg)]]="", Table4[[#This Row],[Biomass treated 
(tonnes)]]=""),"", Table4[[#This Row],[Amount of active component 
(kg)]]/Table4[[#This Row],[Biomass treated 
(tonnes)]]),"")</f>
        <v/>
      </c>
      <c r="O950" s="122"/>
      <c r="P950" s="122"/>
      <c r="Q950" s="113"/>
    </row>
    <row r="951" spans="3:17" x14ac:dyDescent="0.45">
      <c r="C951" s="117"/>
      <c r="D951" s="148"/>
      <c r="E951" s="121"/>
      <c r="F951" s="121"/>
      <c r="G951" s="117"/>
      <c r="H951" s="117"/>
      <c r="I951" s="117"/>
      <c r="J951" s="117"/>
      <c r="K951" s="117"/>
      <c r="L951" s="120"/>
      <c r="M951" s="120"/>
      <c r="N951" s="158" t="str">
        <f>IFERROR(IF(AND(Table4[[#This Row],[Amount of active component 
(kg)]]="", Table4[[#This Row],[Biomass treated 
(tonnes)]]=""),"", Table4[[#This Row],[Amount of active component 
(kg)]]/Table4[[#This Row],[Biomass treated 
(tonnes)]]),"")</f>
        <v/>
      </c>
      <c r="O951" s="122"/>
      <c r="P951" s="122"/>
      <c r="Q951" s="113"/>
    </row>
    <row r="952" spans="3:17" x14ac:dyDescent="0.45">
      <c r="C952" s="117"/>
      <c r="D952" s="148"/>
      <c r="E952" s="121"/>
      <c r="F952" s="121"/>
      <c r="G952" s="117"/>
      <c r="H952" s="117"/>
      <c r="I952" s="117"/>
      <c r="J952" s="117"/>
      <c r="K952" s="117"/>
      <c r="L952" s="120"/>
      <c r="M952" s="120"/>
      <c r="N952" s="158" t="str">
        <f>IFERROR(IF(AND(Table4[[#This Row],[Amount of active component 
(kg)]]="", Table4[[#This Row],[Biomass treated 
(tonnes)]]=""),"", Table4[[#This Row],[Amount of active component 
(kg)]]/Table4[[#This Row],[Biomass treated 
(tonnes)]]),"")</f>
        <v/>
      </c>
      <c r="O952" s="122"/>
      <c r="P952" s="122"/>
      <c r="Q952" s="113"/>
    </row>
    <row r="953" spans="3:17" x14ac:dyDescent="0.45">
      <c r="C953" s="117"/>
      <c r="D953" s="148"/>
      <c r="E953" s="121"/>
      <c r="F953" s="121"/>
      <c r="G953" s="117"/>
      <c r="H953" s="117"/>
      <c r="I953" s="117"/>
      <c r="J953" s="117"/>
      <c r="K953" s="117"/>
      <c r="L953" s="120"/>
      <c r="M953" s="120"/>
      <c r="N953" s="158" t="str">
        <f>IFERROR(IF(AND(Table4[[#This Row],[Amount of active component 
(kg)]]="", Table4[[#This Row],[Biomass treated 
(tonnes)]]=""),"", Table4[[#This Row],[Amount of active component 
(kg)]]/Table4[[#This Row],[Biomass treated 
(tonnes)]]),"")</f>
        <v/>
      </c>
      <c r="O953" s="122"/>
      <c r="P953" s="122"/>
      <c r="Q953" s="113"/>
    </row>
    <row r="954" spans="3:17" x14ac:dyDescent="0.45">
      <c r="C954" s="117"/>
      <c r="D954" s="148"/>
      <c r="E954" s="121"/>
      <c r="F954" s="121"/>
      <c r="G954" s="117"/>
      <c r="H954" s="117"/>
      <c r="I954" s="117"/>
      <c r="J954" s="117"/>
      <c r="K954" s="117"/>
      <c r="L954" s="120"/>
      <c r="M954" s="120"/>
      <c r="N954" s="158" t="str">
        <f>IFERROR(IF(AND(Table4[[#This Row],[Amount of active component 
(kg)]]="", Table4[[#This Row],[Biomass treated 
(tonnes)]]=""),"", Table4[[#This Row],[Amount of active component 
(kg)]]/Table4[[#This Row],[Biomass treated 
(tonnes)]]),"")</f>
        <v/>
      </c>
      <c r="O954" s="122"/>
      <c r="P954" s="122"/>
      <c r="Q954" s="113"/>
    </row>
    <row r="955" spans="3:17" x14ac:dyDescent="0.45">
      <c r="C955" s="117"/>
      <c r="D955" s="148"/>
      <c r="E955" s="121"/>
      <c r="F955" s="121"/>
      <c r="G955" s="117"/>
      <c r="H955" s="117"/>
      <c r="I955" s="117"/>
      <c r="J955" s="117"/>
      <c r="K955" s="117"/>
      <c r="L955" s="120"/>
      <c r="M955" s="120"/>
      <c r="N955" s="158" t="str">
        <f>IFERROR(IF(AND(Table4[[#This Row],[Amount of active component 
(kg)]]="", Table4[[#This Row],[Biomass treated 
(tonnes)]]=""),"", Table4[[#This Row],[Amount of active component 
(kg)]]/Table4[[#This Row],[Biomass treated 
(tonnes)]]),"")</f>
        <v/>
      </c>
      <c r="O955" s="122"/>
      <c r="P955" s="122"/>
      <c r="Q955" s="113"/>
    </row>
    <row r="956" spans="3:17" x14ac:dyDescent="0.45">
      <c r="C956" s="117"/>
      <c r="D956" s="148"/>
      <c r="E956" s="121"/>
      <c r="F956" s="121"/>
      <c r="G956" s="117"/>
      <c r="H956" s="117"/>
      <c r="I956" s="117"/>
      <c r="J956" s="117"/>
      <c r="K956" s="117"/>
      <c r="L956" s="120"/>
      <c r="M956" s="120"/>
      <c r="N956" s="158" t="str">
        <f>IFERROR(IF(AND(Table4[[#This Row],[Amount of active component 
(kg)]]="", Table4[[#This Row],[Biomass treated 
(tonnes)]]=""),"", Table4[[#This Row],[Amount of active component 
(kg)]]/Table4[[#This Row],[Biomass treated 
(tonnes)]]),"")</f>
        <v/>
      </c>
      <c r="O956" s="122"/>
      <c r="P956" s="122"/>
      <c r="Q956" s="113"/>
    </row>
    <row r="957" spans="3:17" x14ac:dyDescent="0.45">
      <c r="C957" s="117"/>
      <c r="D957" s="148"/>
      <c r="E957" s="121"/>
      <c r="F957" s="121"/>
      <c r="G957" s="117"/>
      <c r="H957" s="117"/>
      <c r="I957" s="117"/>
      <c r="J957" s="117"/>
      <c r="K957" s="117"/>
      <c r="L957" s="120"/>
      <c r="M957" s="120"/>
      <c r="N957" s="158" t="str">
        <f>IFERROR(IF(AND(Table4[[#This Row],[Amount of active component 
(kg)]]="", Table4[[#This Row],[Biomass treated 
(tonnes)]]=""),"", Table4[[#This Row],[Amount of active component 
(kg)]]/Table4[[#This Row],[Biomass treated 
(tonnes)]]),"")</f>
        <v/>
      </c>
      <c r="O957" s="122"/>
      <c r="P957" s="122"/>
      <c r="Q957" s="113"/>
    </row>
    <row r="958" spans="3:17" x14ac:dyDescent="0.45">
      <c r="C958" s="117"/>
      <c r="D958" s="148"/>
      <c r="E958" s="121"/>
      <c r="F958" s="121"/>
      <c r="G958" s="117"/>
      <c r="H958" s="117"/>
      <c r="I958" s="117"/>
      <c r="J958" s="117"/>
      <c r="K958" s="117"/>
      <c r="L958" s="120"/>
      <c r="M958" s="120"/>
      <c r="N958" s="158" t="str">
        <f>IFERROR(IF(AND(Table4[[#This Row],[Amount of active component 
(kg)]]="", Table4[[#This Row],[Biomass treated 
(tonnes)]]=""),"", Table4[[#This Row],[Amount of active component 
(kg)]]/Table4[[#This Row],[Biomass treated 
(tonnes)]]),"")</f>
        <v/>
      </c>
      <c r="O958" s="122"/>
      <c r="P958" s="122"/>
      <c r="Q958" s="113"/>
    </row>
    <row r="959" spans="3:17" x14ac:dyDescent="0.45">
      <c r="C959" s="117"/>
      <c r="D959" s="148"/>
      <c r="E959" s="121"/>
      <c r="F959" s="121"/>
      <c r="G959" s="117"/>
      <c r="H959" s="117"/>
      <c r="I959" s="117"/>
      <c r="J959" s="117"/>
      <c r="K959" s="117"/>
      <c r="L959" s="120"/>
      <c r="M959" s="120"/>
      <c r="N959" s="158" t="str">
        <f>IFERROR(IF(AND(Table4[[#This Row],[Amount of active component 
(kg)]]="", Table4[[#This Row],[Biomass treated 
(tonnes)]]=""),"", Table4[[#This Row],[Amount of active component 
(kg)]]/Table4[[#This Row],[Biomass treated 
(tonnes)]]),"")</f>
        <v/>
      </c>
      <c r="O959" s="122"/>
      <c r="P959" s="122"/>
      <c r="Q959" s="113"/>
    </row>
    <row r="960" spans="3:17" x14ac:dyDescent="0.45">
      <c r="C960" s="117"/>
      <c r="D960" s="148"/>
      <c r="E960" s="121"/>
      <c r="F960" s="121"/>
      <c r="G960" s="117"/>
      <c r="H960" s="117"/>
      <c r="I960" s="117"/>
      <c r="J960" s="117"/>
      <c r="K960" s="117"/>
      <c r="L960" s="120"/>
      <c r="M960" s="120"/>
      <c r="N960" s="158" t="str">
        <f>IFERROR(IF(AND(Table4[[#This Row],[Amount of active component 
(kg)]]="", Table4[[#This Row],[Biomass treated 
(tonnes)]]=""),"", Table4[[#This Row],[Amount of active component 
(kg)]]/Table4[[#This Row],[Biomass treated 
(tonnes)]]),"")</f>
        <v/>
      </c>
      <c r="O960" s="122"/>
      <c r="P960" s="122"/>
      <c r="Q960" s="113"/>
    </row>
    <row r="961" spans="3:17" x14ac:dyDescent="0.45">
      <c r="C961" s="117"/>
      <c r="D961" s="148"/>
      <c r="E961" s="121"/>
      <c r="F961" s="121"/>
      <c r="G961" s="117"/>
      <c r="H961" s="117"/>
      <c r="I961" s="117"/>
      <c r="J961" s="117"/>
      <c r="K961" s="117"/>
      <c r="L961" s="120"/>
      <c r="M961" s="120"/>
      <c r="N961" s="158" t="str">
        <f>IFERROR(IF(AND(Table4[[#This Row],[Amount of active component 
(kg)]]="", Table4[[#This Row],[Biomass treated 
(tonnes)]]=""),"", Table4[[#This Row],[Amount of active component 
(kg)]]/Table4[[#This Row],[Biomass treated 
(tonnes)]]),"")</f>
        <v/>
      </c>
      <c r="O961" s="122"/>
      <c r="P961" s="122"/>
      <c r="Q961" s="113"/>
    </row>
    <row r="962" spans="3:17" x14ac:dyDescent="0.45">
      <c r="C962" s="117"/>
      <c r="D962" s="148"/>
      <c r="E962" s="121"/>
      <c r="F962" s="121"/>
      <c r="G962" s="117"/>
      <c r="H962" s="117"/>
      <c r="I962" s="117"/>
      <c r="J962" s="117"/>
      <c r="K962" s="117"/>
      <c r="L962" s="120"/>
      <c r="M962" s="120"/>
      <c r="N962" s="158" t="str">
        <f>IFERROR(IF(AND(Table4[[#This Row],[Amount of active component 
(kg)]]="", Table4[[#This Row],[Biomass treated 
(tonnes)]]=""),"", Table4[[#This Row],[Amount of active component 
(kg)]]/Table4[[#This Row],[Biomass treated 
(tonnes)]]),"")</f>
        <v/>
      </c>
      <c r="O962" s="122"/>
      <c r="P962" s="122"/>
      <c r="Q962" s="113"/>
    </row>
    <row r="963" spans="3:17" x14ac:dyDescent="0.45">
      <c r="C963" s="117"/>
      <c r="D963" s="148"/>
      <c r="E963" s="121"/>
      <c r="F963" s="121"/>
      <c r="G963" s="117"/>
      <c r="H963" s="117"/>
      <c r="I963" s="117"/>
      <c r="J963" s="117"/>
      <c r="K963" s="117"/>
      <c r="L963" s="120"/>
      <c r="M963" s="120"/>
      <c r="N963" s="158" t="str">
        <f>IFERROR(IF(AND(Table4[[#This Row],[Amount of active component 
(kg)]]="", Table4[[#This Row],[Biomass treated 
(tonnes)]]=""),"", Table4[[#This Row],[Amount of active component 
(kg)]]/Table4[[#This Row],[Biomass treated 
(tonnes)]]),"")</f>
        <v/>
      </c>
      <c r="O963" s="122"/>
      <c r="P963" s="122"/>
      <c r="Q963" s="113"/>
    </row>
    <row r="964" spans="3:17" x14ac:dyDescent="0.45">
      <c r="C964" s="117"/>
      <c r="D964" s="148"/>
      <c r="E964" s="121"/>
      <c r="F964" s="121"/>
      <c r="G964" s="117"/>
      <c r="H964" s="117"/>
      <c r="I964" s="117"/>
      <c r="J964" s="117"/>
      <c r="K964" s="117"/>
      <c r="L964" s="120"/>
      <c r="M964" s="120"/>
      <c r="N964" s="158" t="str">
        <f>IFERROR(IF(AND(Table4[[#This Row],[Amount of active component 
(kg)]]="", Table4[[#This Row],[Biomass treated 
(tonnes)]]=""),"", Table4[[#This Row],[Amount of active component 
(kg)]]/Table4[[#This Row],[Biomass treated 
(tonnes)]]),"")</f>
        <v/>
      </c>
      <c r="O964" s="122"/>
      <c r="P964" s="122"/>
      <c r="Q964" s="113"/>
    </row>
    <row r="965" spans="3:17" x14ac:dyDescent="0.45">
      <c r="C965" s="117"/>
      <c r="D965" s="148"/>
      <c r="E965" s="121"/>
      <c r="F965" s="121"/>
      <c r="G965" s="117"/>
      <c r="H965" s="117"/>
      <c r="I965" s="117"/>
      <c r="J965" s="117"/>
      <c r="K965" s="117"/>
      <c r="L965" s="120"/>
      <c r="M965" s="120"/>
      <c r="N965" s="158" t="str">
        <f>IFERROR(IF(AND(Table4[[#This Row],[Amount of active component 
(kg)]]="", Table4[[#This Row],[Biomass treated 
(tonnes)]]=""),"", Table4[[#This Row],[Amount of active component 
(kg)]]/Table4[[#This Row],[Biomass treated 
(tonnes)]]),"")</f>
        <v/>
      </c>
      <c r="O965" s="122"/>
      <c r="P965" s="122"/>
      <c r="Q965" s="113"/>
    </row>
    <row r="966" spans="3:17" x14ac:dyDescent="0.45">
      <c r="C966" s="117"/>
      <c r="D966" s="148"/>
      <c r="E966" s="121"/>
      <c r="F966" s="121"/>
      <c r="G966" s="117"/>
      <c r="H966" s="117"/>
      <c r="I966" s="117"/>
      <c r="J966" s="117"/>
      <c r="K966" s="117"/>
      <c r="L966" s="120"/>
      <c r="M966" s="120"/>
      <c r="N966" s="158" t="str">
        <f>IFERROR(IF(AND(Table4[[#This Row],[Amount of active component 
(kg)]]="", Table4[[#This Row],[Biomass treated 
(tonnes)]]=""),"", Table4[[#This Row],[Amount of active component 
(kg)]]/Table4[[#This Row],[Biomass treated 
(tonnes)]]),"")</f>
        <v/>
      </c>
      <c r="O966" s="122"/>
      <c r="P966" s="122"/>
      <c r="Q966" s="113"/>
    </row>
    <row r="967" spans="3:17" x14ac:dyDescent="0.45">
      <c r="C967" s="117"/>
      <c r="D967" s="148"/>
      <c r="E967" s="121"/>
      <c r="F967" s="121"/>
      <c r="G967" s="117"/>
      <c r="H967" s="117"/>
      <c r="I967" s="117"/>
      <c r="J967" s="117"/>
      <c r="K967" s="117"/>
      <c r="L967" s="120"/>
      <c r="M967" s="120"/>
      <c r="N967" s="158" t="str">
        <f>IFERROR(IF(AND(Table4[[#This Row],[Amount of active component 
(kg)]]="", Table4[[#This Row],[Biomass treated 
(tonnes)]]=""),"", Table4[[#This Row],[Amount of active component 
(kg)]]/Table4[[#This Row],[Biomass treated 
(tonnes)]]),"")</f>
        <v/>
      </c>
      <c r="O967" s="122"/>
      <c r="P967" s="122"/>
      <c r="Q967" s="113"/>
    </row>
    <row r="968" spans="3:17" x14ac:dyDescent="0.45">
      <c r="C968" s="117"/>
      <c r="D968" s="148"/>
      <c r="E968" s="121"/>
      <c r="F968" s="121"/>
      <c r="G968" s="117"/>
      <c r="H968" s="117"/>
      <c r="I968" s="117"/>
      <c r="J968" s="117"/>
      <c r="K968" s="117"/>
      <c r="L968" s="120"/>
      <c r="M968" s="120"/>
      <c r="N968" s="158" t="str">
        <f>IFERROR(IF(AND(Table4[[#This Row],[Amount of active component 
(kg)]]="", Table4[[#This Row],[Biomass treated 
(tonnes)]]=""),"", Table4[[#This Row],[Amount of active component 
(kg)]]/Table4[[#This Row],[Biomass treated 
(tonnes)]]),"")</f>
        <v/>
      </c>
      <c r="O968" s="122"/>
      <c r="P968" s="122"/>
      <c r="Q968" s="113"/>
    </row>
    <row r="969" spans="3:17" x14ac:dyDescent="0.45">
      <c r="C969" s="117"/>
      <c r="D969" s="148"/>
      <c r="E969" s="121"/>
      <c r="F969" s="121"/>
      <c r="G969" s="117"/>
      <c r="H969" s="117"/>
      <c r="I969" s="117"/>
      <c r="J969" s="117"/>
      <c r="K969" s="117"/>
      <c r="L969" s="120"/>
      <c r="M969" s="120"/>
      <c r="N969" s="158" t="str">
        <f>IFERROR(IF(AND(Table4[[#This Row],[Amount of active component 
(kg)]]="", Table4[[#This Row],[Biomass treated 
(tonnes)]]=""),"", Table4[[#This Row],[Amount of active component 
(kg)]]/Table4[[#This Row],[Biomass treated 
(tonnes)]]),"")</f>
        <v/>
      </c>
      <c r="O969" s="122"/>
      <c r="P969" s="122"/>
      <c r="Q969" s="113"/>
    </row>
    <row r="970" spans="3:17" x14ac:dyDescent="0.45">
      <c r="C970" s="117"/>
      <c r="D970" s="148"/>
      <c r="E970" s="121"/>
      <c r="F970" s="121"/>
      <c r="G970" s="117"/>
      <c r="H970" s="117"/>
      <c r="I970" s="117"/>
      <c r="J970" s="117"/>
      <c r="K970" s="117"/>
      <c r="L970" s="120"/>
      <c r="M970" s="120"/>
      <c r="N970" s="158" t="str">
        <f>IFERROR(IF(AND(Table4[[#This Row],[Amount of active component 
(kg)]]="", Table4[[#This Row],[Biomass treated 
(tonnes)]]=""),"", Table4[[#This Row],[Amount of active component 
(kg)]]/Table4[[#This Row],[Biomass treated 
(tonnes)]]),"")</f>
        <v/>
      </c>
      <c r="O970" s="122"/>
      <c r="P970" s="122"/>
      <c r="Q970" s="113"/>
    </row>
    <row r="971" spans="3:17" x14ac:dyDescent="0.45">
      <c r="C971" s="117"/>
      <c r="D971" s="148"/>
      <c r="E971" s="121"/>
      <c r="F971" s="121"/>
      <c r="G971" s="117"/>
      <c r="H971" s="117"/>
      <c r="I971" s="117"/>
      <c r="J971" s="117"/>
      <c r="K971" s="117"/>
      <c r="L971" s="120"/>
      <c r="M971" s="120"/>
      <c r="N971" s="158" t="str">
        <f>IFERROR(IF(AND(Table4[[#This Row],[Amount of active component 
(kg)]]="", Table4[[#This Row],[Biomass treated 
(tonnes)]]=""),"", Table4[[#This Row],[Amount of active component 
(kg)]]/Table4[[#This Row],[Biomass treated 
(tonnes)]]),"")</f>
        <v/>
      </c>
      <c r="O971" s="122"/>
      <c r="P971" s="122"/>
      <c r="Q971" s="113"/>
    </row>
    <row r="972" spans="3:17" x14ac:dyDescent="0.45">
      <c r="C972" s="117"/>
      <c r="D972" s="148"/>
      <c r="E972" s="121"/>
      <c r="F972" s="121"/>
      <c r="G972" s="117"/>
      <c r="H972" s="117"/>
      <c r="I972" s="117"/>
      <c r="J972" s="117"/>
      <c r="K972" s="117"/>
      <c r="L972" s="120"/>
      <c r="M972" s="120"/>
      <c r="N972" s="158" t="str">
        <f>IFERROR(IF(AND(Table4[[#This Row],[Amount of active component 
(kg)]]="", Table4[[#This Row],[Biomass treated 
(tonnes)]]=""),"", Table4[[#This Row],[Amount of active component 
(kg)]]/Table4[[#This Row],[Biomass treated 
(tonnes)]]),"")</f>
        <v/>
      </c>
      <c r="O972" s="122"/>
      <c r="P972" s="122"/>
      <c r="Q972" s="113"/>
    </row>
    <row r="973" spans="3:17" x14ac:dyDescent="0.45">
      <c r="C973" s="117"/>
      <c r="D973" s="148"/>
      <c r="E973" s="121"/>
      <c r="F973" s="121"/>
      <c r="G973" s="117"/>
      <c r="H973" s="117"/>
      <c r="I973" s="117"/>
      <c r="J973" s="117"/>
      <c r="K973" s="117"/>
      <c r="L973" s="120"/>
      <c r="M973" s="120"/>
      <c r="N973" s="158" t="str">
        <f>IFERROR(IF(AND(Table4[[#This Row],[Amount of active component 
(kg)]]="", Table4[[#This Row],[Biomass treated 
(tonnes)]]=""),"", Table4[[#This Row],[Amount of active component 
(kg)]]/Table4[[#This Row],[Biomass treated 
(tonnes)]]),"")</f>
        <v/>
      </c>
      <c r="O973" s="122"/>
      <c r="P973" s="122"/>
      <c r="Q973" s="113"/>
    </row>
    <row r="974" spans="3:17" x14ac:dyDescent="0.45">
      <c r="C974" s="117"/>
      <c r="D974" s="148"/>
      <c r="E974" s="121"/>
      <c r="F974" s="121"/>
      <c r="G974" s="117"/>
      <c r="H974" s="117"/>
      <c r="I974" s="117"/>
      <c r="J974" s="117"/>
      <c r="K974" s="117"/>
      <c r="L974" s="120"/>
      <c r="M974" s="120"/>
      <c r="N974" s="158" t="str">
        <f>IFERROR(IF(AND(Table4[[#This Row],[Amount of active component 
(kg)]]="", Table4[[#This Row],[Biomass treated 
(tonnes)]]=""),"", Table4[[#This Row],[Amount of active component 
(kg)]]/Table4[[#This Row],[Biomass treated 
(tonnes)]]),"")</f>
        <v/>
      </c>
      <c r="O974" s="122"/>
      <c r="P974" s="122"/>
      <c r="Q974" s="113"/>
    </row>
    <row r="975" spans="3:17" x14ac:dyDescent="0.45">
      <c r="C975" s="117"/>
      <c r="D975" s="148"/>
      <c r="E975" s="121"/>
      <c r="F975" s="121"/>
      <c r="G975" s="117"/>
      <c r="H975" s="117"/>
      <c r="I975" s="117"/>
      <c r="J975" s="117"/>
      <c r="K975" s="117"/>
      <c r="L975" s="120"/>
      <c r="M975" s="120"/>
      <c r="N975" s="158" t="str">
        <f>IFERROR(IF(AND(Table4[[#This Row],[Amount of active component 
(kg)]]="", Table4[[#This Row],[Biomass treated 
(tonnes)]]=""),"", Table4[[#This Row],[Amount of active component 
(kg)]]/Table4[[#This Row],[Biomass treated 
(tonnes)]]),"")</f>
        <v/>
      </c>
      <c r="O975" s="122"/>
      <c r="P975" s="122"/>
      <c r="Q975" s="113"/>
    </row>
    <row r="976" spans="3:17" x14ac:dyDescent="0.45">
      <c r="C976" s="117"/>
      <c r="D976" s="148"/>
      <c r="E976" s="121"/>
      <c r="F976" s="121"/>
      <c r="G976" s="117"/>
      <c r="H976" s="117"/>
      <c r="I976" s="117"/>
      <c r="J976" s="117"/>
      <c r="K976" s="117"/>
      <c r="L976" s="120"/>
      <c r="M976" s="120"/>
      <c r="N976" s="158" t="str">
        <f>IFERROR(IF(AND(Table4[[#This Row],[Amount of active component 
(kg)]]="", Table4[[#This Row],[Biomass treated 
(tonnes)]]=""),"", Table4[[#This Row],[Amount of active component 
(kg)]]/Table4[[#This Row],[Biomass treated 
(tonnes)]]),"")</f>
        <v/>
      </c>
      <c r="O976" s="122"/>
      <c r="P976" s="122"/>
      <c r="Q976" s="113"/>
    </row>
    <row r="977" spans="3:17" x14ac:dyDescent="0.45">
      <c r="C977" s="117"/>
      <c r="D977" s="148"/>
      <c r="E977" s="121"/>
      <c r="F977" s="121"/>
      <c r="G977" s="117"/>
      <c r="H977" s="117"/>
      <c r="I977" s="117"/>
      <c r="J977" s="117"/>
      <c r="K977" s="117"/>
      <c r="L977" s="120"/>
      <c r="M977" s="120"/>
      <c r="N977" s="158" t="str">
        <f>IFERROR(IF(AND(Table4[[#This Row],[Amount of active component 
(kg)]]="", Table4[[#This Row],[Biomass treated 
(tonnes)]]=""),"", Table4[[#This Row],[Amount of active component 
(kg)]]/Table4[[#This Row],[Biomass treated 
(tonnes)]]),"")</f>
        <v/>
      </c>
      <c r="O977" s="122"/>
      <c r="P977" s="122"/>
      <c r="Q977" s="113"/>
    </row>
    <row r="978" spans="3:17" x14ac:dyDescent="0.45">
      <c r="C978" s="117"/>
      <c r="D978" s="148"/>
      <c r="E978" s="121"/>
      <c r="F978" s="121"/>
      <c r="G978" s="117"/>
      <c r="H978" s="117"/>
      <c r="I978" s="117"/>
      <c r="J978" s="117"/>
      <c r="K978" s="117"/>
      <c r="L978" s="120"/>
      <c r="M978" s="120"/>
      <c r="N978" s="158" t="str">
        <f>IFERROR(IF(AND(Table4[[#This Row],[Amount of active component 
(kg)]]="", Table4[[#This Row],[Biomass treated 
(tonnes)]]=""),"", Table4[[#This Row],[Amount of active component 
(kg)]]/Table4[[#This Row],[Biomass treated 
(tonnes)]]),"")</f>
        <v/>
      </c>
      <c r="O978" s="122"/>
      <c r="P978" s="122"/>
      <c r="Q978" s="113"/>
    </row>
    <row r="979" spans="3:17" x14ac:dyDescent="0.45">
      <c r="C979" s="117"/>
      <c r="D979" s="148"/>
      <c r="E979" s="121"/>
      <c r="F979" s="121"/>
      <c r="G979" s="117"/>
      <c r="H979" s="117"/>
      <c r="I979" s="117"/>
      <c r="J979" s="117"/>
      <c r="K979" s="117"/>
      <c r="L979" s="120"/>
      <c r="M979" s="120"/>
      <c r="N979" s="158" t="str">
        <f>IFERROR(IF(AND(Table4[[#This Row],[Amount of active component 
(kg)]]="", Table4[[#This Row],[Biomass treated 
(tonnes)]]=""),"", Table4[[#This Row],[Amount of active component 
(kg)]]/Table4[[#This Row],[Biomass treated 
(tonnes)]]),"")</f>
        <v/>
      </c>
      <c r="O979" s="122"/>
      <c r="P979" s="122"/>
      <c r="Q979" s="113"/>
    </row>
    <row r="980" spans="3:17" x14ac:dyDescent="0.45">
      <c r="C980" s="117"/>
      <c r="D980" s="148"/>
      <c r="E980" s="121"/>
      <c r="F980" s="121"/>
      <c r="G980" s="117"/>
      <c r="H980" s="117"/>
      <c r="I980" s="117"/>
      <c r="J980" s="117"/>
      <c r="K980" s="117"/>
      <c r="L980" s="120"/>
      <c r="M980" s="120"/>
      <c r="N980" s="158" t="str">
        <f>IFERROR(IF(AND(Table4[[#This Row],[Amount of active component 
(kg)]]="", Table4[[#This Row],[Biomass treated 
(tonnes)]]=""),"", Table4[[#This Row],[Amount of active component 
(kg)]]/Table4[[#This Row],[Biomass treated 
(tonnes)]]),"")</f>
        <v/>
      </c>
      <c r="O980" s="122"/>
      <c r="P980" s="122"/>
      <c r="Q980" s="113"/>
    </row>
    <row r="981" spans="3:17" x14ac:dyDescent="0.45">
      <c r="C981" s="117"/>
      <c r="D981" s="148"/>
      <c r="E981" s="121"/>
      <c r="F981" s="121"/>
      <c r="G981" s="117"/>
      <c r="H981" s="117"/>
      <c r="I981" s="117"/>
      <c r="J981" s="117"/>
      <c r="K981" s="117"/>
      <c r="L981" s="120"/>
      <c r="M981" s="120"/>
      <c r="N981" s="158" t="str">
        <f>IFERROR(IF(AND(Table4[[#This Row],[Amount of active component 
(kg)]]="", Table4[[#This Row],[Biomass treated 
(tonnes)]]=""),"", Table4[[#This Row],[Amount of active component 
(kg)]]/Table4[[#This Row],[Biomass treated 
(tonnes)]]),"")</f>
        <v/>
      </c>
      <c r="O981" s="122"/>
      <c r="P981" s="122"/>
      <c r="Q981" s="113"/>
    </row>
    <row r="982" spans="3:17" x14ac:dyDescent="0.45">
      <c r="C982" s="117"/>
      <c r="D982" s="148"/>
      <c r="E982" s="121"/>
      <c r="F982" s="121"/>
      <c r="G982" s="117"/>
      <c r="H982" s="117"/>
      <c r="I982" s="117"/>
      <c r="J982" s="117"/>
      <c r="K982" s="117"/>
      <c r="L982" s="120"/>
      <c r="M982" s="120"/>
      <c r="N982" s="158" t="str">
        <f>IFERROR(IF(AND(Table4[[#This Row],[Amount of active component 
(kg)]]="", Table4[[#This Row],[Biomass treated 
(tonnes)]]=""),"", Table4[[#This Row],[Amount of active component 
(kg)]]/Table4[[#This Row],[Biomass treated 
(tonnes)]]),"")</f>
        <v/>
      </c>
      <c r="O982" s="122"/>
      <c r="P982" s="122"/>
      <c r="Q982" s="113"/>
    </row>
    <row r="983" spans="3:17" x14ac:dyDescent="0.45">
      <c r="C983" s="117"/>
      <c r="D983" s="148"/>
      <c r="E983" s="121"/>
      <c r="F983" s="121"/>
      <c r="G983" s="117"/>
      <c r="H983" s="117"/>
      <c r="I983" s="117"/>
      <c r="J983" s="117"/>
      <c r="K983" s="117"/>
      <c r="L983" s="120"/>
      <c r="M983" s="120"/>
      <c r="N983" s="158" t="str">
        <f>IFERROR(IF(AND(Table4[[#This Row],[Amount of active component 
(kg)]]="", Table4[[#This Row],[Biomass treated 
(tonnes)]]=""),"", Table4[[#This Row],[Amount of active component 
(kg)]]/Table4[[#This Row],[Biomass treated 
(tonnes)]]),"")</f>
        <v/>
      </c>
      <c r="O983" s="122"/>
      <c r="P983" s="122"/>
      <c r="Q983" s="113"/>
    </row>
    <row r="984" spans="3:17" x14ac:dyDescent="0.45">
      <c r="C984" s="117"/>
      <c r="D984" s="148"/>
      <c r="E984" s="121"/>
      <c r="F984" s="121"/>
      <c r="G984" s="117"/>
      <c r="H984" s="117"/>
      <c r="I984" s="117"/>
      <c r="J984" s="117"/>
      <c r="K984" s="117"/>
      <c r="L984" s="120"/>
      <c r="M984" s="120"/>
      <c r="N984" s="158" t="str">
        <f>IFERROR(IF(AND(Table4[[#This Row],[Amount of active component 
(kg)]]="", Table4[[#This Row],[Biomass treated 
(tonnes)]]=""),"", Table4[[#This Row],[Amount of active component 
(kg)]]/Table4[[#This Row],[Biomass treated 
(tonnes)]]),"")</f>
        <v/>
      </c>
      <c r="O984" s="122"/>
      <c r="P984" s="122"/>
      <c r="Q984" s="113"/>
    </row>
    <row r="985" spans="3:17" x14ac:dyDescent="0.45">
      <c r="C985" s="117"/>
      <c r="D985" s="148"/>
      <c r="E985" s="121"/>
      <c r="F985" s="121"/>
      <c r="G985" s="117"/>
      <c r="H985" s="117"/>
      <c r="I985" s="117"/>
      <c r="J985" s="117"/>
      <c r="K985" s="117"/>
      <c r="L985" s="120"/>
      <c r="M985" s="120"/>
      <c r="N985" s="158" t="str">
        <f>IFERROR(IF(AND(Table4[[#This Row],[Amount of active component 
(kg)]]="", Table4[[#This Row],[Biomass treated 
(tonnes)]]=""),"", Table4[[#This Row],[Amount of active component 
(kg)]]/Table4[[#This Row],[Biomass treated 
(tonnes)]]),"")</f>
        <v/>
      </c>
      <c r="O985" s="122"/>
      <c r="P985" s="122"/>
      <c r="Q985" s="113"/>
    </row>
    <row r="986" spans="3:17" x14ac:dyDescent="0.45">
      <c r="C986" s="117"/>
      <c r="D986" s="148"/>
      <c r="E986" s="121"/>
      <c r="F986" s="121"/>
      <c r="G986" s="117"/>
      <c r="H986" s="117"/>
      <c r="I986" s="117"/>
      <c r="J986" s="117"/>
      <c r="K986" s="117"/>
      <c r="L986" s="120"/>
      <c r="M986" s="120"/>
      <c r="N986" s="158" t="str">
        <f>IFERROR(IF(AND(Table4[[#This Row],[Amount of active component 
(kg)]]="", Table4[[#This Row],[Biomass treated 
(tonnes)]]=""),"", Table4[[#This Row],[Amount of active component 
(kg)]]/Table4[[#This Row],[Biomass treated 
(tonnes)]]),"")</f>
        <v/>
      </c>
      <c r="O986" s="122"/>
      <c r="P986" s="122"/>
      <c r="Q986" s="113"/>
    </row>
    <row r="987" spans="3:17" x14ac:dyDescent="0.45">
      <c r="C987" s="117"/>
      <c r="D987" s="148"/>
      <c r="E987" s="121"/>
      <c r="F987" s="121"/>
      <c r="G987" s="117"/>
      <c r="H987" s="117"/>
      <c r="I987" s="117"/>
      <c r="J987" s="117"/>
      <c r="K987" s="117"/>
      <c r="L987" s="120"/>
      <c r="M987" s="120"/>
      <c r="N987" s="158" t="str">
        <f>IFERROR(IF(AND(Table4[[#This Row],[Amount of active component 
(kg)]]="", Table4[[#This Row],[Biomass treated 
(tonnes)]]=""),"", Table4[[#This Row],[Amount of active component 
(kg)]]/Table4[[#This Row],[Biomass treated 
(tonnes)]]),"")</f>
        <v/>
      </c>
      <c r="O987" s="122"/>
      <c r="P987" s="122"/>
      <c r="Q987" s="113"/>
    </row>
    <row r="988" spans="3:17" x14ac:dyDescent="0.45">
      <c r="C988" s="117"/>
      <c r="D988" s="148"/>
      <c r="E988" s="121"/>
      <c r="F988" s="121"/>
      <c r="G988" s="117"/>
      <c r="H988" s="117"/>
      <c r="I988" s="117"/>
      <c r="J988" s="117"/>
      <c r="K988" s="117"/>
      <c r="L988" s="120"/>
      <c r="M988" s="120"/>
      <c r="N988" s="158" t="str">
        <f>IFERROR(IF(AND(Table4[[#This Row],[Amount of active component 
(kg)]]="", Table4[[#This Row],[Biomass treated 
(tonnes)]]=""),"", Table4[[#This Row],[Amount of active component 
(kg)]]/Table4[[#This Row],[Biomass treated 
(tonnes)]]),"")</f>
        <v/>
      </c>
      <c r="O988" s="122"/>
      <c r="P988" s="122"/>
      <c r="Q988" s="113"/>
    </row>
    <row r="989" spans="3:17" x14ac:dyDescent="0.45">
      <c r="C989" s="117"/>
      <c r="D989" s="148"/>
      <c r="E989" s="121"/>
      <c r="F989" s="121"/>
      <c r="G989" s="117"/>
      <c r="H989" s="117"/>
      <c r="I989" s="117"/>
      <c r="J989" s="117"/>
      <c r="K989" s="117"/>
      <c r="L989" s="120"/>
      <c r="M989" s="120"/>
      <c r="N989" s="158" t="str">
        <f>IFERROR(IF(AND(Table4[[#This Row],[Amount of active component 
(kg)]]="", Table4[[#This Row],[Biomass treated 
(tonnes)]]=""),"", Table4[[#This Row],[Amount of active component 
(kg)]]/Table4[[#This Row],[Biomass treated 
(tonnes)]]),"")</f>
        <v/>
      </c>
      <c r="O989" s="122"/>
      <c r="P989" s="122"/>
      <c r="Q989" s="113"/>
    </row>
    <row r="990" spans="3:17" x14ac:dyDescent="0.45">
      <c r="C990" s="117"/>
      <c r="D990" s="148"/>
      <c r="E990" s="121"/>
      <c r="F990" s="121"/>
      <c r="G990" s="117"/>
      <c r="H990" s="117"/>
      <c r="I990" s="117"/>
      <c r="J990" s="117"/>
      <c r="K990" s="117"/>
      <c r="L990" s="120"/>
      <c r="M990" s="120"/>
      <c r="N990" s="158" t="str">
        <f>IFERROR(IF(AND(Table4[[#This Row],[Amount of active component 
(kg)]]="", Table4[[#This Row],[Biomass treated 
(tonnes)]]=""),"", Table4[[#This Row],[Amount of active component 
(kg)]]/Table4[[#This Row],[Biomass treated 
(tonnes)]]),"")</f>
        <v/>
      </c>
      <c r="O990" s="122"/>
      <c r="P990" s="122"/>
      <c r="Q990" s="113"/>
    </row>
    <row r="991" spans="3:17" x14ac:dyDescent="0.45">
      <c r="C991" s="117"/>
      <c r="D991" s="148"/>
      <c r="E991" s="121"/>
      <c r="F991" s="121"/>
      <c r="G991" s="117"/>
      <c r="H991" s="117"/>
      <c r="I991" s="117"/>
      <c r="J991" s="117"/>
      <c r="K991" s="117"/>
      <c r="L991" s="120"/>
      <c r="M991" s="120"/>
      <c r="N991" s="158" t="str">
        <f>IFERROR(IF(AND(Table4[[#This Row],[Amount of active component 
(kg)]]="", Table4[[#This Row],[Biomass treated 
(tonnes)]]=""),"", Table4[[#This Row],[Amount of active component 
(kg)]]/Table4[[#This Row],[Biomass treated 
(tonnes)]]),"")</f>
        <v/>
      </c>
      <c r="O991" s="122"/>
      <c r="P991" s="122"/>
      <c r="Q991" s="113"/>
    </row>
    <row r="992" spans="3:17" x14ac:dyDescent="0.45">
      <c r="C992" s="117"/>
      <c r="D992" s="148"/>
      <c r="E992" s="121"/>
      <c r="F992" s="121"/>
      <c r="G992" s="117"/>
      <c r="H992" s="117"/>
      <c r="I992" s="117"/>
      <c r="J992" s="117"/>
      <c r="K992" s="117"/>
      <c r="L992" s="120"/>
      <c r="M992" s="120"/>
      <c r="N992" s="158" t="str">
        <f>IFERROR(IF(AND(Table4[[#This Row],[Amount of active component 
(kg)]]="", Table4[[#This Row],[Biomass treated 
(tonnes)]]=""),"", Table4[[#This Row],[Amount of active component 
(kg)]]/Table4[[#This Row],[Biomass treated 
(tonnes)]]),"")</f>
        <v/>
      </c>
      <c r="O992" s="122"/>
      <c r="P992" s="122"/>
      <c r="Q992" s="113"/>
    </row>
    <row r="993" spans="3:17" x14ac:dyDescent="0.45">
      <c r="C993" s="117"/>
      <c r="D993" s="148"/>
      <c r="E993" s="121"/>
      <c r="F993" s="121"/>
      <c r="G993" s="117"/>
      <c r="H993" s="117"/>
      <c r="I993" s="117"/>
      <c r="J993" s="117"/>
      <c r="K993" s="117"/>
      <c r="L993" s="120"/>
      <c r="M993" s="120"/>
      <c r="N993" s="158" t="str">
        <f>IFERROR(IF(AND(Table4[[#This Row],[Amount of active component 
(kg)]]="", Table4[[#This Row],[Biomass treated 
(tonnes)]]=""),"", Table4[[#This Row],[Amount of active component 
(kg)]]/Table4[[#This Row],[Biomass treated 
(tonnes)]]),"")</f>
        <v/>
      </c>
      <c r="O993" s="122"/>
      <c r="P993" s="122"/>
      <c r="Q993" s="113"/>
    </row>
    <row r="994" spans="3:17" x14ac:dyDescent="0.45">
      <c r="C994" s="117"/>
      <c r="D994" s="148"/>
      <c r="E994" s="121"/>
      <c r="F994" s="121"/>
      <c r="G994" s="117"/>
      <c r="H994" s="117"/>
      <c r="I994" s="117"/>
      <c r="J994" s="117"/>
      <c r="K994" s="117"/>
      <c r="L994" s="120"/>
      <c r="M994" s="120"/>
      <c r="N994" s="158" t="str">
        <f>IFERROR(IF(AND(Table4[[#This Row],[Amount of active component 
(kg)]]="", Table4[[#This Row],[Biomass treated 
(tonnes)]]=""),"", Table4[[#This Row],[Amount of active component 
(kg)]]/Table4[[#This Row],[Biomass treated 
(tonnes)]]),"")</f>
        <v/>
      </c>
      <c r="O994" s="122"/>
      <c r="P994" s="122"/>
      <c r="Q994" s="113"/>
    </row>
    <row r="995" spans="3:17" x14ac:dyDescent="0.45">
      <c r="C995" s="117"/>
      <c r="D995" s="148"/>
      <c r="E995" s="121"/>
      <c r="F995" s="121"/>
      <c r="G995" s="117"/>
      <c r="H995" s="117"/>
      <c r="I995" s="117"/>
      <c r="J995" s="117"/>
      <c r="K995" s="117"/>
      <c r="L995" s="120"/>
      <c r="M995" s="120"/>
      <c r="N995" s="158" t="str">
        <f>IFERROR(IF(AND(Table4[[#This Row],[Amount of active component 
(kg)]]="", Table4[[#This Row],[Biomass treated 
(tonnes)]]=""),"", Table4[[#This Row],[Amount of active component 
(kg)]]/Table4[[#This Row],[Biomass treated 
(tonnes)]]),"")</f>
        <v/>
      </c>
      <c r="O995" s="122"/>
      <c r="P995" s="122"/>
      <c r="Q995" s="113"/>
    </row>
    <row r="996" spans="3:17" x14ac:dyDescent="0.45">
      <c r="C996" s="117"/>
      <c r="D996" s="148"/>
      <c r="E996" s="121"/>
      <c r="F996" s="121"/>
      <c r="G996" s="117"/>
      <c r="H996" s="117"/>
      <c r="I996" s="117"/>
      <c r="J996" s="117"/>
      <c r="K996" s="117"/>
      <c r="L996" s="120"/>
      <c r="M996" s="120"/>
      <c r="N996" s="158" t="str">
        <f>IFERROR(IF(AND(Table4[[#This Row],[Amount of active component 
(kg)]]="", Table4[[#This Row],[Biomass treated 
(tonnes)]]=""),"", Table4[[#This Row],[Amount of active component 
(kg)]]/Table4[[#This Row],[Biomass treated 
(tonnes)]]),"")</f>
        <v/>
      </c>
      <c r="O996" s="122"/>
      <c r="P996" s="122"/>
      <c r="Q996" s="113"/>
    </row>
    <row r="997" spans="3:17" x14ac:dyDescent="0.45">
      <c r="C997" s="117"/>
      <c r="D997" s="148"/>
      <c r="E997" s="121"/>
      <c r="F997" s="121"/>
      <c r="G997" s="117"/>
      <c r="H997" s="117"/>
      <c r="I997" s="117"/>
      <c r="J997" s="117"/>
      <c r="K997" s="117"/>
      <c r="L997" s="120"/>
      <c r="M997" s="120"/>
      <c r="N997" s="158" t="str">
        <f>IFERROR(IF(AND(Table4[[#This Row],[Amount of active component 
(kg)]]="", Table4[[#This Row],[Biomass treated 
(tonnes)]]=""),"", Table4[[#This Row],[Amount of active component 
(kg)]]/Table4[[#This Row],[Biomass treated 
(tonnes)]]),"")</f>
        <v/>
      </c>
      <c r="O997" s="122"/>
      <c r="P997" s="122"/>
      <c r="Q997" s="113"/>
    </row>
    <row r="998" spans="3:17" x14ac:dyDescent="0.45">
      <c r="C998" s="117"/>
      <c r="D998" s="148"/>
      <c r="E998" s="121"/>
      <c r="F998" s="121"/>
      <c r="G998" s="117"/>
      <c r="H998" s="117"/>
      <c r="I998" s="117"/>
      <c r="J998" s="117"/>
      <c r="K998" s="117"/>
      <c r="L998" s="120"/>
      <c r="M998" s="120"/>
      <c r="N998" s="158" t="str">
        <f>IFERROR(IF(AND(Table4[[#This Row],[Amount of active component 
(kg)]]="", Table4[[#This Row],[Biomass treated 
(tonnes)]]=""),"", Table4[[#This Row],[Amount of active component 
(kg)]]/Table4[[#This Row],[Biomass treated 
(tonnes)]]),"")</f>
        <v/>
      </c>
      <c r="O998" s="122"/>
      <c r="P998" s="122"/>
      <c r="Q998" s="113"/>
    </row>
    <row r="999" spans="3:17" x14ac:dyDescent="0.45">
      <c r="C999" s="117"/>
      <c r="D999" s="148"/>
      <c r="E999" s="121"/>
      <c r="F999" s="121"/>
      <c r="G999" s="117"/>
      <c r="H999" s="117"/>
      <c r="I999" s="117"/>
      <c r="J999" s="117"/>
      <c r="K999" s="117"/>
      <c r="L999" s="120"/>
      <c r="M999" s="120"/>
      <c r="N999" s="158" t="str">
        <f>IFERROR(IF(AND(Table4[[#This Row],[Amount of active component 
(kg)]]="", Table4[[#This Row],[Biomass treated 
(tonnes)]]=""),"", Table4[[#This Row],[Amount of active component 
(kg)]]/Table4[[#This Row],[Biomass treated 
(tonnes)]]),"")</f>
        <v/>
      </c>
      <c r="O999" s="122"/>
      <c r="P999" s="122"/>
      <c r="Q999" s="113"/>
    </row>
    <row r="1000" spans="3:17" x14ac:dyDescent="0.45">
      <c r="C1000" s="117"/>
      <c r="D1000" s="148"/>
      <c r="E1000" s="121"/>
      <c r="F1000" s="121"/>
      <c r="G1000" s="117"/>
      <c r="H1000" s="117"/>
      <c r="I1000" s="117"/>
      <c r="J1000" s="117"/>
      <c r="K1000" s="117"/>
      <c r="L1000" s="120"/>
      <c r="M1000" s="120"/>
      <c r="N1000" s="158" t="str">
        <f>IFERROR(IF(AND(Table4[[#This Row],[Amount of active component 
(kg)]]="", Table4[[#This Row],[Biomass treated 
(tonnes)]]=""),"", Table4[[#This Row],[Amount of active component 
(kg)]]/Table4[[#This Row],[Biomass treated 
(tonnes)]]),"")</f>
        <v/>
      </c>
      <c r="O1000" s="122"/>
      <c r="P1000" s="122"/>
      <c r="Q1000" s="113"/>
    </row>
    <row r="1002" spans="3:17" x14ac:dyDescent="0.45">
      <c r="N1002" s="86"/>
      <c r="O1002" s="86"/>
      <c r="P1002" s="86"/>
      <c r="Q1002" s="86"/>
    </row>
  </sheetData>
  <sheetProtection algorithmName="SHA-512" hashValue="713BrBgYIPGZQoyH66mfaMnOcJ6DxU42/CaQFpmTsKdS/daX/JtdeKC8LnsFNPdBne+J2eTF2fGwKI7xF7vaVA==" saltValue="VdJtr++LFrU9cVslnnOEUA==" spinCount="100000" sheet="1" objects="1" scenarios="1"/>
  <phoneticPr fontId="6" type="noConversion"/>
  <dataValidations count="5">
    <dataValidation type="decimal" operator="greaterThanOrEqual" allowBlank="1" showInputMessage="1" showErrorMessage="1" sqref="O6:P1000 L5:M1000" xr:uid="{F4ED1BF3-3A77-4F85-AFF1-05DCD14BCF04}">
      <formula1>0</formula1>
    </dataValidation>
    <dataValidation type="textLength" operator="lessThanOrEqual" allowBlank="1" showInputMessage="1" sqref="Q5:Q1000" xr:uid="{34A8A4BA-5E0E-4F83-88C7-CA63FD3A95F2}">
      <formula1>3000</formula1>
    </dataValidation>
    <dataValidation type="whole" operator="greaterThanOrEqual" allowBlank="1" showInputMessage="1" showErrorMessage="1" sqref="L1001:M1001 O5:P5" xr:uid="{8AE2C087-175B-478F-A5DB-B0948A423E0D}">
      <formula1>0</formula1>
    </dataValidation>
    <dataValidation type="date" allowBlank="1" showInputMessage="1" showErrorMessage="1" sqref="E5:E1000" xr:uid="{776C76B0-A8FF-405F-8E81-157CDFC56603}">
      <formula1>36526</formula1>
      <formula2>73051</formula2>
    </dataValidation>
    <dataValidation type="date" operator="greaterThanOrEqual" allowBlank="1" showInputMessage="1" showErrorMessage="1" sqref="F5:F1000" xr:uid="{EB23F91B-8CCF-47F3-88D7-CC3FFA62B622}">
      <formula1>E5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7E6458FE-3E16-46FC-8BD3-675EB3937A09}">
          <x14:formula1>
            <xm:f>'Dropdown tables - Production'!$A$2:$A$77</xm:f>
          </x14:formula1>
          <xm:sqref>C5:C1000</xm:sqref>
        </x14:dataValidation>
        <x14:dataValidation type="list" allowBlank="1" showInputMessage="1" showErrorMessage="1" xr:uid="{2D72A49A-FABA-4E67-B378-E9F68766BE4D}">
          <x14:formula1>
            <xm:f>'Dropdown tables - Production'!$C$2:$C$77</xm:f>
          </x14:formula1>
          <xm:sqref>D5:D1000</xm:sqref>
        </x14:dataValidation>
        <x14:dataValidation type="list" allowBlank="1" showInputMessage="1" showErrorMessage="1" xr:uid="{632FC356-8049-42ED-B5E2-37C0555328E3}">
          <x14:formula1>
            <xm:f>'Dropdown tables - Production'!$T$2:$T$6</xm:f>
          </x14:formula1>
          <xm:sqref>K5:K1000</xm:sqref>
        </x14:dataValidation>
        <x14:dataValidation type="list" allowBlank="1" showInputMessage="1" xr:uid="{530E1B3C-BBC5-426F-9226-40D64234F53E}">
          <x14:formula1>
            <xm:f>'Dropdown tables - Production'!$S$2:$S$7</xm:f>
          </x14:formula1>
          <xm:sqref>H5:H1000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D50B-9D1E-48A9-A8FA-4E71E32303D7}">
  <sheetPr codeName="Sheet3">
    <tabColor theme="9" tint="0.59999389629810485"/>
  </sheetPr>
  <dimension ref="C2:G100"/>
  <sheetViews>
    <sheetView zoomScale="75" zoomScaleNormal="75" workbookViewId="0"/>
  </sheetViews>
  <sheetFormatPr defaultColWidth="8.7265625" defaultRowHeight="16.5" x14ac:dyDescent="0.45"/>
  <cols>
    <col min="1" max="2" width="8.7265625" style="13"/>
    <col min="3" max="3" width="17" style="13" customWidth="1"/>
    <col min="4" max="4" width="31.54296875" style="13" customWidth="1"/>
    <col min="5" max="5" width="10.1796875" style="13" bestFit="1" customWidth="1"/>
    <col min="6" max="6" width="10.08984375" style="13" bestFit="1" customWidth="1"/>
    <col min="7" max="7" width="23.81640625" style="13" customWidth="1"/>
    <col min="8" max="49" width="9" style="13" customWidth="1"/>
    <col min="50" max="16384" width="8.7265625" style="13"/>
  </cols>
  <sheetData>
    <row r="2" spans="3:7" x14ac:dyDescent="0.45">
      <c r="C2" s="19" t="s">
        <v>300</v>
      </c>
    </row>
    <row r="3" spans="3:7" s="14" customFormat="1" hidden="1" x14ac:dyDescent="0.45">
      <c r="C3" s="14">
        <v>18.100000000000001</v>
      </c>
      <c r="D3" s="14">
        <v>18.2</v>
      </c>
      <c r="E3" s="14">
        <v>18.3</v>
      </c>
      <c r="F3" s="14">
        <v>18.399999999999999</v>
      </c>
      <c r="G3" s="14">
        <v>18.5</v>
      </c>
    </row>
    <row r="4" spans="3:7" s="105" customFormat="1" ht="33" x14ac:dyDescent="0.35">
      <c r="C4" s="157" t="s">
        <v>197</v>
      </c>
      <c r="D4" s="157" t="s">
        <v>289</v>
      </c>
      <c r="E4" s="72" t="s">
        <v>159</v>
      </c>
      <c r="F4" s="157" t="s">
        <v>130</v>
      </c>
      <c r="G4" s="72" t="s">
        <v>169</v>
      </c>
    </row>
    <row r="5" spans="3:7" ht="19" customHeight="1" x14ac:dyDescent="0.45">
      <c r="C5" s="36">
        <f>'Dropdown tables - Production'!E3</f>
        <v>0</v>
      </c>
      <c r="D5" s="147">
        <f>'Dropdown tables - Production'!G3</f>
        <v>0</v>
      </c>
      <c r="E5" s="124"/>
      <c r="F5" s="144" t="str" cm="1">
        <f t="array" ref="F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 s="113"/>
    </row>
    <row r="6" spans="3:7" x14ac:dyDescent="0.45">
      <c r="C6" s="36">
        <f>'Dropdown tables - Production'!E4</f>
        <v>0</v>
      </c>
      <c r="D6" s="147">
        <f>'Dropdown tables - Production'!G4</f>
        <v>0</v>
      </c>
      <c r="E6" s="124"/>
      <c r="F6" s="144" t="str" cm="1">
        <f t="array" ref="F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 s="113"/>
    </row>
    <row r="7" spans="3:7" x14ac:dyDescent="0.45">
      <c r="C7" s="36">
        <f>'Dropdown tables - Production'!E5</f>
        <v>0</v>
      </c>
      <c r="D7" s="147">
        <f>'Dropdown tables - Production'!G5</f>
        <v>0</v>
      </c>
      <c r="E7" s="124"/>
      <c r="F7" s="144" t="str" cm="1">
        <f t="array" ref="F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 s="113"/>
    </row>
    <row r="8" spans="3:7" x14ac:dyDescent="0.45">
      <c r="C8" s="36">
        <f>'Dropdown tables - Production'!E6</f>
        <v>0</v>
      </c>
      <c r="D8" s="147">
        <f>'Dropdown tables - Production'!G6</f>
        <v>0</v>
      </c>
      <c r="E8" s="124"/>
      <c r="F8" s="144" t="str" cm="1">
        <f t="array" ref="F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 s="113"/>
    </row>
    <row r="9" spans="3:7" x14ac:dyDescent="0.45">
      <c r="C9" s="36">
        <f>'Dropdown tables - Production'!E7</f>
        <v>0</v>
      </c>
      <c r="D9" s="147">
        <f>'Dropdown tables - Production'!G7</f>
        <v>0</v>
      </c>
      <c r="E9" s="124"/>
      <c r="F9" s="144" t="str" cm="1">
        <f t="array" ref="F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 s="113"/>
    </row>
    <row r="10" spans="3:7" x14ac:dyDescent="0.45">
      <c r="C10" s="36">
        <f>'Dropdown tables - Production'!E8</f>
        <v>0</v>
      </c>
      <c r="D10" s="147">
        <f>'Dropdown tables - Production'!G8</f>
        <v>0</v>
      </c>
      <c r="E10" s="124"/>
      <c r="F10" s="144" t="str" cm="1">
        <f t="array" ref="F1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0" s="113"/>
    </row>
    <row r="11" spans="3:7" x14ac:dyDescent="0.45">
      <c r="C11" s="36">
        <f>'Dropdown tables - Production'!E9</f>
        <v>0</v>
      </c>
      <c r="D11" s="147">
        <f>'Dropdown tables - Production'!G9</f>
        <v>0</v>
      </c>
      <c r="E11" s="124"/>
      <c r="F11" s="144" t="str" cm="1">
        <f t="array" ref="F1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1" s="113"/>
    </row>
    <row r="12" spans="3:7" x14ac:dyDescent="0.45">
      <c r="C12" s="36">
        <f>'Dropdown tables - Production'!E10</f>
        <v>0</v>
      </c>
      <c r="D12" s="147">
        <f>'Dropdown tables - Production'!G10</f>
        <v>0</v>
      </c>
      <c r="E12" s="124"/>
      <c r="F12" s="144" t="str" cm="1">
        <f t="array" ref="F1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2" s="113"/>
    </row>
    <row r="13" spans="3:7" x14ac:dyDescent="0.45">
      <c r="C13" s="36">
        <f>'Dropdown tables - Production'!E11</f>
        <v>0</v>
      </c>
      <c r="D13" s="147">
        <f>'Dropdown tables - Production'!G11</f>
        <v>0</v>
      </c>
      <c r="E13" s="124"/>
      <c r="F13" s="144" t="str" cm="1">
        <f t="array" ref="F1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3" s="113"/>
    </row>
    <row r="14" spans="3:7" x14ac:dyDescent="0.45">
      <c r="C14" s="36">
        <f>'Dropdown tables - Production'!E12</f>
        <v>0</v>
      </c>
      <c r="D14" s="147">
        <f>'Dropdown tables - Production'!G12</f>
        <v>0</v>
      </c>
      <c r="E14" s="124"/>
      <c r="F14" s="144" t="str" cm="1">
        <f t="array" ref="F1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4" s="113"/>
    </row>
    <row r="15" spans="3:7" x14ac:dyDescent="0.45">
      <c r="C15" s="36">
        <f>'Dropdown tables - Production'!E13</f>
        <v>0</v>
      </c>
      <c r="D15" s="147">
        <f>'Dropdown tables - Production'!G13</f>
        <v>0</v>
      </c>
      <c r="E15" s="124"/>
      <c r="F15" s="144" t="str" cm="1">
        <f t="array" ref="F1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5" s="113"/>
    </row>
    <row r="16" spans="3:7" x14ac:dyDescent="0.45">
      <c r="C16" s="36">
        <f>'Dropdown tables - Production'!E14</f>
        <v>0</v>
      </c>
      <c r="D16" s="147">
        <f>'Dropdown tables - Production'!G14</f>
        <v>0</v>
      </c>
      <c r="E16" s="124"/>
      <c r="F16" s="144" t="str" cm="1">
        <f t="array" ref="F1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6" s="113"/>
    </row>
    <row r="17" spans="3:7" x14ac:dyDescent="0.45">
      <c r="C17" s="36">
        <f>'Dropdown tables - Production'!E15</f>
        <v>0</v>
      </c>
      <c r="D17" s="147">
        <f>'Dropdown tables - Production'!G15</f>
        <v>0</v>
      </c>
      <c r="E17" s="124"/>
      <c r="F17" s="144" t="str" cm="1">
        <f t="array" ref="F1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7" s="113"/>
    </row>
    <row r="18" spans="3:7" x14ac:dyDescent="0.45">
      <c r="C18" s="36">
        <f>'Dropdown tables - Production'!E16</f>
        <v>0</v>
      </c>
      <c r="D18" s="147">
        <f>'Dropdown tables - Production'!G16</f>
        <v>0</v>
      </c>
      <c r="E18" s="124"/>
      <c r="F18" s="144" t="str" cm="1">
        <f t="array" ref="F1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8" s="113"/>
    </row>
    <row r="19" spans="3:7" x14ac:dyDescent="0.45">
      <c r="C19" s="36">
        <f>'Dropdown tables - Production'!E17</f>
        <v>0</v>
      </c>
      <c r="D19" s="147">
        <f>'Dropdown tables - Production'!G17</f>
        <v>0</v>
      </c>
      <c r="E19" s="124"/>
      <c r="F19" s="144" t="str" cm="1">
        <f t="array" ref="F1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9" s="113"/>
    </row>
    <row r="20" spans="3:7" x14ac:dyDescent="0.45">
      <c r="C20" s="36">
        <f>'Dropdown tables - Production'!E18</f>
        <v>0</v>
      </c>
      <c r="D20" s="147">
        <f>'Dropdown tables - Production'!G18</f>
        <v>0</v>
      </c>
      <c r="E20" s="124"/>
      <c r="F20" s="144" t="str" cm="1">
        <f t="array" ref="F2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0" s="113"/>
    </row>
    <row r="21" spans="3:7" x14ac:dyDescent="0.45">
      <c r="C21" s="36">
        <f>'Dropdown tables - Production'!E19</f>
        <v>0</v>
      </c>
      <c r="D21" s="147">
        <f>'Dropdown tables - Production'!G19</f>
        <v>0</v>
      </c>
      <c r="E21" s="124"/>
      <c r="F21" s="144" t="str" cm="1">
        <f t="array" ref="F2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1" s="113"/>
    </row>
    <row r="22" spans="3:7" x14ac:dyDescent="0.45">
      <c r="C22" s="36">
        <f>'Dropdown tables - Production'!E20</f>
        <v>0</v>
      </c>
      <c r="D22" s="147">
        <f>'Dropdown tables - Production'!G20</f>
        <v>0</v>
      </c>
      <c r="E22" s="124"/>
      <c r="F22" s="144" t="str" cm="1">
        <f t="array" ref="F2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2" s="113"/>
    </row>
    <row r="23" spans="3:7" x14ac:dyDescent="0.45">
      <c r="C23" s="36">
        <f>'Dropdown tables - Production'!E21</f>
        <v>0</v>
      </c>
      <c r="D23" s="147">
        <f>'Dropdown tables - Production'!G21</f>
        <v>0</v>
      </c>
      <c r="E23" s="124"/>
      <c r="F23" s="144" t="str" cm="1">
        <f t="array" ref="F2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3" s="113"/>
    </row>
    <row r="24" spans="3:7" x14ac:dyDescent="0.45">
      <c r="C24" s="36">
        <f>'Dropdown tables - Production'!E22</f>
        <v>0</v>
      </c>
      <c r="D24" s="147">
        <f>'Dropdown tables - Production'!G22</f>
        <v>0</v>
      </c>
      <c r="E24" s="124"/>
      <c r="F24" s="144" t="str" cm="1">
        <f t="array" ref="F2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4" s="113"/>
    </row>
    <row r="25" spans="3:7" x14ac:dyDescent="0.45">
      <c r="C25" s="36">
        <f>'Dropdown tables - Production'!E23</f>
        <v>0</v>
      </c>
      <c r="D25" s="147">
        <f>'Dropdown tables - Production'!G23</f>
        <v>0</v>
      </c>
      <c r="E25" s="124"/>
      <c r="F25" s="144" t="str" cm="1">
        <f t="array" ref="F2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5" s="113"/>
    </row>
    <row r="26" spans="3:7" x14ac:dyDescent="0.45">
      <c r="C26" s="36">
        <f>'Dropdown tables - Production'!E24</f>
        <v>0</v>
      </c>
      <c r="D26" s="147">
        <f>'Dropdown tables - Production'!G24</f>
        <v>0</v>
      </c>
      <c r="E26" s="124"/>
      <c r="F26" s="144" t="str" cm="1">
        <f t="array" ref="F2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6" s="113"/>
    </row>
    <row r="27" spans="3:7" x14ac:dyDescent="0.45">
      <c r="C27" s="36">
        <f>'Dropdown tables - Production'!E25</f>
        <v>0</v>
      </c>
      <c r="D27" s="147">
        <f>'Dropdown tables - Production'!G25</f>
        <v>0</v>
      </c>
      <c r="E27" s="124"/>
      <c r="F27" s="144" t="str" cm="1">
        <f t="array" ref="F2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7" s="113"/>
    </row>
    <row r="28" spans="3:7" x14ac:dyDescent="0.45">
      <c r="C28" s="36">
        <f>'Dropdown tables - Production'!E26</f>
        <v>0</v>
      </c>
      <c r="D28" s="147">
        <f>'Dropdown tables - Production'!G26</f>
        <v>0</v>
      </c>
      <c r="E28" s="124"/>
      <c r="F28" s="144" t="str" cm="1">
        <f t="array" ref="F2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8" s="113"/>
    </row>
    <row r="29" spans="3:7" x14ac:dyDescent="0.45">
      <c r="C29" s="36">
        <f>'Dropdown tables - Production'!E27</f>
        <v>0</v>
      </c>
      <c r="D29" s="147">
        <f>'Dropdown tables - Production'!G27</f>
        <v>0</v>
      </c>
      <c r="E29" s="124"/>
      <c r="F29" s="144" t="str" cm="1">
        <f t="array" ref="F2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29" s="113"/>
    </row>
    <row r="30" spans="3:7" x14ac:dyDescent="0.45">
      <c r="C30" s="36">
        <f>'Dropdown tables - Production'!E28</f>
        <v>0</v>
      </c>
      <c r="D30" s="147">
        <f>'Dropdown tables - Production'!G28</f>
        <v>0</v>
      </c>
      <c r="E30" s="124"/>
      <c r="F30" s="144" t="str" cm="1">
        <f t="array" ref="F3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0" s="113"/>
    </row>
    <row r="31" spans="3:7" x14ac:dyDescent="0.45">
      <c r="C31" s="36">
        <f>'Dropdown tables - Production'!E29</f>
        <v>0</v>
      </c>
      <c r="D31" s="147">
        <f>'Dropdown tables - Production'!G29</f>
        <v>0</v>
      </c>
      <c r="E31" s="124"/>
      <c r="F31" s="144" t="str" cm="1">
        <f t="array" ref="F3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1" s="113"/>
    </row>
    <row r="32" spans="3:7" x14ac:dyDescent="0.45">
      <c r="C32" s="36">
        <f>'Dropdown tables - Production'!E30</f>
        <v>0</v>
      </c>
      <c r="D32" s="147">
        <f>'Dropdown tables - Production'!G30</f>
        <v>0</v>
      </c>
      <c r="E32" s="124"/>
      <c r="F32" s="144" t="str" cm="1">
        <f t="array" ref="F3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2" s="113"/>
    </row>
    <row r="33" spans="3:7" x14ac:dyDescent="0.45">
      <c r="C33" s="36">
        <f>'Dropdown tables - Production'!E31</f>
        <v>0</v>
      </c>
      <c r="D33" s="147">
        <f>'Dropdown tables - Production'!G31</f>
        <v>0</v>
      </c>
      <c r="E33" s="124"/>
      <c r="F33" s="144" t="str" cm="1">
        <f t="array" ref="F3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3" s="113"/>
    </row>
    <row r="34" spans="3:7" x14ac:dyDescent="0.45">
      <c r="C34" s="36">
        <f>'Dropdown tables - Production'!E32</f>
        <v>0</v>
      </c>
      <c r="D34" s="147">
        <f>'Dropdown tables - Production'!G32</f>
        <v>0</v>
      </c>
      <c r="E34" s="124"/>
      <c r="F34" s="144" t="str" cm="1">
        <f t="array" ref="F3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4" s="113"/>
    </row>
    <row r="35" spans="3:7" x14ac:dyDescent="0.45">
      <c r="C35" s="36">
        <f>'Dropdown tables - Production'!E33</f>
        <v>0</v>
      </c>
      <c r="D35" s="147">
        <f>'Dropdown tables - Production'!G33</f>
        <v>0</v>
      </c>
      <c r="E35" s="124"/>
      <c r="F35" s="144" t="str" cm="1">
        <f t="array" ref="F3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5" s="113"/>
    </row>
    <row r="36" spans="3:7" x14ac:dyDescent="0.45">
      <c r="C36" s="36">
        <f>'Dropdown tables - Production'!E34</f>
        <v>0</v>
      </c>
      <c r="D36" s="147">
        <f>'Dropdown tables - Production'!G34</f>
        <v>0</v>
      </c>
      <c r="E36" s="124"/>
      <c r="F36" s="144" t="str" cm="1">
        <f t="array" ref="F3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6" s="113"/>
    </row>
    <row r="37" spans="3:7" x14ac:dyDescent="0.45">
      <c r="C37" s="36">
        <f>'Dropdown tables - Production'!E35</f>
        <v>0</v>
      </c>
      <c r="D37" s="147">
        <f>'Dropdown tables - Production'!G35</f>
        <v>0</v>
      </c>
      <c r="E37" s="124"/>
      <c r="F37" s="144" t="str" cm="1">
        <f t="array" ref="F3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7" s="113"/>
    </row>
    <row r="38" spans="3:7" x14ac:dyDescent="0.45">
      <c r="C38" s="36">
        <f>'Dropdown tables - Production'!E36</f>
        <v>0</v>
      </c>
      <c r="D38" s="147">
        <f>'Dropdown tables - Production'!G36</f>
        <v>0</v>
      </c>
      <c r="E38" s="124"/>
      <c r="F38" s="144" t="str" cm="1">
        <f t="array" ref="F3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8" s="113"/>
    </row>
    <row r="39" spans="3:7" x14ac:dyDescent="0.45">
      <c r="C39" s="36">
        <f>'Dropdown tables - Production'!E37</f>
        <v>0</v>
      </c>
      <c r="D39" s="147">
        <f>'Dropdown tables - Production'!G37</f>
        <v>0</v>
      </c>
      <c r="E39" s="124"/>
      <c r="F39" s="144" t="str" cm="1">
        <f t="array" ref="F3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39" s="113"/>
    </row>
    <row r="40" spans="3:7" x14ac:dyDescent="0.45">
      <c r="C40" s="36">
        <f>'Dropdown tables - Production'!E38</f>
        <v>0</v>
      </c>
      <c r="D40" s="147">
        <f>'Dropdown tables - Production'!G38</f>
        <v>0</v>
      </c>
      <c r="E40" s="124"/>
      <c r="F40" s="144" t="str" cm="1">
        <f t="array" ref="F4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0" s="113"/>
    </row>
    <row r="41" spans="3:7" x14ac:dyDescent="0.45">
      <c r="C41" s="36">
        <f>'Dropdown tables - Production'!E39</f>
        <v>0</v>
      </c>
      <c r="D41" s="147">
        <f>'Dropdown tables - Production'!G39</f>
        <v>0</v>
      </c>
      <c r="E41" s="124"/>
      <c r="F41" s="144" t="str" cm="1">
        <f t="array" ref="F4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1" s="113"/>
    </row>
    <row r="42" spans="3:7" x14ac:dyDescent="0.45">
      <c r="C42" s="36">
        <f>'Dropdown tables - Production'!E40</f>
        <v>0</v>
      </c>
      <c r="D42" s="147">
        <f>'Dropdown tables - Production'!G40</f>
        <v>0</v>
      </c>
      <c r="E42" s="124"/>
      <c r="F42" s="144" t="str" cm="1">
        <f t="array" ref="F4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2" s="113"/>
    </row>
    <row r="43" spans="3:7" x14ac:dyDescent="0.45">
      <c r="C43" s="36">
        <f>'Dropdown tables - Production'!E41</f>
        <v>0</v>
      </c>
      <c r="D43" s="147">
        <f>'Dropdown tables - Production'!G41</f>
        <v>0</v>
      </c>
      <c r="E43" s="124"/>
      <c r="F43" s="144" t="str" cm="1">
        <f t="array" ref="F4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3" s="113"/>
    </row>
    <row r="44" spans="3:7" x14ac:dyDescent="0.45">
      <c r="C44" s="36">
        <f>'Dropdown tables - Production'!E42</f>
        <v>0</v>
      </c>
      <c r="D44" s="147">
        <f>'Dropdown tables - Production'!G42</f>
        <v>0</v>
      </c>
      <c r="E44" s="124"/>
      <c r="F44" s="144" t="str" cm="1">
        <f t="array" ref="F4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4" s="113"/>
    </row>
    <row r="45" spans="3:7" x14ac:dyDescent="0.45">
      <c r="C45" s="36">
        <f>'Dropdown tables - Production'!E43</f>
        <v>0</v>
      </c>
      <c r="D45" s="147">
        <f>'Dropdown tables - Production'!G43</f>
        <v>0</v>
      </c>
      <c r="E45" s="124"/>
      <c r="F45" s="144" t="str" cm="1">
        <f t="array" ref="F4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5" s="113"/>
    </row>
    <row r="46" spans="3:7" x14ac:dyDescent="0.45">
      <c r="C46" s="36">
        <f>'Dropdown tables - Production'!E44</f>
        <v>0</v>
      </c>
      <c r="D46" s="147">
        <f>'Dropdown tables - Production'!G44</f>
        <v>0</v>
      </c>
      <c r="E46" s="124"/>
      <c r="F46" s="144" t="str" cm="1">
        <f t="array" ref="F4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6" s="113"/>
    </row>
    <row r="47" spans="3:7" x14ac:dyDescent="0.45">
      <c r="C47" s="36">
        <f>'Dropdown tables - Production'!E45</f>
        <v>0</v>
      </c>
      <c r="D47" s="147">
        <f>'Dropdown tables - Production'!G45</f>
        <v>0</v>
      </c>
      <c r="E47" s="124"/>
      <c r="F47" s="144" t="str" cm="1">
        <f t="array" ref="F4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7" s="113"/>
    </row>
    <row r="48" spans="3:7" x14ac:dyDescent="0.45">
      <c r="C48" s="36">
        <f>'Dropdown tables - Production'!E46</f>
        <v>0</v>
      </c>
      <c r="D48" s="147">
        <f>'Dropdown tables - Production'!G46</f>
        <v>0</v>
      </c>
      <c r="E48" s="124"/>
      <c r="F48" s="144" t="str" cm="1">
        <f t="array" ref="F4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8" s="113"/>
    </row>
    <row r="49" spans="3:7" x14ac:dyDescent="0.45">
      <c r="C49" s="36">
        <f>'Dropdown tables - Production'!E47</f>
        <v>0</v>
      </c>
      <c r="D49" s="147">
        <f>'Dropdown tables - Production'!G47</f>
        <v>0</v>
      </c>
      <c r="E49" s="124"/>
      <c r="F49" s="144" t="str" cm="1">
        <f t="array" ref="F4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49" s="113"/>
    </row>
    <row r="50" spans="3:7" x14ac:dyDescent="0.45">
      <c r="C50" s="36">
        <f>'Dropdown tables - Production'!E48</f>
        <v>0</v>
      </c>
      <c r="D50" s="147">
        <f>'Dropdown tables - Production'!G48</f>
        <v>0</v>
      </c>
      <c r="E50" s="124"/>
      <c r="F50" s="144" t="str" cm="1">
        <f t="array" ref="F5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0" s="113"/>
    </row>
    <row r="51" spans="3:7" x14ac:dyDescent="0.45">
      <c r="C51" s="36">
        <f>'Dropdown tables - Production'!E49</f>
        <v>0</v>
      </c>
      <c r="D51" s="147">
        <f>'Dropdown tables - Production'!G49</f>
        <v>0</v>
      </c>
      <c r="E51" s="124"/>
      <c r="F51" s="144" t="str" cm="1">
        <f t="array" ref="F5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1" s="113"/>
    </row>
    <row r="52" spans="3:7" x14ac:dyDescent="0.45">
      <c r="C52" s="36">
        <f>'Dropdown tables - Production'!E50</f>
        <v>0</v>
      </c>
      <c r="D52" s="147">
        <f>'Dropdown tables - Production'!G50</f>
        <v>0</v>
      </c>
      <c r="E52" s="124"/>
      <c r="F52" s="144" t="str" cm="1">
        <f t="array" ref="F5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2" s="113"/>
    </row>
    <row r="53" spans="3:7" x14ac:dyDescent="0.45">
      <c r="C53" s="36">
        <f>'Dropdown tables - Production'!E51</f>
        <v>0</v>
      </c>
      <c r="D53" s="147">
        <f>'Dropdown tables - Production'!G51</f>
        <v>0</v>
      </c>
      <c r="E53" s="124"/>
      <c r="F53" s="144" t="str" cm="1">
        <f t="array" ref="F5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3" s="113"/>
    </row>
    <row r="54" spans="3:7" x14ac:dyDescent="0.45">
      <c r="C54" s="36">
        <f>'Dropdown tables - Production'!E52</f>
        <v>0</v>
      </c>
      <c r="D54" s="147">
        <f>'Dropdown tables - Production'!G52</f>
        <v>0</v>
      </c>
      <c r="E54" s="124"/>
      <c r="F54" s="144" t="str" cm="1">
        <f t="array" ref="F5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4" s="113"/>
    </row>
    <row r="55" spans="3:7" x14ac:dyDescent="0.45">
      <c r="C55" s="36">
        <f>'Dropdown tables - Production'!E53</f>
        <v>0</v>
      </c>
      <c r="D55" s="147">
        <f>'Dropdown tables - Production'!G53</f>
        <v>0</v>
      </c>
      <c r="E55" s="124"/>
      <c r="F55" s="144" t="str" cm="1">
        <f t="array" ref="F5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5" s="113"/>
    </row>
    <row r="56" spans="3:7" x14ac:dyDescent="0.45">
      <c r="C56" s="36">
        <f>'Dropdown tables - Production'!E54</f>
        <v>0</v>
      </c>
      <c r="D56" s="147">
        <f>'Dropdown tables - Production'!G54</f>
        <v>0</v>
      </c>
      <c r="E56" s="124"/>
      <c r="F56" s="144" t="str" cm="1">
        <f t="array" ref="F5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6" s="113"/>
    </row>
    <row r="57" spans="3:7" x14ac:dyDescent="0.45">
      <c r="C57" s="36">
        <f>'Dropdown tables - Production'!E55</f>
        <v>0</v>
      </c>
      <c r="D57" s="147">
        <f>'Dropdown tables - Production'!G55</f>
        <v>0</v>
      </c>
      <c r="E57" s="124"/>
      <c r="F57" s="144" t="str" cm="1">
        <f t="array" ref="F5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7" s="113"/>
    </row>
    <row r="58" spans="3:7" x14ac:dyDescent="0.45">
      <c r="C58" s="36">
        <f>'Dropdown tables - Production'!E56</f>
        <v>0</v>
      </c>
      <c r="D58" s="147">
        <f>'Dropdown tables - Production'!G56</f>
        <v>0</v>
      </c>
      <c r="E58" s="124"/>
      <c r="F58" s="144" t="str" cm="1">
        <f t="array" ref="F5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8" s="113"/>
    </row>
    <row r="59" spans="3:7" x14ac:dyDescent="0.45">
      <c r="C59" s="36">
        <f>'Dropdown tables - Production'!E57</f>
        <v>0</v>
      </c>
      <c r="D59" s="147">
        <f>'Dropdown tables - Production'!G57</f>
        <v>0</v>
      </c>
      <c r="E59" s="124"/>
      <c r="F59" s="144" t="str" cm="1">
        <f t="array" ref="F5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59" s="113"/>
    </row>
    <row r="60" spans="3:7" x14ac:dyDescent="0.45">
      <c r="C60" s="36">
        <f>'Dropdown tables - Production'!E58</f>
        <v>0</v>
      </c>
      <c r="D60" s="147">
        <f>'Dropdown tables - Production'!G58</f>
        <v>0</v>
      </c>
      <c r="E60" s="124"/>
      <c r="F60" s="144" t="str" cm="1">
        <f t="array" ref="F6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0" s="113"/>
    </row>
    <row r="61" spans="3:7" x14ac:dyDescent="0.45">
      <c r="C61" s="36">
        <f>'Dropdown tables - Production'!E59</f>
        <v>0</v>
      </c>
      <c r="D61" s="147">
        <f>'Dropdown tables - Production'!G59</f>
        <v>0</v>
      </c>
      <c r="E61" s="124"/>
      <c r="F61" s="144" t="str" cm="1">
        <f t="array" ref="F6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1" s="113"/>
    </row>
    <row r="62" spans="3:7" x14ac:dyDescent="0.45">
      <c r="C62" s="36">
        <f>'Dropdown tables - Production'!E60</f>
        <v>0</v>
      </c>
      <c r="D62" s="147">
        <f>'Dropdown tables - Production'!G60</f>
        <v>0</v>
      </c>
      <c r="E62" s="124"/>
      <c r="F62" s="144" t="str" cm="1">
        <f t="array" ref="F6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2" s="113"/>
    </row>
    <row r="63" spans="3:7" x14ac:dyDescent="0.45">
      <c r="C63" s="36">
        <f>'Dropdown tables - Production'!E61</f>
        <v>0</v>
      </c>
      <c r="D63" s="147">
        <f>'Dropdown tables - Production'!G61</f>
        <v>0</v>
      </c>
      <c r="E63" s="124"/>
      <c r="F63" s="144" t="str" cm="1">
        <f t="array" ref="F6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3" s="113"/>
    </row>
    <row r="64" spans="3:7" x14ac:dyDescent="0.45">
      <c r="C64" s="36">
        <f>'Dropdown tables - Production'!E62</f>
        <v>0</v>
      </c>
      <c r="D64" s="147">
        <f>'Dropdown tables - Production'!G62</f>
        <v>0</v>
      </c>
      <c r="E64" s="124"/>
      <c r="F64" s="144" t="str" cm="1">
        <f t="array" ref="F6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4" s="113"/>
    </row>
    <row r="65" spans="3:7" x14ac:dyDescent="0.45">
      <c r="C65" s="36">
        <f>'Dropdown tables - Production'!E63</f>
        <v>0</v>
      </c>
      <c r="D65" s="147">
        <f>'Dropdown tables - Production'!G63</f>
        <v>0</v>
      </c>
      <c r="E65" s="124"/>
      <c r="F65" s="144" t="str" cm="1">
        <f t="array" ref="F6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5" s="113"/>
    </row>
    <row r="66" spans="3:7" x14ac:dyDescent="0.45">
      <c r="C66" s="36">
        <f>'Dropdown tables - Production'!E64</f>
        <v>0</v>
      </c>
      <c r="D66" s="147">
        <f>'Dropdown tables - Production'!G64</f>
        <v>0</v>
      </c>
      <c r="E66" s="124"/>
      <c r="F66" s="144" t="str" cm="1">
        <f t="array" ref="F6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6" s="113"/>
    </row>
    <row r="67" spans="3:7" x14ac:dyDescent="0.45">
      <c r="C67" s="36">
        <f>'Dropdown tables - Production'!E65</f>
        <v>0</v>
      </c>
      <c r="D67" s="147">
        <f>'Dropdown tables - Production'!G65</f>
        <v>0</v>
      </c>
      <c r="E67" s="124"/>
      <c r="F67" s="144" t="str" cm="1">
        <f t="array" ref="F6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7" s="113"/>
    </row>
    <row r="68" spans="3:7" x14ac:dyDescent="0.45">
      <c r="C68" s="36">
        <f>'Dropdown tables - Production'!E66</f>
        <v>0</v>
      </c>
      <c r="D68" s="147">
        <f>'Dropdown tables - Production'!G66</f>
        <v>0</v>
      </c>
      <c r="E68" s="124"/>
      <c r="F68" s="144" t="str" cm="1">
        <f t="array" ref="F6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8" s="113"/>
    </row>
    <row r="69" spans="3:7" x14ac:dyDescent="0.45">
      <c r="C69" s="36">
        <f>'Dropdown tables - Production'!E67</f>
        <v>0</v>
      </c>
      <c r="D69" s="147">
        <f>'Dropdown tables - Production'!G67</f>
        <v>0</v>
      </c>
      <c r="E69" s="124"/>
      <c r="F69" s="144" t="str" cm="1">
        <f t="array" ref="F6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69" s="113"/>
    </row>
    <row r="70" spans="3:7" x14ac:dyDescent="0.45">
      <c r="C70" s="36">
        <f>'Dropdown tables - Production'!E68</f>
        <v>0</v>
      </c>
      <c r="D70" s="147">
        <f>'Dropdown tables - Production'!G68</f>
        <v>0</v>
      </c>
      <c r="E70" s="124"/>
      <c r="F70" s="144" t="str" cm="1">
        <f t="array" ref="F7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0" s="113"/>
    </row>
    <row r="71" spans="3:7" x14ac:dyDescent="0.45">
      <c r="C71" s="36">
        <f>'Dropdown tables - Production'!E69</f>
        <v>0</v>
      </c>
      <c r="D71" s="147">
        <f>'Dropdown tables - Production'!G69</f>
        <v>0</v>
      </c>
      <c r="E71" s="124"/>
      <c r="F71" s="144" t="str" cm="1">
        <f t="array" ref="F7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1" s="113"/>
    </row>
    <row r="72" spans="3:7" x14ac:dyDescent="0.45">
      <c r="C72" s="36">
        <f>'Dropdown tables - Production'!E70</f>
        <v>0</v>
      </c>
      <c r="D72" s="147">
        <f>'Dropdown tables - Production'!G70</f>
        <v>0</v>
      </c>
      <c r="E72" s="124"/>
      <c r="F72" s="144" t="str" cm="1">
        <f t="array" ref="F7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2" s="113"/>
    </row>
    <row r="73" spans="3:7" x14ac:dyDescent="0.45">
      <c r="C73" s="36">
        <f>'Dropdown tables - Production'!E71</f>
        <v>0</v>
      </c>
      <c r="D73" s="147">
        <f>'Dropdown tables - Production'!G71</f>
        <v>0</v>
      </c>
      <c r="E73" s="124"/>
      <c r="F73" s="144" t="str" cm="1">
        <f t="array" ref="F7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3" s="113"/>
    </row>
    <row r="74" spans="3:7" x14ac:dyDescent="0.45">
      <c r="C74" s="36">
        <f>'Dropdown tables - Production'!E72</f>
        <v>0</v>
      </c>
      <c r="D74" s="147">
        <f>'Dropdown tables - Production'!G72</f>
        <v>0</v>
      </c>
      <c r="E74" s="124"/>
      <c r="F74" s="144" t="str" cm="1">
        <f t="array" ref="F7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4" s="113"/>
    </row>
    <row r="75" spans="3:7" x14ac:dyDescent="0.45">
      <c r="C75" s="36">
        <f>'Dropdown tables - Production'!E73</f>
        <v>0</v>
      </c>
      <c r="D75" s="147">
        <f>'Dropdown tables - Production'!G73</f>
        <v>0</v>
      </c>
      <c r="E75" s="124"/>
      <c r="F75" s="144" t="str" cm="1">
        <f t="array" ref="F7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5" s="113"/>
    </row>
    <row r="76" spans="3:7" x14ac:dyDescent="0.45">
      <c r="C76" s="36">
        <f>'Dropdown tables - Production'!E74</f>
        <v>0</v>
      </c>
      <c r="D76" s="147">
        <f>'Dropdown tables - Production'!G74</f>
        <v>0</v>
      </c>
      <c r="E76" s="124"/>
      <c r="F76" s="144" t="str" cm="1">
        <f t="array" ref="F7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6" s="113"/>
    </row>
    <row r="77" spans="3:7" x14ac:dyDescent="0.45">
      <c r="C77" s="36">
        <f>'Dropdown tables - Production'!E75</f>
        <v>0</v>
      </c>
      <c r="D77" s="147">
        <f>'Dropdown tables - Production'!G75</f>
        <v>0</v>
      </c>
      <c r="E77" s="124"/>
      <c r="F77" s="144" t="str" cm="1">
        <f t="array" ref="F7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7" s="113"/>
    </row>
    <row r="78" spans="3:7" x14ac:dyDescent="0.45">
      <c r="C78" s="36">
        <f>'Dropdown tables - Production'!E76</f>
        <v>0</v>
      </c>
      <c r="D78" s="147">
        <f>'Dropdown tables - Production'!G76</f>
        <v>0</v>
      </c>
      <c r="E78" s="124"/>
      <c r="F78" s="144" t="str" cm="1">
        <f t="array" ref="F7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8" s="113"/>
    </row>
    <row r="79" spans="3:7" x14ac:dyDescent="0.45">
      <c r="C79" s="36">
        <f>'Dropdown tables - Production'!E77</f>
        <v>0</v>
      </c>
      <c r="D79" s="147">
        <f>'Dropdown tables - Production'!G77</f>
        <v>0</v>
      </c>
      <c r="E79" s="124"/>
      <c r="F79" s="144" t="str" cm="1">
        <f t="array" ref="F7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79" s="113"/>
    </row>
    <row r="80" spans="3:7" x14ac:dyDescent="0.45">
      <c r="C80" s="36">
        <f>'Dropdown tables - Production'!E78</f>
        <v>0</v>
      </c>
      <c r="D80" s="147">
        <f>'Dropdown tables - Production'!G78</f>
        <v>0</v>
      </c>
      <c r="E80" s="124"/>
      <c r="F80" s="144" t="str" cm="1">
        <f t="array" ref="F8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0" s="113"/>
    </row>
    <row r="81" spans="3:7" x14ac:dyDescent="0.45">
      <c r="C81" s="36">
        <f>'Dropdown tables - Production'!E79</f>
        <v>0</v>
      </c>
      <c r="D81" s="147">
        <f>'Dropdown tables - Production'!G79</f>
        <v>0</v>
      </c>
      <c r="E81" s="124"/>
      <c r="F81" s="144" t="str" cm="1">
        <f t="array" ref="F8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1" s="113"/>
    </row>
    <row r="82" spans="3:7" x14ac:dyDescent="0.45">
      <c r="C82" s="36">
        <f>'Dropdown tables - Production'!E80</f>
        <v>0</v>
      </c>
      <c r="D82" s="147">
        <f>'Dropdown tables - Production'!G80</f>
        <v>0</v>
      </c>
      <c r="E82" s="124"/>
      <c r="F82" s="144" t="str" cm="1">
        <f t="array" ref="F8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2" s="113"/>
    </row>
    <row r="83" spans="3:7" x14ac:dyDescent="0.45">
      <c r="C83" s="36">
        <f>'Dropdown tables - Production'!E81</f>
        <v>0</v>
      </c>
      <c r="D83" s="147">
        <f>'Dropdown tables - Production'!G81</f>
        <v>0</v>
      </c>
      <c r="E83" s="124"/>
      <c r="F83" s="144" t="str" cm="1">
        <f t="array" ref="F8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3" s="113"/>
    </row>
    <row r="84" spans="3:7" x14ac:dyDescent="0.45">
      <c r="C84" s="36">
        <f>'Dropdown tables - Production'!E82</f>
        <v>0</v>
      </c>
      <c r="D84" s="147">
        <f>'Dropdown tables - Production'!G82</f>
        <v>0</v>
      </c>
      <c r="E84" s="124"/>
      <c r="F84" s="144" t="str" cm="1">
        <f t="array" ref="F8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4" s="113"/>
    </row>
    <row r="85" spans="3:7" x14ac:dyDescent="0.45">
      <c r="C85" s="36">
        <f>'Dropdown tables - Production'!E83</f>
        <v>0</v>
      </c>
      <c r="D85" s="147">
        <f>'Dropdown tables - Production'!G83</f>
        <v>0</v>
      </c>
      <c r="E85" s="124"/>
      <c r="F85" s="144" t="str" cm="1">
        <f t="array" ref="F8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5" s="113"/>
    </row>
    <row r="86" spans="3:7" x14ac:dyDescent="0.45">
      <c r="C86" s="36">
        <f>'Dropdown tables - Production'!E84</f>
        <v>0</v>
      </c>
      <c r="D86" s="147">
        <f>'Dropdown tables - Production'!G84</f>
        <v>0</v>
      </c>
      <c r="E86" s="124"/>
      <c r="F86" s="144" t="str" cm="1">
        <f t="array" ref="F8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6" s="113"/>
    </row>
    <row r="87" spans="3:7" x14ac:dyDescent="0.45">
      <c r="C87" s="36">
        <f>'Dropdown tables - Production'!E85</f>
        <v>0</v>
      </c>
      <c r="D87" s="147">
        <f>'Dropdown tables - Production'!G85</f>
        <v>0</v>
      </c>
      <c r="E87" s="124"/>
      <c r="F87" s="144" t="str" cm="1">
        <f t="array" ref="F8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7" s="113"/>
    </row>
    <row r="88" spans="3:7" x14ac:dyDescent="0.45">
      <c r="C88" s="36">
        <f>'Dropdown tables - Production'!E86</f>
        <v>0</v>
      </c>
      <c r="D88" s="147">
        <f>'Dropdown tables - Production'!G86</f>
        <v>0</v>
      </c>
      <c r="E88" s="124"/>
      <c r="F88" s="144" t="str" cm="1">
        <f t="array" ref="F8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8" s="113"/>
    </row>
    <row r="89" spans="3:7" x14ac:dyDescent="0.45">
      <c r="C89" s="36">
        <f>'Dropdown tables - Production'!E87</f>
        <v>0</v>
      </c>
      <c r="D89" s="147">
        <f>'Dropdown tables - Production'!G87</f>
        <v>0</v>
      </c>
      <c r="E89" s="124"/>
      <c r="F89" s="144" t="str" cm="1">
        <f t="array" ref="F8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89" s="113"/>
    </row>
    <row r="90" spans="3:7" x14ac:dyDescent="0.45">
      <c r="C90" s="36">
        <f>'Dropdown tables - Production'!E88</f>
        <v>0</v>
      </c>
      <c r="D90" s="147">
        <f>'Dropdown tables - Production'!G88</f>
        <v>0</v>
      </c>
      <c r="E90" s="124"/>
      <c r="F90" s="144" t="str" cm="1">
        <f t="array" ref="F9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0" s="113"/>
    </row>
    <row r="91" spans="3:7" x14ac:dyDescent="0.45">
      <c r="C91" s="36">
        <f>'Dropdown tables - Production'!E89</f>
        <v>0</v>
      </c>
      <c r="D91" s="147">
        <f>'Dropdown tables - Production'!G89</f>
        <v>0</v>
      </c>
      <c r="E91" s="124"/>
      <c r="F91" s="144" t="str" cm="1">
        <f t="array" ref="F91">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1" s="113"/>
    </row>
    <row r="92" spans="3:7" x14ac:dyDescent="0.45">
      <c r="C92" s="36">
        <f>'Dropdown tables - Production'!E90</f>
        <v>0</v>
      </c>
      <c r="D92" s="147">
        <f>'Dropdown tables - Production'!G90</f>
        <v>0</v>
      </c>
      <c r="E92" s="124"/>
      <c r="F92" s="144" t="str" cm="1">
        <f t="array" ref="F92">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2" s="113"/>
    </row>
    <row r="93" spans="3:7" x14ac:dyDescent="0.45">
      <c r="C93" s="36">
        <f>'Dropdown tables - Production'!E91</f>
        <v>0</v>
      </c>
      <c r="D93" s="147">
        <f>'Dropdown tables - Production'!G91</f>
        <v>0</v>
      </c>
      <c r="E93" s="124"/>
      <c r="F93" s="144" t="str" cm="1">
        <f t="array" ref="F93">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3" s="113"/>
    </row>
    <row r="94" spans="3:7" x14ac:dyDescent="0.45">
      <c r="C94" s="36">
        <f>'Dropdown tables - Production'!E92</f>
        <v>0</v>
      </c>
      <c r="D94" s="147">
        <f>'Dropdown tables - Production'!G92</f>
        <v>0</v>
      </c>
      <c r="E94" s="124"/>
      <c r="F94" s="144" t="str" cm="1">
        <f t="array" ref="F94">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4" s="113"/>
    </row>
    <row r="95" spans="3:7" x14ac:dyDescent="0.45">
      <c r="C95" s="36">
        <f>'Dropdown tables - Production'!E93</f>
        <v>0</v>
      </c>
      <c r="D95" s="147">
        <f>'Dropdown tables - Production'!G93</f>
        <v>0</v>
      </c>
      <c r="E95" s="124"/>
      <c r="F95" s="144" t="str" cm="1">
        <f t="array" ref="F95">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5" s="113"/>
    </row>
    <row r="96" spans="3:7" x14ac:dyDescent="0.45">
      <c r="C96" s="36">
        <f>'Dropdown tables - Production'!E94</f>
        <v>0</v>
      </c>
      <c r="D96" s="147">
        <f>'Dropdown tables - Production'!G94</f>
        <v>0</v>
      </c>
      <c r="E96" s="124"/>
      <c r="F96" s="144" t="str" cm="1">
        <f t="array" ref="F96">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6" s="113"/>
    </row>
    <row r="97" spans="3:7" x14ac:dyDescent="0.45">
      <c r="C97" s="36">
        <f>'Dropdown tables - Production'!E95</f>
        <v>0</v>
      </c>
      <c r="D97" s="147">
        <f>'Dropdown tables - Production'!G95</f>
        <v>0</v>
      </c>
      <c r="E97" s="124"/>
      <c r="F97" s="144" t="str" cm="1">
        <f t="array" ref="F97">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7" s="113"/>
    </row>
    <row r="98" spans="3:7" x14ac:dyDescent="0.45">
      <c r="C98" s="36">
        <f>'Dropdown tables - Production'!E96</f>
        <v>0</v>
      </c>
      <c r="D98" s="147">
        <f>'Dropdown tables - Production'!G96</f>
        <v>0</v>
      </c>
      <c r="E98" s="124"/>
      <c r="F98" s="144" t="str" cm="1">
        <f t="array" ref="F98">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8" s="113"/>
    </row>
    <row r="99" spans="3:7" x14ac:dyDescent="0.45">
      <c r="C99" s="36">
        <f>'Dropdown tables - Production'!E97</f>
        <v>0</v>
      </c>
      <c r="D99" s="147">
        <f>'Dropdown tables - Production'!G97</f>
        <v>0</v>
      </c>
      <c r="E99" s="124"/>
      <c r="F99" s="144" t="str" cm="1">
        <f t="array" ref="F99">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99" s="113"/>
    </row>
    <row r="100" spans="3:7" x14ac:dyDescent="0.45">
      <c r="C100" s="36">
        <f>'Dropdown tables - Production'!E98</f>
        <v>0</v>
      </c>
      <c r="D100" s="147">
        <f>'Dropdown tables - Production'!G98</f>
        <v>0</v>
      </c>
      <c r="E100" s="124"/>
      <c r="F100" s="144" t="str" cm="1">
        <f t="array" ref="F100">IF(Table414[[#This Row],[Site name 
(select)]] = 0, "",SUMPRODUCT(IF(Table4[Type of treatment 
(select)]="Antiparasitic - Sea lice",IF(Table414[[#This Row],[Site name 
(select)]]=Table4[Site name 
(select)],IF(Table414[[#This Row],[Species name (Latin name) 
(select)]]=Table4[Species name (Latin name) 
(select)],Table4[Number of net pens treated ('#)]/Table4[Total number of net pens ('#)])))))</f>
        <v/>
      </c>
      <c r="G100" s="113"/>
    </row>
  </sheetData>
  <sheetProtection algorithmName="SHA-512" hashValue="pdnptNIm765HFcVE2JGNGHsHUF1F9W7iobPn3H7v/2nOL8/JO4xPI29LbkqGVDcjk+mgLlPCpmThyW8eyyOYvw==" saltValue="zfY9r6MuArK5VuQR97j5MA==" spinCount="100000" sheet="1" objects="1" scenarios="1"/>
  <phoneticPr fontId="6" type="noConversion"/>
  <dataValidations count="2">
    <dataValidation type="textLength" operator="lessThanOrEqual" allowBlank="1" showInputMessage="1" sqref="G5:G100" xr:uid="{9C5F1144-E51F-4794-A4CD-F3922678337E}">
      <formula1>3000</formula1>
    </dataValidation>
    <dataValidation operator="greaterThanOrEqual" allowBlank="1" showInputMessage="1" showErrorMessage="1" sqref="F5:F100" xr:uid="{4A409F5F-9E2B-4BA6-935F-B561366C4111}"/>
  </dataValidations>
  <pageMargins left="0.7" right="0.7" top="0.75" bottom="0.75" header="0.3" footer="0.3"/>
  <pageSetup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068B-CB90-40BE-AA0B-61229D658141}">
  <sheetPr codeName="Sheet32">
    <tabColor theme="9" tint="0.59999389629810485"/>
  </sheetPr>
  <dimension ref="C2:X1000"/>
  <sheetViews>
    <sheetView zoomScale="75" zoomScaleNormal="75" workbookViewId="0"/>
  </sheetViews>
  <sheetFormatPr defaultColWidth="8.7265625" defaultRowHeight="16.5" x14ac:dyDescent="0.45"/>
  <cols>
    <col min="1" max="2" width="8.7265625" style="13"/>
    <col min="3" max="3" width="12.1796875" style="13" customWidth="1"/>
    <col min="4" max="4" width="15.26953125" style="13" bestFit="1" customWidth="1"/>
    <col min="5" max="5" width="8" style="13" bestFit="1" customWidth="1"/>
    <col min="6" max="6" width="7.453125" style="13" bestFit="1" customWidth="1"/>
    <col min="7" max="7" width="18.26953125" style="13" bestFit="1" customWidth="1"/>
    <col min="8" max="8" width="11" style="13" bestFit="1" customWidth="1"/>
    <col min="9" max="9" width="25.7265625" style="13" bestFit="1" customWidth="1"/>
    <col min="10" max="38" width="9" style="13" customWidth="1"/>
    <col min="39" max="16384" width="8.7265625" style="13"/>
  </cols>
  <sheetData>
    <row r="2" spans="3:24" x14ac:dyDescent="0.45">
      <c r="C2" s="19" t="s">
        <v>301</v>
      </c>
      <c r="D2" s="19"/>
    </row>
    <row r="3" spans="3:24" hidden="1" x14ac:dyDescent="0.45">
      <c r="C3" s="13">
        <v>19.100000000000001</v>
      </c>
      <c r="D3" s="13">
        <v>19.2</v>
      </c>
      <c r="E3" s="13">
        <v>19.3</v>
      </c>
      <c r="F3" s="13">
        <v>19.399999999999999</v>
      </c>
      <c r="G3" s="13">
        <v>19.5</v>
      </c>
      <c r="H3" s="13">
        <v>19.600000000000001</v>
      </c>
      <c r="I3" s="13">
        <v>19.7</v>
      </c>
      <c r="J3" s="13">
        <v>19.8</v>
      </c>
    </row>
    <row r="4" spans="3:24" s="98" customFormat="1" ht="36" customHeight="1" x14ac:dyDescent="0.35">
      <c r="C4" s="94" t="s">
        <v>197</v>
      </c>
      <c r="D4" s="66" t="s">
        <v>302</v>
      </c>
      <c r="E4" s="110" t="s">
        <v>303</v>
      </c>
      <c r="F4" s="110" t="s">
        <v>304</v>
      </c>
      <c r="G4" s="110" t="s">
        <v>305</v>
      </c>
      <c r="H4" s="110" t="s">
        <v>306</v>
      </c>
      <c r="I4" s="110" t="s">
        <v>307</v>
      </c>
      <c r="J4" s="67" t="s">
        <v>169</v>
      </c>
    </row>
    <row r="5" spans="3:24" x14ac:dyDescent="0.45">
      <c r="C5" s="120"/>
      <c r="D5" s="121"/>
      <c r="E5" s="122"/>
      <c r="F5" s="122"/>
      <c r="G5" s="117"/>
      <c r="H5" s="117"/>
      <c r="I5" s="120"/>
      <c r="J5" s="113"/>
    </row>
    <row r="6" spans="3:24" x14ac:dyDescent="0.45">
      <c r="C6" s="120"/>
      <c r="D6" s="121"/>
      <c r="E6" s="122"/>
      <c r="F6" s="122"/>
      <c r="G6" s="117"/>
      <c r="H6" s="117"/>
      <c r="I6" s="120"/>
      <c r="J6" s="113"/>
      <c r="P6" s="19"/>
      <c r="Q6" s="19"/>
      <c r="R6" s="19"/>
      <c r="S6" s="19"/>
      <c r="T6" s="19"/>
      <c r="U6" s="19"/>
    </row>
    <row r="7" spans="3:24" x14ac:dyDescent="0.45">
      <c r="C7" s="120"/>
      <c r="D7" s="121"/>
      <c r="E7" s="122"/>
      <c r="F7" s="122"/>
      <c r="G7" s="117"/>
      <c r="H7" s="117"/>
      <c r="I7" s="120"/>
      <c r="J7" s="113"/>
      <c r="K7" s="19"/>
      <c r="L7" s="19"/>
      <c r="M7" s="19"/>
      <c r="N7" s="19"/>
      <c r="O7" s="19"/>
    </row>
    <row r="8" spans="3:24" x14ac:dyDescent="0.45">
      <c r="C8" s="120"/>
      <c r="D8" s="121"/>
      <c r="E8" s="122"/>
      <c r="F8" s="122"/>
      <c r="G8" s="117"/>
      <c r="H8" s="117"/>
      <c r="I8" s="120"/>
      <c r="J8" s="113"/>
      <c r="K8" s="88"/>
    </row>
    <row r="9" spans="3:24" x14ac:dyDescent="0.45">
      <c r="C9" s="120"/>
      <c r="D9" s="121"/>
      <c r="E9" s="122"/>
      <c r="F9" s="122"/>
      <c r="G9" s="117"/>
      <c r="H9" s="117"/>
      <c r="I9" s="120"/>
      <c r="J9" s="113"/>
      <c r="K9" s="88"/>
      <c r="V9" s="19"/>
      <c r="W9" s="19"/>
      <c r="X9" s="19"/>
    </row>
    <row r="10" spans="3:24" x14ac:dyDescent="0.45">
      <c r="C10" s="120"/>
      <c r="D10" s="121"/>
      <c r="E10" s="122"/>
      <c r="F10" s="122"/>
      <c r="G10" s="117"/>
      <c r="H10" s="117"/>
      <c r="I10" s="120"/>
      <c r="J10" s="113"/>
      <c r="K10" s="88"/>
    </row>
    <row r="11" spans="3:24" x14ac:dyDescent="0.45">
      <c r="C11" s="120"/>
      <c r="D11" s="121"/>
      <c r="E11" s="122"/>
      <c r="F11" s="122"/>
      <c r="G11" s="117"/>
      <c r="H11" s="117"/>
      <c r="I11" s="120"/>
      <c r="J11" s="113"/>
      <c r="K11" s="88"/>
    </row>
    <row r="12" spans="3:24" x14ac:dyDescent="0.45">
      <c r="C12" s="120"/>
      <c r="D12" s="121"/>
      <c r="E12" s="122"/>
      <c r="F12" s="122"/>
      <c r="G12" s="117"/>
      <c r="H12" s="117"/>
      <c r="I12" s="120"/>
      <c r="J12" s="113"/>
      <c r="K12" s="88"/>
    </row>
    <row r="13" spans="3:24" x14ac:dyDescent="0.45">
      <c r="C13" s="120"/>
      <c r="D13" s="121"/>
      <c r="E13" s="122"/>
      <c r="F13" s="122"/>
      <c r="G13" s="117"/>
      <c r="H13" s="117"/>
      <c r="I13" s="120"/>
      <c r="J13" s="113"/>
      <c r="K13" s="88"/>
    </row>
    <row r="14" spans="3:24" x14ac:dyDescent="0.45">
      <c r="C14" s="120"/>
      <c r="D14" s="121"/>
      <c r="E14" s="122"/>
      <c r="F14" s="122"/>
      <c r="G14" s="117"/>
      <c r="H14" s="117"/>
      <c r="I14" s="120"/>
      <c r="J14" s="113"/>
      <c r="K14" s="88"/>
    </row>
    <row r="15" spans="3:24" x14ac:dyDescent="0.45">
      <c r="C15" s="120"/>
      <c r="D15" s="121"/>
      <c r="E15" s="122"/>
      <c r="F15" s="122"/>
      <c r="G15" s="117"/>
      <c r="H15" s="117"/>
      <c r="I15" s="120"/>
      <c r="J15" s="113"/>
      <c r="O15" s="88"/>
    </row>
    <row r="16" spans="3:24" x14ac:dyDescent="0.45">
      <c r="C16" s="120"/>
      <c r="D16" s="121"/>
      <c r="E16" s="122"/>
      <c r="F16" s="122"/>
      <c r="G16" s="117"/>
      <c r="H16" s="117"/>
      <c r="I16" s="120"/>
      <c r="J16" s="113"/>
      <c r="O16" s="88"/>
    </row>
    <row r="17" spans="3:15" x14ac:dyDescent="0.45">
      <c r="C17" s="120"/>
      <c r="D17" s="121"/>
      <c r="E17" s="122"/>
      <c r="F17" s="122"/>
      <c r="G17" s="117"/>
      <c r="H17" s="117"/>
      <c r="I17" s="120"/>
      <c r="J17" s="113"/>
      <c r="O17" s="88"/>
    </row>
    <row r="18" spans="3:15" x14ac:dyDescent="0.45">
      <c r="C18" s="120"/>
      <c r="D18" s="121"/>
      <c r="E18" s="122"/>
      <c r="F18" s="122"/>
      <c r="G18" s="117"/>
      <c r="H18" s="117"/>
      <c r="I18" s="120"/>
      <c r="J18" s="113"/>
      <c r="O18" s="88"/>
    </row>
    <row r="19" spans="3:15" x14ac:dyDescent="0.45">
      <c r="C19" s="120"/>
      <c r="D19" s="121"/>
      <c r="E19" s="122"/>
      <c r="F19" s="122"/>
      <c r="G19" s="117"/>
      <c r="H19" s="117"/>
      <c r="I19" s="120"/>
      <c r="J19" s="113"/>
      <c r="O19" s="88"/>
    </row>
    <row r="20" spans="3:15" x14ac:dyDescent="0.45">
      <c r="C20" s="120"/>
      <c r="D20" s="121"/>
      <c r="E20" s="122"/>
      <c r="F20" s="122"/>
      <c r="G20" s="117"/>
      <c r="H20" s="117"/>
      <c r="I20" s="120"/>
      <c r="J20" s="113"/>
      <c r="O20" s="88"/>
    </row>
    <row r="21" spans="3:15" x14ac:dyDescent="0.45">
      <c r="C21" s="120"/>
      <c r="D21" s="121"/>
      <c r="E21" s="122"/>
      <c r="F21" s="122"/>
      <c r="G21" s="117"/>
      <c r="H21" s="117"/>
      <c r="I21" s="120"/>
      <c r="J21" s="113"/>
      <c r="O21" s="88"/>
    </row>
    <row r="22" spans="3:15" x14ac:dyDescent="0.45">
      <c r="C22" s="120"/>
      <c r="D22" s="121"/>
      <c r="E22" s="122"/>
      <c r="F22" s="122"/>
      <c r="G22" s="117"/>
      <c r="H22" s="117"/>
      <c r="I22" s="120"/>
      <c r="J22" s="113"/>
      <c r="O22" s="88"/>
    </row>
    <row r="23" spans="3:15" x14ac:dyDescent="0.45">
      <c r="C23" s="120"/>
      <c r="D23" s="121"/>
      <c r="E23" s="122"/>
      <c r="F23" s="122"/>
      <c r="G23" s="117"/>
      <c r="H23" s="117"/>
      <c r="I23" s="120"/>
      <c r="J23" s="113"/>
      <c r="O23" s="88"/>
    </row>
    <row r="24" spans="3:15" x14ac:dyDescent="0.45">
      <c r="C24" s="120"/>
      <c r="D24" s="121"/>
      <c r="E24" s="122"/>
      <c r="F24" s="122"/>
      <c r="G24" s="117"/>
      <c r="H24" s="117"/>
      <c r="I24" s="120"/>
      <c r="J24" s="113"/>
      <c r="O24" s="88"/>
    </row>
    <row r="25" spans="3:15" x14ac:dyDescent="0.45">
      <c r="C25" s="120"/>
      <c r="D25" s="121"/>
      <c r="E25" s="122"/>
      <c r="F25" s="122"/>
      <c r="G25" s="117"/>
      <c r="H25" s="117"/>
      <c r="I25" s="120"/>
      <c r="J25" s="113"/>
      <c r="O25" s="88"/>
    </row>
    <row r="26" spans="3:15" x14ac:dyDescent="0.45">
      <c r="C26" s="120"/>
      <c r="D26" s="121"/>
      <c r="E26" s="122"/>
      <c r="F26" s="122"/>
      <c r="G26" s="117"/>
      <c r="H26" s="117"/>
      <c r="I26" s="120"/>
      <c r="J26" s="113"/>
    </row>
    <row r="27" spans="3:15" x14ac:dyDescent="0.45">
      <c r="C27" s="120"/>
      <c r="D27" s="121"/>
      <c r="E27" s="122"/>
      <c r="F27" s="122"/>
      <c r="G27" s="117"/>
      <c r="H27" s="117"/>
      <c r="I27" s="120"/>
      <c r="J27" s="113"/>
    </row>
    <row r="28" spans="3:15" x14ac:dyDescent="0.45">
      <c r="C28" s="120"/>
      <c r="D28" s="121"/>
      <c r="E28" s="122"/>
      <c r="F28" s="122"/>
      <c r="G28" s="117"/>
      <c r="H28" s="117"/>
      <c r="I28" s="120"/>
      <c r="J28" s="113"/>
    </row>
    <row r="29" spans="3:15" x14ac:dyDescent="0.45">
      <c r="C29" s="120"/>
      <c r="D29" s="121"/>
      <c r="E29" s="122"/>
      <c r="F29" s="122"/>
      <c r="G29" s="117"/>
      <c r="H29" s="117"/>
      <c r="I29" s="120"/>
      <c r="J29" s="113"/>
    </row>
    <row r="30" spans="3:15" x14ac:dyDescent="0.45">
      <c r="C30" s="120"/>
      <c r="D30" s="121"/>
      <c r="E30" s="122"/>
      <c r="F30" s="122"/>
      <c r="G30" s="117"/>
      <c r="H30" s="117"/>
      <c r="I30" s="120"/>
      <c r="J30" s="113"/>
    </row>
    <row r="31" spans="3:15" x14ac:dyDescent="0.45">
      <c r="C31" s="120"/>
      <c r="D31" s="121"/>
      <c r="E31" s="122"/>
      <c r="F31" s="122"/>
      <c r="G31" s="117"/>
      <c r="H31" s="117"/>
      <c r="I31" s="120"/>
      <c r="J31" s="113"/>
    </row>
    <row r="32" spans="3:15" x14ac:dyDescent="0.45">
      <c r="C32" s="120"/>
      <c r="D32" s="121"/>
      <c r="E32" s="122"/>
      <c r="F32" s="122"/>
      <c r="G32" s="117"/>
      <c r="H32" s="117"/>
      <c r="I32" s="120"/>
      <c r="J32" s="113"/>
    </row>
    <row r="33" spans="3:10" x14ac:dyDescent="0.45">
      <c r="C33" s="120"/>
      <c r="D33" s="121"/>
      <c r="E33" s="122"/>
      <c r="F33" s="122"/>
      <c r="G33" s="117"/>
      <c r="H33" s="117"/>
      <c r="I33" s="120"/>
      <c r="J33" s="113"/>
    </row>
    <row r="34" spans="3:10" x14ac:dyDescent="0.45">
      <c r="C34" s="120"/>
      <c r="D34" s="121"/>
      <c r="E34" s="122"/>
      <c r="F34" s="122"/>
      <c r="G34" s="117"/>
      <c r="H34" s="117"/>
      <c r="I34" s="120"/>
      <c r="J34" s="113"/>
    </row>
    <row r="35" spans="3:10" x14ac:dyDescent="0.45">
      <c r="C35" s="120"/>
      <c r="D35" s="121"/>
      <c r="E35" s="122"/>
      <c r="F35" s="122"/>
      <c r="G35" s="117"/>
      <c r="H35" s="117"/>
      <c r="I35" s="120"/>
      <c r="J35" s="113"/>
    </row>
    <row r="36" spans="3:10" x14ac:dyDescent="0.45">
      <c r="C36" s="120"/>
      <c r="D36" s="121"/>
      <c r="E36" s="122"/>
      <c r="F36" s="122"/>
      <c r="G36" s="117"/>
      <c r="H36" s="117"/>
      <c r="I36" s="120"/>
      <c r="J36" s="113"/>
    </row>
    <row r="37" spans="3:10" x14ac:dyDescent="0.45">
      <c r="C37" s="120"/>
      <c r="D37" s="121"/>
      <c r="E37" s="122"/>
      <c r="F37" s="122"/>
      <c r="G37" s="117"/>
      <c r="H37" s="117"/>
      <c r="I37" s="120"/>
      <c r="J37" s="113"/>
    </row>
    <row r="38" spans="3:10" x14ac:dyDescent="0.45">
      <c r="C38" s="120"/>
      <c r="D38" s="121"/>
      <c r="E38" s="122"/>
      <c r="F38" s="122"/>
      <c r="G38" s="117"/>
      <c r="H38" s="117"/>
      <c r="I38" s="120"/>
      <c r="J38" s="113"/>
    </row>
    <row r="39" spans="3:10" x14ac:dyDescent="0.45">
      <c r="C39" s="120"/>
      <c r="D39" s="121"/>
      <c r="E39" s="122"/>
      <c r="F39" s="122"/>
      <c r="G39" s="117"/>
      <c r="H39" s="117"/>
      <c r="I39" s="120"/>
      <c r="J39" s="113"/>
    </row>
    <row r="40" spans="3:10" x14ac:dyDescent="0.45">
      <c r="C40" s="120"/>
      <c r="D40" s="121"/>
      <c r="E40" s="122"/>
      <c r="F40" s="122"/>
      <c r="G40" s="117"/>
      <c r="H40" s="117"/>
      <c r="I40" s="120"/>
      <c r="J40" s="113"/>
    </row>
    <row r="41" spans="3:10" x14ac:dyDescent="0.45">
      <c r="C41" s="120"/>
      <c r="D41" s="121"/>
      <c r="E41" s="122"/>
      <c r="F41" s="122"/>
      <c r="G41" s="117"/>
      <c r="H41" s="117"/>
      <c r="I41" s="120"/>
      <c r="J41" s="113"/>
    </row>
    <row r="42" spans="3:10" x14ac:dyDescent="0.45">
      <c r="C42" s="120"/>
      <c r="D42" s="121"/>
      <c r="E42" s="122"/>
      <c r="F42" s="122"/>
      <c r="G42" s="117"/>
      <c r="H42" s="117"/>
      <c r="I42" s="120"/>
      <c r="J42" s="113"/>
    </row>
    <row r="43" spans="3:10" x14ac:dyDescent="0.45">
      <c r="C43" s="120"/>
      <c r="D43" s="121"/>
      <c r="E43" s="122"/>
      <c r="F43" s="122"/>
      <c r="G43" s="117"/>
      <c r="H43" s="117"/>
      <c r="I43" s="120"/>
      <c r="J43" s="113"/>
    </row>
    <row r="44" spans="3:10" x14ac:dyDescent="0.45">
      <c r="C44" s="120"/>
      <c r="D44" s="121"/>
      <c r="E44" s="122"/>
      <c r="F44" s="122"/>
      <c r="G44" s="117"/>
      <c r="H44" s="117"/>
      <c r="I44" s="120"/>
      <c r="J44" s="113"/>
    </row>
    <row r="45" spans="3:10" x14ac:dyDescent="0.45">
      <c r="C45" s="120"/>
      <c r="D45" s="121"/>
      <c r="E45" s="122"/>
      <c r="F45" s="122"/>
      <c r="G45" s="117"/>
      <c r="H45" s="117"/>
      <c r="I45" s="120"/>
      <c r="J45" s="113"/>
    </row>
    <row r="46" spans="3:10" x14ac:dyDescent="0.45">
      <c r="C46" s="120"/>
      <c r="D46" s="121"/>
      <c r="E46" s="122"/>
      <c r="F46" s="122"/>
      <c r="G46" s="117"/>
      <c r="H46" s="117"/>
      <c r="I46" s="120"/>
      <c r="J46" s="113"/>
    </row>
    <row r="47" spans="3:10" x14ac:dyDescent="0.45">
      <c r="C47" s="120"/>
      <c r="D47" s="121"/>
      <c r="E47" s="122"/>
      <c r="F47" s="122"/>
      <c r="G47" s="117"/>
      <c r="H47" s="117"/>
      <c r="I47" s="120"/>
      <c r="J47" s="113"/>
    </row>
    <row r="48" spans="3:10" x14ac:dyDescent="0.45">
      <c r="C48" s="120"/>
      <c r="D48" s="121"/>
      <c r="E48" s="122"/>
      <c r="F48" s="122"/>
      <c r="G48" s="117"/>
      <c r="H48" s="117"/>
      <c r="I48" s="120"/>
      <c r="J48" s="113"/>
    </row>
    <row r="49" spans="3:10" x14ac:dyDescent="0.45">
      <c r="C49" s="120"/>
      <c r="D49" s="121"/>
      <c r="E49" s="122"/>
      <c r="F49" s="122"/>
      <c r="G49" s="117"/>
      <c r="H49" s="117"/>
      <c r="I49" s="120"/>
      <c r="J49" s="113"/>
    </row>
    <row r="50" spans="3:10" x14ac:dyDescent="0.45">
      <c r="C50" s="120"/>
      <c r="D50" s="121"/>
      <c r="E50" s="122"/>
      <c r="F50" s="122"/>
      <c r="G50" s="117"/>
      <c r="H50" s="117"/>
      <c r="I50" s="120"/>
      <c r="J50" s="113"/>
    </row>
    <row r="51" spans="3:10" x14ac:dyDescent="0.45">
      <c r="C51" s="120"/>
      <c r="D51" s="121"/>
      <c r="E51" s="122"/>
      <c r="F51" s="122"/>
      <c r="G51" s="117"/>
      <c r="H51" s="117"/>
      <c r="I51" s="120"/>
      <c r="J51" s="113"/>
    </row>
    <row r="52" spans="3:10" x14ac:dyDescent="0.45">
      <c r="C52" s="120"/>
      <c r="D52" s="121"/>
      <c r="E52" s="122"/>
      <c r="F52" s="122"/>
      <c r="G52" s="117"/>
      <c r="H52" s="117"/>
      <c r="I52" s="120"/>
      <c r="J52" s="113"/>
    </row>
    <row r="53" spans="3:10" x14ac:dyDescent="0.45">
      <c r="C53" s="120"/>
      <c r="D53" s="121"/>
      <c r="E53" s="122"/>
      <c r="F53" s="122"/>
      <c r="G53" s="117"/>
      <c r="H53" s="117"/>
      <c r="I53" s="120"/>
      <c r="J53" s="113"/>
    </row>
    <row r="54" spans="3:10" x14ac:dyDescent="0.45">
      <c r="C54" s="120"/>
      <c r="D54" s="121"/>
      <c r="E54" s="122"/>
      <c r="F54" s="122"/>
      <c r="G54" s="117"/>
      <c r="H54" s="117"/>
      <c r="I54" s="120"/>
      <c r="J54" s="113"/>
    </row>
    <row r="55" spans="3:10" x14ac:dyDescent="0.45">
      <c r="C55" s="120"/>
      <c r="D55" s="121"/>
      <c r="E55" s="122"/>
      <c r="F55" s="122"/>
      <c r="G55" s="117"/>
      <c r="H55" s="117"/>
      <c r="I55" s="120"/>
      <c r="J55" s="113"/>
    </row>
    <row r="56" spans="3:10" x14ac:dyDescent="0.45">
      <c r="C56" s="120"/>
      <c r="D56" s="121"/>
      <c r="E56" s="122"/>
      <c r="F56" s="122"/>
      <c r="G56" s="117"/>
      <c r="H56" s="117"/>
      <c r="I56" s="120"/>
      <c r="J56" s="113"/>
    </row>
    <row r="57" spans="3:10" x14ac:dyDescent="0.45">
      <c r="C57" s="120"/>
      <c r="D57" s="121"/>
      <c r="E57" s="122"/>
      <c r="F57" s="122"/>
      <c r="G57" s="117"/>
      <c r="H57" s="117"/>
      <c r="I57" s="120"/>
      <c r="J57" s="113"/>
    </row>
    <row r="58" spans="3:10" x14ac:dyDescent="0.45">
      <c r="C58" s="120"/>
      <c r="D58" s="121"/>
      <c r="E58" s="122"/>
      <c r="F58" s="122"/>
      <c r="G58" s="117"/>
      <c r="H58" s="117"/>
      <c r="I58" s="120"/>
      <c r="J58" s="113"/>
    </row>
    <row r="59" spans="3:10" x14ac:dyDescent="0.45">
      <c r="C59" s="120"/>
      <c r="D59" s="121"/>
      <c r="E59" s="122"/>
      <c r="F59" s="122"/>
      <c r="G59" s="117"/>
      <c r="H59" s="117"/>
      <c r="I59" s="120"/>
      <c r="J59" s="113"/>
    </row>
    <row r="60" spans="3:10" x14ac:dyDescent="0.45">
      <c r="C60" s="120"/>
      <c r="D60" s="121"/>
      <c r="E60" s="122"/>
      <c r="F60" s="122"/>
      <c r="G60" s="117"/>
      <c r="H60" s="117"/>
      <c r="I60" s="120"/>
      <c r="J60" s="113"/>
    </row>
    <row r="61" spans="3:10" x14ac:dyDescent="0.45">
      <c r="C61" s="120"/>
      <c r="D61" s="121"/>
      <c r="E61" s="122"/>
      <c r="F61" s="122"/>
      <c r="G61" s="117"/>
      <c r="H61" s="117"/>
      <c r="I61" s="120"/>
      <c r="J61" s="113"/>
    </row>
    <row r="62" spans="3:10" x14ac:dyDescent="0.45">
      <c r="C62" s="120"/>
      <c r="D62" s="121"/>
      <c r="E62" s="122"/>
      <c r="F62" s="122"/>
      <c r="G62" s="117"/>
      <c r="H62" s="117"/>
      <c r="I62" s="120"/>
      <c r="J62" s="113"/>
    </row>
    <row r="63" spans="3:10" x14ac:dyDescent="0.45">
      <c r="C63" s="120"/>
      <c r="D63" s="121"/>
      <c r="E63" s="122"/>
      <c r="F63" s="122"/>
      <c r="G63" s="117"/>
      <c r="H63" s="117"/>
      <c r="I63" s="120"/>
      <c r="J63" s="113"/>
    </row>
    <row r="64" spans="3:10" x14ac:dyDescent="0.45">
      <c r="C64" s="120"/>
      <c r="D64" s="121"/>
      <c r="E64" s="122"/>
      <c r="F64" s="122"/>
      <c r="G64" s="117"/>
      <c r="H64" s="117"/>
      <c r="I64" s="120"/>
      <c r="J64" s="113"/>
    </row>
    <row r="65" spans="3:10" x14ac:dyDescent="0.45">
      <c r="C65" s="120"/>
      <c r="D65" s="121"/>
      <c r="E65" s="122"/>
      <c r="F65" s="122"/>
      <c r="G65" s="117"/>
      <c r="H65" s="117"/>
      <c r="I65" s="120"/>
      <c r="J65" s="113"/>
    </row>
    <row r="66" spans="3:10" x14ac:dyDescent="0.45">
      <c r="C66" s="120"/>
      <c r="D66" s="121"/>
      <c r="E66" s="122"/>
      <c r="F66" s="122"/>
      <c r="G66" s="117"/>
      <c r="H66" s="117"/>
      <c r="I66" s="120"/>
      <c r="J66" s="113"/>
    </row>
    <row r="67" spans="3:10" x14ac:dyDescent="0.45">
      <c r="C67" s="120"/>
      <c r="D67" s="121"/>
      <c r="E67" s="122"/>
      <c r="F67" s="122"/>
      <c r="G67" s="117"/>
      <c r="H67" s="117"/>
      <c r="I67" s="120"/>
      <c r="J67" s="113"/>
    </row>
    <row r="68" spans="3:10" x14ac:dyDescent="0.45">
      <c r="C68" s="120"/>
      <c r="D68" s="121"/>
      <c r="E68" s="122"/>
      <c r="F68" s="122"/>
      <c r="G68" s="117"/>
      <c r="H68" s="117"/>
      <c r="I68" s="120"/>
      <c r="J68" s="113"/>
    </row>
    <row r="69" spans="3:10" x14ac:dyDescent="0.45">
      <c r="C69" s="120"/>
      <c r="D69" s="121"/>
      <c r="E69" s="122"/>
      <c r="F69" s="122"/>
      <c r="G69" s="117"/>
      <c r="H69" s="117"/>
      <c r="I69" s="120"/>
      <c r="J69" s="113"/>
    </row>
    <row r="70" spans="3:10" x14ac:dyDescent="0.45">
      <c r="C70" s="120"/>
      <c r="D70" s="121"/>
      <c r="E70" s="122"/>
      <c r="F70" s="122"/>
      <c r="G70" s="117"/>
      <c r="H70" s="117"/>
      <c r="I70" s="120"/>
      <c r="J70" s="113"/>
    </row>
    <row r="71" spans="3:10" x14ac:dyDescent="0.45">
      <c r="C71" s="120"/>
      <c r="D71" s="121"/>
      <c r="E71" s="122"/>
      <c r="F71" s="122"/>
      <c r="G71" s="117"/>
      <c r="H71" s="117"/>
      <c r="I71" s="120"/>
      <c r="J71" s="113"/>
    </row>
    <row r="72" spans="3:10" x14ac:dyDescent="0.45">
      <c r="C72" s="120"/>
      <c r="D72" s="121"/>
      <c r="E72" s="122"/>
      <c r="F72" s="122"/>
      <c r="G72" s="117"/>
      <c r="H72" s="117"/>
      <c r="I72" s="120"/>
      <c r="J72" s="113"/>
    </row>
    <row r="73" spans="3:10" x14ac:dyDescent="0.45">
      <c r="C73" s="120"/>
      <c r="D73" s="121"/>
      <c r="E73" s="122"/>
      <c r="F73" s="122"/>
      <c r="G73" s="117"/>
      <c r="H73" s="117"/>
      <c r="I73" s="120"/>
      <c r="J73" s="113"/>
    </row>
    <row r="74" spans="3:10" x14ac:dyDescent="0.45">
      <c r="C74" s="120"/>
      <c r="D74" s="121"/>
      <c r="E74" s="122"/>
      <c r="F74" s="122"/>
      <c r="G74" s="117"/>
      <c r="H74" s="117"/>
      <c r="I74" s="120"/>
      <c r="J74" s="113"/>
    </row>
    <row r="75" spans="3:10" x14ac:dyDescent="0.45">
      <c r="C75" s="120"/>
      <c r="D75" s="121"/>
      <c r="E75" s="122"/>
      <c r="F75" s="122"/>
      <c r="G75" s="117"/>
      <c r="H75" s="117"/>
      <c r="I75" s="120"/>
      <c r="J75" s="113"/>
    </row>
    <row r="76" spans="3:10" x14ac:dyDescent="0.45">
      <c r="C76" s="120"/>
      <c r="D76" s="121"/>
      <c r="E76" s="122"/>
      <c r="F76" s="122"/>
      <c r="G76" s="117"/>
      <c r="H76" s="117"/>
      <c r="I76" s="120"/>
      <c r="J76" s="113"/>
    </row>
    <row r="77" spans="3:10" x14ac:dyDescent="0.45">
      <c r="C77" s="120"/>
      <c r="D77" s="121"/>
      <c r="E77" s="122"/>
      <c r="F77" s="122"/>
      <c r="G77" s="117"/>
      <c r="H77" s="117"/>
      <c r="I77" s="120"/>
      <c r="J77" s="113"/>
    </row>
    <row r="78" spans="3:10" x14ac:dyDescent="0.45">
      <c r="C78" s="120"/>
      <c r="D78" s="121"/>
      <c r="E78" s="122"/>
      <c r="F78" s="122"/>
      <c r="G78" s="117"/>
      <c r="H78" s="117"/>
      <c r="I78" s="120"/>
      <c r="J78" s="113"/>
    </row>
    <row r="79" spans="3:10" x14ac:dyDescent="0.45">
      <c r="C79" s="120"/>
      <c r="D79" s="121"/>
      <c r="E79" s="122"/>
      <c r="F79" s="122"/>
      <c r="G79" s="117"/>
      <c r="H79" s="117"/>
      <c r="I79" s="120"/>
      <c r="J79" s="113"/>
    </row>
    <row r="80" spans="3:10" x14ac:dyDescent="0.45">
      <c r="C80" s="120"/>
      <c r="D80" s="121"/>
      <c r="E80" s="122"/>
      <c r="F80" s="122"/>
      <c r="G80" s="117"/>
      <c r="H80" s="117"/>
      <c r="I80" s="120"/>
      <c r="J80" s="113"/>
    </row>
    <row r="81" spans="3:10" x14ac:dyDescent="0.45">
      <c r="C81" s="120"/>
      <c r="D81" s="121"/>
      <c r="E81" s="122"/>
      <c r="F81" s="122"/>
      <c r="G81" s="117"/>
      <c r="H81" s="117"/>
      <c r="I81" s="120"/>
      <c r="J81" s="113"/>
    </row>
    <row r="82" spans="3:10" x14ac:dyDescent="0.45">
      <c r="C82" s="120"/>
      <c r="D82" s="121"/>
      <c r="E82" s="122"/>
      <c r="F82" s="122"/>
      <c r="G82" s="117"/>
      <c r="H82" s="117"/>
      <c r="I82" s="120"/>
      <c r="J82" s="113"/>
    </row>
    <row r="83" spans="3:10" x14ac:dyDescent="0.45">
      <c r="C83" s="120"/>
      <c r="D83" s="121"/>
      <c r="E83" s="122"/>
      <c r="F83" s="122"/>
      <c r="G83" s="117"/>
      <c r="H83" s="117"/>
      <c r="I83" s="120"/>
      <c r="J83" s="113"/>
    </row>
    <row r="84" spans="3:10" x14ac:dyDescent="0.45">
      <c r="C84" s="120"/>
      <c r="D84" s="121"/>
      <c r="E84" s="122"/>
      <c r="F84" s="122"/>
      <c r="G84" s="117"/>
      <c r="H84" s="117"/>
      <c r="I84" s="120"/>
      <c r="J84" s="113"/>
    </row>
    <row r="85" spans="3:10" x14ac:dyDescent="0.45">
      <c r="C85" s="120"/>
      <c r="D85" s="121"/>
      <c r="E85" s="122"/>
      <c r="F85" s="122"/>
      <c r="G85" s="117"/>
      <c r="H85" s="117"/>
      <c r="I85" s="120"/>
      <c r="J85" s="113"/>
    </row>
    <row r="86" spans="3:10" x14ac:dyDescent="0.45">
      <c r="C86" s="120"/>
      <c r="D86" s="121"/>
      <c r="E86" s="122"/>
      <c r="F86" s="122"/>
      <c r="G86" s="117"/>
      <c r="H86" s="117"/>
      <c r="I86" s="120"/>
      <c r="J86" s="113"/>
    </row>
    <row r="87" spans="3:10" x14ac:dyDescent="0.45">
      <c r="C87" s="120"/>
      <c r="D87" s="121"/>
      <c r="E87" s="122"/>
      <c r="F87" s="122"/>
      <c r="G87" s="117"/>
      <c r="H87" s="117"/>
      <c r="I87" s="120"/>
      <c r="J87" s="113"/>
    </row>
    <row r="88" spans="3:10" x14ac:dyDescent="0.45">
      <c r="C88" s="120"/>
      <c r="D88" s="121"/>
      <c r="E88" s="122"/>
      <c r="F88" s="122"/>
      <c r="G88" s="117"/>
      <c r="H88" s="117"/>
      <c r="I88" s="120"/>
      <c r="J88" s="113"/>
    </row>
    <row r="89" spans="3:10" x14ac:dyDescent="0.45">
      <c r="C89" s="120"/>
      <c r="D89" s="121"/>
      <c r="E89" s="122"/>
      <c r="F89" s="122"/>
      <c r="G89" s="117"/>
      <c r="H89" s="117"/>
      <c r="I89" s="120"/>
      <c r="J89" s="113"/>
    </row>
    <row r="90" spans="3:10" x14ac:dyDescent="0.45">
      <c r="C90" s="120"/>
      <c r="D90" s="121"/>
      <c r="E90" s="122"/>
      <c r="F90" s="122"/>
      <c r="G90" s="117"/>
      <c r="H90" s="117"/>
      <c r="I90" s="120"/>
      <c r="J90" s="113"/>
    </row>
    <row r="91" spans="3:10" x14ac:dyDescent="0.45">
      <c r="C91" s="120"/>
      <c r="D91" s="121"/>
      <c r="E91" s="122"/>
      <c r="F91" s="122"/>
      <c r="G91" s="117"/>
      <c r="H91" s="117"/>
      <c r="I91" s="120"/>
      <c r="J91" s="113"/>
    </row>
    <row r="92" spans="3:10" x14ac:dyDescent="0.45">
      <c r="C92" s="120"/>
      <c r="D92" s="121"/>
      <c r="E92" s="122"/>
      <c r="F92" s="122"/>
      <c r="G92" s="117"/>
      <c r="H92" s="117"/>
      <c r="I92" s="120"/>
      <c r="J92" s="113"/>
    </row>
    <row r="93" spans="3:10" x14ac:dyDescent="0.45">
      <c r="C93" s="120"/>
      <c r="D93" s="121"/>
      <c r="E93" s="122"/>
      <c r="F93" s="122"/>
      <c r="G93" s="117"/>
      <c r="H93" s="117"/>
      <c r="I93" s="120"/>
      <c r="J93" s="113"/>
    </row>
    <row r="94" spans="3:10" x14ac:dyDescent="0.45">
      <c r="C94" s="120"/>
      <c r="D94" s="121"/>
      <c r="E94" s="122"/>
      <c r="F94" s="122"/>
      <c r="G94" s="117"/>
      <c r="H94" s="117"/>
      <c r="I94" s="120"/>
      <c r="J94" s="113"/>
    </row>
    <row r="95" spans="3:10" x14ac:dyDescent="0.45">
      <c r="C95" s="120"/>
      <c r="D95" s="121"/>
      <c r="E95" s="122"/>
      <c r="F95" s="122"/>
      <c r="G95" s="117"/>
      <c r="H95" s="117"/>
      <c r="I95" s="120"/>
      <c r="J95" s="113"/>
    </row>
    <row r="96" spans="3:10" x14ac:dyDescent="0.45">
      <c r="C96" s="120"/>
      <c r="D96" s="121"/>
      <c r="E96" s="122"/>
      <c r="F96" s="122"/>
      <c r="G96" s="117"/>
      <c r="H96" s="117"/>
      <c r="I96" s="120"/>
      <c r="J96" s="113"/>
    </row>
    <row r="97" spans="3:10" x14ac:dyDescent="0.45">
      <c r="C97" s="120"/>
      <c r="D97" s="121"/>
      <c r="E97" s="122"/>
      <c r="F97" s="122"/>
      <c r="G97" s="117"/>
      <c r="H97" s="117"/>
      <c r="I97" s="120"/>
      <c r="J97" s="113"/>
    </row>
    <row r="98" spans="3:10" x14ac:dyDescent="0.45">
      <c r="C98" s="120"/>
      <c r="D98" s="121"/>
      <c r="E98" s="122"/>
      <c r="F98" s="122"/>
      <c r="G98" s="117"/>
      <c r="H98" s="117"/>
      <c r="I98" s="120"/>
      <c r="J98" s="113"/>
    </row>
    <row r="99" spans="3:10" x14ac:dyDescent="0.45">
      <c r="C99" s="120"/>
      <c r="D99" s="121"/>
      <c r="E99" s="122"/>
      <c r="F99" s="122"/>
      <c r="G99" s="117"/>
      <c r="H99" s="117"/>
      <c r="I99" s="120"/>
      <c r="J99" s="113"/>
    </row>
    <row r="100" spans="3:10" x14ac:dyDescent="0.45">
      <c r="C100" s="120"/>
      <c r="D100" s="121"/>
      <c r="E100" s="122"/>
      <c r="F100" s="122"/>
      <c r="G100" s="117"/>
      <c r="H100" s="117"/>
      <c r="I100" s="120"/>
      <c r="J100" s="113"/>
    </row>
    <row r="101" spans="3:10" x14ac:dyDescent="0.45">
      <c r="C101" s="120"/>
      <c r="D101" s="121"/>
      <c r="E101" s="122"/>
      <c r="F101" s="122"/>
      <c r="G101" s="117"/>
      <c r="H101" s="117"/>
      <c r="I101" s="120"/>
      <c r="J101" s="113"/>
    </row>
    <row r="102" spans="3:10" x14ac:dyDescent="0.45">
      <c r="C102" s="120"/>
      <c r="D102" s="121"/>
      <c r="E102" s="122"/>
      <c r="F102" s="122"/>
      <c r="G102" s="117"/>
      <c r="H102" s="117"/>
      <c r="I102" s="120"/>
      <c r="J102" s="113"/>
    </row>
    <row r="103" spans="3:10" x14ac:dyDescent="0.45">
      <c r="C103" s="120"/>
      <c r="D103" s="121"/>
      <c r="E103" s="122"/>
      <c r="F103" s="122"/>
      <c r="G103" s="117"/>
      <c r="H103" s="117"/>
      <c r="I103" s="120"/>
      <c r="J103" s="113"/>
    </row>
    <row r="104" spans="3:10" x14ac:dyDescent="0.45">
      <c r="C104" s="120"/>
      <c r="D104" s="121"/>
      <c r="E104" s="122"/>
      <c r="F104" s="122"/>
      <c r="G104" s="117"/>
      <c r="H104" s="117"/>
      <c r="I104" s="120"/>
      <c r="J104" s="113"/>
    </row>
    <row r="105" spans="3:10" x14ac:dyDescent="0.45">
      <c r="C105" s="120"/>
      <c r="D105" s="121"/>
      <c r="E105" s="122"/>
      <c r="F105" s="122"/>
      <c r="G105" s="117"/>
      <c r="H105" s="117"/>
      <c r="I105" s="120"/>
      <c r="J105" s="113"/>
    </row>
    <row r="106" spans="3:10" x14ac:dyDescent="0.45">
      <c r="C106" s="120"/>
      <c r="D106" s="121"/>
      <c r="E106" s="122"/>
      <c r="F106" s="122"/>
      <c r="G106" s="117"/>
      <c r="H106" s="117"/>
      <c r="I106" s="120"/>
      <c r="J106" s="113"/>
    </row>
    <row r="107" spans="3:10" x14ac:dyDescent="0.45">
      <c r="C107" s="120"/>
      <c r="D107" s="121"/>
      <c r="E107" s="122"/>
      <c r="F107" s="122"/>
      <c r="G107" s="117"/>
      <c r="H107" s="117"/>
      <c r="I107" s="120"/>
      <c r="J107" s="113"/>
    </row>
    <row r="108" spans="3:10" x14ac:dyDescent="0.45">
      <c r="C108" s="120"/>
      <c r="D108" s="121"/>
      <c r="E108" s="122"/>
      <c r="F108" s="122"/>
      <c r="G108" s="117"/>
      <c r="H108" s="117"/>
      <c r="I108" s="120"/>
      <c r="J108" s="113"/>
    </row>
    <row r="109" spans="3:10" x14ac:dyDescent="0.45">
      <c r="C109" s="120"/>
      <c r="D109" s="121"/>
      <c r="E109" s="122"/>
      <c r="F109" s="122"/>
      <c r="G109" s="117"/>
      <c r="H109" s="117"/>
      <c r="I109" s="120"/>
      <c r="J109" s="113"/>
    </row>
    <row r="110" spans="3:10" x14ac:dyDescent="0.45">
      <c r="C110" s="120"/>
      <c r="D110" s="121"/>
      <c r="E110" s="122"/>
      <c r="F110" s="122"/>
      <c r="G110" s="117"/>
      <c r="H110" s="117"/>
      <c r="I110" s="120"/>
      <c r="J110" s="113"/>
    </row>
    <row r="111" spans="3:10" x14ac:dyDescent="0.45">
      <c r="C111" s="120"/>
      <c r="D111" s="121"/>
      <c r="E111" s="122"/>
      <c r="F111" s="122"/>
      <c r="G111" s="117"/>
      <c r="H111" s="117"/>
      <c r="I111" s="120"/>
      <c r="J111" s="113"/>
    </row>
    <row r="112" spans="3:10" x14ac:dyDescent="0.45">
      <c r="C112" s="120"/>
      <c r="D112" s="121"/>
      <c r="E112" s="122"/>
      <c r="F112" s="122"/>
      <c r="G112" s="117"/>
      <c r="H112" s="117"/>
      <c r="I112" s="120"/>
      <c r="J112" s="113"/>
    </row>
    <row r="113" spans="3:10" x14ac:dyDescent="0.45">
      <c r="C113" s="120"/>
      <c r="D113" s="121"/>
      <c r="E113" s="122"/>
      <c r="F113" s="122"/>
      <c r="G113" s="117"/>
      <c r="H113" s="117"/>
      <c r="I113" s="120"/>
      <c r="J113" s="113"/>
    </row>
    <row r="114" spans="3:10" x14ac:dyDescent="0.45">
      <c r="C114" s="120"/>
      <c r="D114" s="121"/>
      <c r="E114" s="122"/>
      <c r="F114" s="122"/>
      <c r="G114" s="117"/>
      <c r="H114" s="117"/>
      <c r="I114" s="120"/>
      <c r="J114" s="113"/>
    </row>
    <row r="115" spans="3:10" x14ac:dyDescent="0.45">
      <c r="C115" s="120"/>
      <c r="D115" s="121"/>
      <c r="E115" s="122"/>
      <c r="F115" s="122"/>
      <c r="G115" s="117"/>
      <c r="H115" s="117"/>
      <c r="I115" s="120"/>
      <c r="J115" s="113"/>
    </row>
    <row r="116" spans="3:10" x14ac:dyDescent="0.45">
      <c r="C116" s="120"/>
      <c r="D116" s="121"/>
      <c r="E116" s="122"/>
      <c r="F116" s="122"/>
      <c r="G116" s="117"/>
      <c r="H116" s="117"/>
      <c r="I116" s="120"/>
      <c r="J116" s="113"/>
    </row>
    <row r="117" spans="3:10" x14ac:dyDescent="0.45">
      <c r="C117" s="120"/>
      <c r="D117" s="121"/>
      <c r="E117" s="122"/>
      <c r="F117" s="122"/>
      <c r="G117" s="117"/>
      <c r="H117" s="117"/>
      <c r="I117" s="120"/>
      <c r="J117" s="113"/>
    </row>
    <row r="118" spans="3:10" x14ac:dyDescent="0.45">
      <c r="C118" s="120"/>
      <c r="D118" s="121"/>
      <c r="E118" s="122"/>
      <c r="F118" s="122"/>
      <c r="G118" s="117"/>
      <c r="H118" s="117"/>
      <c r="I118" s="120"/>
      <c r="J118" s="113"/>
    </row>
    <row r="119" spans="3:10" x14ac:dyDescent="0.45">
      <c r="C119" s="120"/>
      <c r="D119" s="121"/>
      <c r="E119" s="122"/>
      <c r="F119" s="122"/>
      <c r="G119" s="117"/>
      <c r="H119" s="117"/>
      <c r="I119" s="120"/>
      <c r="J119" s="113"/>
    </row>
    <row r="120" spans="3:10" x14ac:dyDescent="0.45">
      <c r="C120" s="120"/>
      <c r="D120" s="121"/>
      <c r="E120" s="122"/>
      <c r="F120" s="122"/>
      <c r="G120" s="117"/>
      <c r="H120" s="117"/>
      <c r="I120" s="120"/>
      <c r="J120" s="113"/>
    </row>
    <row r="121" spans="3:10" x14ac:dyDescent="0.45">
      <c r="C121" s="120"/>
      <c r="D121" s="121"/>
      <c r="E121" s="122"/>
      <c r="F121" s="122"/>
      <c r="G121" s="117"/>
      <c r="H121" s="117"/>
      <c r="I121" s="120"/>
      <c r="J121" s="113"/>
    </row>
    <row r="122" spans="3:10" x14ac:dyDescent="0.45">
      <c r="C122" s="120"/>
      <c r="D122" s="121"/>
      <c r="E122" s="122"/>
      <c r="F122" s="122"/>
      <c r="G122" s="117"/>
      <c r="H122" s="117"/>
      <c r="I122" s="120"/>
      <c r="J122" s="113"/>
    </row>
    <row r="123" spans="3:10" x14ac:dyDescent="0.45">
      <c r="C123" s="120"/>
      <c r="D123" s="121"/>
      <c r="E123" s="122"/>
      <c r="F123" s="122"/>
      <c r="G123" s="117"/>
      <c r="H123" s="117"/>
      <c r="I123" s="120"/>
      <c r="J123" s="113"/>
    </row>
    <row r="124" spans="3:10" x14ac:dyDescent="0.45">
      <c r="C124" s="120"/>
      <c r="D124" s="121"/>
      <c r="E124" s="122"/>
      <c r="F124" s="122"/>
      <c r="G124" s="117"/>
      <c r="H124" s="117"/>
      <c r="I124" s="120"/>
      <c r="J124" s="113"/>
    </row>
    <row r="125" spans="3:10" x14ac:dyDescent="0.45">
      <c r="C125" s="120"/>
      <c r="D125" s="121"/>
      <c r="E125" s="122"/>
      <c r="F125" s="122"/>
      <c r="G125" s="117"/>
      <c r="H125" s="117"/>
      <c r="I125" s="120"/>
      <c r="J125" s="113"/>
    </row>
    <row r="126" spans="3:10" x14ac:dyDescent="0.45">
      <c r="C126" s="120"/>
      <c r="D126" s="121"/>
      <c r="E126" s="122"/>
      <c r="F126" s="122"/>
      <c r="G126" s="117"/>
      <c r="H126" s="117"/>
      <c r="I126" s="120"/>
      <c r="J126" s="113"/>
    </row>
    <row r="127" spans="3:10" x14ac:dyDescent="0.45">
      <c r="C127" s="120"/>
      <c r="D127" s="121"/>
      <c r="E127" s="122"/>
      <c r="F127" s="122"/>
      <c r="G127" s="117"/>
      <c r="H127" s="117"/>
      <c r="I127" s="120"/>
      <c r="J127" s="113"/>
    </row>
    <row r="128" spans="3:10" x14ac:dyDescent="0.45">
      <c r="C128" s="120"/>
      <c r="D128" s="121"/>
      <c r="E128" s="122"/>
      <c r="F128" s="122"/>
      <c r="G128" s="117"/>
      <c r="H128" s="117"/>
      <c r="I128" s="120"/>
      <c r="J128" s="113"/>
    </row>
    <row r="129" spans="3:10" x14ac:dyDescent="0.45">
      <c r="C129" s="120"/>
      <c r="D129" s="121"/>
      <c r="E129" s="122"/>
      <c r="F129" s="122"/>
      <c r="G129" s="117"/>
      <c r="H129" s="117"/>
      <c r="I129" s="120"/>
      <c r="J129" s="113"/>
    </row>
    <row r="130" spans="3:10" x14ac:dyDescent="0.45">
      <c r="C130" s="120"/>
      <c r="D130" s="121"/>
      <c r="E130" s="122"/>
      <c r="F130" s="122"/>
      <c r="G130" s="117"/>
      <c r="H130" s="117"/>
      <c r="I130" s="120"/>
      <c r="J130" s="113"/>
    </row>
    <row r="131" spans="3:10" x14ac:dyDescent="0.45">
      <c r="C131" s="120"/>
      <c r="D131" s="121"/>
      <c r="E131" s="122"/>
      <c r="F131" s="122"/>
      <c r="G131" s="117"/>
      <c r="H131" s="117"/>
      <c r="I131" s="120"/>
      <c r="J131" s="113"/>
    </row>
    <row r="132" spans="3:10" x14ac:dyDescent="0.45">
      <c r="C132" s="120"/>
      <c r="D132" s="121"/>
      <c r="E132" s="122"/>
      <c r="F132" s="122"/>
      <c r="G132" s="117"/>
      <c r="H132" s="117"/>
      <c r="I132" s="120"/>
      <c r="J132" s="113"/>
    </row>
    <row r="133" spans="3:10" x14ac:dyDescent="0.45">
      <c r="C133" s="120"/>
      <c r="D133" s="121"/>
      <c r="E133" s="122"/>
      <c r="F133" s="122"/>
      <c r="G133" s="117"/>
      <c r="H133" s="117"/>
      <c r="I133" s="120"/>
      <c r="J133" s="113"/>
    </row>
    <row r="134" spans="3:10" x14ac:dyDescent="0.45">
      <c r="C134" s="120"/>
      <c r="D134" s="121"/>
      <c r="E134" s="122"/>
      <c r="F134" s="122"/>
      <c r="G134" s="117"/>
      <c r="H134" s="117"/>
      <c r="I134" s="120"/>
      <c r="J134" s="113"/>
    </row>
    <row r="135" spans="3:10" x14ac:dyDescent="0.45">
      <c r="C135" s="120"/>
      <c r="D135" s="121"/>
      <c r="E135" s="122"/>
      <c r="F135" s="122"/>
      <c r="G135" s="117"/>
      <c r="H135" s="117"/>
      <c r="I135" s="120"/>
      <c r="J135" s="113"/>
    </row>
    <row r="136" spans="3:10" x14ac:dyDescent="0.45">
      <c r="C136" s="120"/>
      <c r="D136" s="121"/>
      <c r="E136" s="122"/>
      <c r="F136" s="122"/>
      <c r="G136" s="117"/>
      <c r="H136" s="117"/>
      <c r="I136" s="120"/>
      <c r="J136" s="113"/>
    </row>
    <row r="137" spans="3:10" x14ac:dyDescent="0.45">
      <c r="C137" s="120"/>
      <c r="D137" s="121"/>
      <c r="E137" s="122"/>
      <c r="F137" s="122"/>
      <c r="G137" s="117"/>
      <c r="H137" s="117"/>
      <c r="I137" s="120"/>
      <c r="J137" s="113"/>
    </row>
    <row r="138" spans="3:10" x14ac:dyDescent="0.45">
      <c r="C138" s="120"/>
      <c r="D138" s="121"/>
      <c r="E138" s="122"/>
      <c r="F138" s="122"/>
      <c r="G138" s="117"/>
      <c r="H138" s="117"/>
      <c r="I138" s="120"/>
      <c r="J138" s="113"/>
    </row>
    <row r="139" spans="3:10" x14ac:dyDescent="0.45">
      <c r="C139" s="120"/>
      <c r="D139" s="121"/>
      <c r="E139" s="122"/>
      <c r="F139" s="122"/>
      <c r="G139" s="117"/>
      <c r="H139" s="117"/>
      <c r="I139" s="120"/>
      <c r="J139" s="113"/>
    </row>
    <row r="140" spans="3:10" x14ac:dyDescent="0.45">
      <c r="C140" s="120"/>
      <c r="D140" s="121"/>
      <c r="E140" s="122"/>
      <c r="F140" s="122"/>
      <c r="G140" s="117"/>
      <c r="H140" s="117"/>
      <c r="I140" s="120"/>
      <c r="J140" s="113"/>
    </row>
    <row r="141" spans="3:10" x14ac:dyDescent="0.45">
      <c r="C141" s="120"/>
      <c r="D141" s="121"/>
      <c r="E141" s="122"/>
      <c r="F141" s="122"/>
      <c r="G141" s="117"/>
      <c r="H141" s="117"/>
      <c r="I141" s="120"/>
      <c r="J141" s="113"/>
    </row>
    <row r="142" spans="3:10" x14ac:dyDescent="0.45">
      <c r="C142" s="120"/>
      <c r="D142" s="121"/>
      <c r="E142" s="122"/>
      <c r="F142" s="122"/>
      <c r="G142" s="117"/>
      <c r="H142" s="117"/>
      <c r="I142" s="120"/>
      <c r="J142" s="113"/>
    </row>
    <row r="143" spans="3:10" x14ac:dyDescent="0.45">
      <c r="C143" s="120"/>
      <c r="D143" s="121"/>
      <c r="E143" s="122"/>
      <c r="F143" s="122"/>
      <c r="G143" s="117"/>
      <c r="H143" s="117"/>
      <c r="I143" s="120"/>
      <c r="J143" s="113"/>
    </row>
    <row r="144" spans="3:10" x14ac:dyDescent="0.45">
      <c r="C144" s="120"/>
      <c r="D144" s="121"/>
      <c r="E144" s="122"/>
      <c r="F144" s="122"/>
      <c r="G144" s="117"/>
      <c r="H144" s="117"/>
      <c r="I144" s="120"/>
      <c r="J144" s="113"/>
    </row>
    <row r="145" spans="3:10" x14ac:dyDescent="0.45">
      <c r="C145" s="120"/>
      <c r="D145" s="121"/>
      <c r="E145" s="122"/>
      <c r="F145" s="122"/>
      <c r="G145" s="117"/>
      <c r="H145" s="117"/>
      <c r="I145" s="120"/>
      <c r="J145" s="113"/>
    </row>
    <row r="146" spans="3:10" x14ac:dyDescent="0.45">
      <c r="C146" s="120"/>
      <c r="D146" s="121"/>
      <c r="E146" s="122"/>
      <c r="F146" s="122"/>
      <c r="G146" s="117"/>
      <c r="H146" s="117"/>
      <c r="I146" s="120"/>
      <c r="J146" s="113"/>
    </row>
    <row r="147" spans="3:10" x14ac:dyDescent="0.45">
      <c r="C147" s="120"/>
      <c r="D147" s="121"/>
      <c r="E147" s="122"/>
      <c r="F147" s="122"/>
      <c r="G147" s="117"/>
      <c r="H147" s="117"/>
      <c r="I147" s="120"/>
      <c r="J147" s="113"/>
    </row>
    <row r="148" spans="3:10" x14ac:dyDescent="0.45">
      <c r="C148" s="120"/>
      <c r="D148" s="121"/>
      <c r="E148" s="122"/>
      <c r="F148" s="122"/>
      <c r="G148" s="117"/>
      <c r="H148" s="117"/>
      <c r="I148" s="120"/>
      <c r="J148" s="113"/>
    </row>
    <row r="149" spans="3:10" x14ac:dyDescent="0.45">
      <c r="C149" s="120"/>
      <c r="D149" s="121"/>
      <c r="E149" s="122"/>
      <c r="F149" s="122"/>
      <c r="G149" s="117"/>
      <c r="H149" s="117"/>
      <c r="I149" s="120"/>
      <c r="J149" s="113"/>
    </row>
    <row r="150" spans="3:10" x14ac:dyDescent="0.45">
      <c r="C150" s="120"/>
      <c r="D150" s="121"/>
      <c r="E150" s="122"/>
      <c r="F150" s="122"/>
      <c r="G150" s="117"/>
      <c r="H150" s="117"/>
      <c r="I150" s="120"/>
      <c r="J150" s="113"/>
    </row>
    <row r="151" spans="3:10" x14ac:dyDescent="0.45">
      <c r="C151" s="120"/>
      <c r="D151" s="121"/>
      <c r="E151" s="122"/>
      <c r="F151" s="122"/>
      <c r="G151" s="117"/>
      <c r="H151" s="117"/>
      <c r="I151" s="120"/>
      <c r="J151" s="113"/>
    </row>
    <row r="152" spans="3:10" x14ac:dyDescent="0.45">
      <c r="C152" s="120"/>
      <c r="D152" s="121"/>
      <c r="E152" s="122"/>
      <c r="F152" s="122"/>
      <c r="G152" s="117"/>
      <c r="H152" s="117"/>
      <c r="I152" s="120"/>
      <c r="J152" s="113"/>
    </row>
    <row r="153" spans="3:10" x14ac:dyDescent="0.45">
      <c r="C153" s="120"/>
      <c r="D153" s="121"/>
      <c r="E153" s="122"/>
      <c r="F153" s="122"/>
      <c r="G153" s="117"/>
      <c r="H153" s="117"/>
      <c r="I153" s="120"/>
      <c r="J153" s="113"/>
    </row>
    <row r="154" spans="3:10" x14ac:dyDescent="0.45">
      <c r="C154" s="120"/>
      <c r="D154" s="121"/>
      <c r="E154" s="122"/>
      <c r="F154" s="122"/>
      <c r="G154" s="117"/>
      <c r="H154" s="117"/>
      <c r="I154" s="120"/>
      <c r="J154" s="113"/>
    </row>
    <row r="155" spans="3:10" x14ac:dyDescent="0.45">
      <c r="C155" s="120"/>
      <c r="D155" s="121"/>
      <c r="E155" s="122"/>
      <c r="F155" s="122"/>
      <c r="G155" s="117"/>
      <c r="H155" s="117"/>
      <c r="I155" s="120"/>
      <c r="J155" s="113"/>
    </row>
    <row r="156" spans="3:10" x14ac:dyDescent="0.45">
      <c r="C156" s="120"/>
      <c r="D156" s="121"/>
      <c r="E156" s="122"/>
      <c r="F156" s="122"/>
      <c r="G156" s="117"/>
      <c r="H156" s="117"/>
      <c r="I156" s="120"/>
      <c r="J156" s="113"/>
    </row>
    <row r="157" spans="3:10" x14ac:dyDescent="0.45">
      <c r="C157" s="120"/>
      <c r="D157" s="121"/>
      <c r="E157" s="122"/>
      <c r="F157" s="122"/>
      <c r="G157" s="117"/>
      <c r="H157" s="117"/>
      <c r="I157" s="120"/>
      <c r="J157" s="113"/>
    </row>
    <row r="158" spans="3:10" x14ac:dyDescent="0.45">
      <c r="C158" s="120"/>
      <c r="D158" s="121"/>
      <c r="E158" s="122"/>
      <c r="F158" s="122"/>
      <c r="G158" s="117"/>
      <c r="H158" s="117"/>
      <c r="I158" s="120"/>
      <c r="J158" s="113"/>
    </row>
    <row r="159" spans="3:10" x14ac:dyDescent="0.45">
      <c r="C159" s="120"/>
      <c r="D159" s="121"/>
      <c r="E159" s="122"/>
      <c r="F159" s="122"/>
      <c r="G159" s="117"/>
      <c r="H159" s="117"/>
      <c r="I159" s="120"/>
      <c r="J159" s="113"/>
    </row>
    <row r="160" spans="3:10" x14ac:dyDescent="0.45">
      <c r="C160" s="120"/>
      <c r="D160" s="121"/>
      <c r="E160" s="122"/>
      <c r="F160" s="122"/>
      <c r="G160" s="117"/>
      <c r="H160" s="117"/>
      <c r="I160" s="120"/>
      <c r="J160" s="113"/>
    </row>
    <row r="161" spans="3:10" x14ac:dyDescent="0.45">
      <c r="C161" s="120"/>
      <c r="D161" s="121"/>
      <c r="E161" s="122"/>
      <c r="F161" s="122"/>
      <c r="G161" s="117"/>
      <c r="H161" s="117"/>
      <c r="I161" s="120"/>
      <c r="J161" s="113"/>
    </row>
    <row r="162" spans="3:10" x14ac:dyDescent="0.45">
      <c r="C162" s="120"/>
      <c r="D162" s="121"/>
      <c r="E162" s="122"/>
      <c r="F162" s="122"/>
      <c r="G162" s="117"/>
      <c r="H162" s="117"/>
      <c r="I162" s="120"/>
      <c r="J162" s="113"/>
    </row>
    <row r="163" spans="3:10" x14ac:dyDescent="0.45">
      <c r="C163" s="120"/>
      <c r="D163" s="121"/>
      <c r="E163" s="122"/>
      <c r="F163" s="122"/>
      <c r="G163" s="117"/>
      <c r="H163" s="117"/>
      <c r="I163" s="120"/>
      <c r="J163" s="113"/>
    </row>
    <row r="164" spans="3:10" x14ac:dyDescent="0.45">
      <c r="C164" s="120"/>
      <c r="D164" s="121"/>
      <c r="E164" s="122"/>
      <c r="F164" s="122"/>
      <c r="G164" s="117"/>
      <c r="H164" s="117"/>
      <c r="I164" s="120"/>
      <c r="J164" s="113"/>
    </row>
    <row r="165" spans="3:10" x14ac:dyDescent="0.45">
      <c r="C165" s="120"/>
      <c r="D165" s="121"/>
      <c r="E165" s="122"/>
      <c r="F165" s="122"/>
      <c r="G165" s="117"/>
      <c r="H165" s="117"/>
      <c r="I165" s="120"/>
      <c r="J165" s="113"/>
    </row>
    <row r="166" spans="3:10" x14ac:dyDescent="0.45">
      <c r="C166" s="120"/>
      <c r="D166" s="121"/>
      <c r="E166" s="122"/>
      <c r="F166" s="122"/>
      <c r="G166" s="117"/>
      <c r="H166" s="117"/>
      <c r="I166" s="120"/>
      <c r="J166" s="113"/>
    </row>
    <row r="167" spans="3:10" x14ac:dyDescent="0.45">
      <c r="C167" s="120"/>
      <c r="D167" s="121"/>
      <c r="E167" s="122"/>
      <c r="F167" s="122"/>
      <c r="G167" s="117"/>
      <c r="H167" s="117"/>
      <c r="I167" s="120"/>
      <c r="J167" s="113"/>
    </row>
    <row r="168" spans="3:10" x14ac:dyDescent="0.45">
      <c r="C168" s="120"/>
      <c r="D168" s="121"/>
      <c r="E168" s="122"/>
      <c r="F168" s="122"/>
      <c r="G168" s="117"/>
      <c r="H168" s="117"/>
      <c r="I168" s="120"/>
      <c r="J168" s="113"/>
    </row>
    <row r="169" spans="3:10" x14ac:dyDescent="0.45">
      <c r="C169" s="120"/>
      <c r="D169" s="121"/>
      <c r="E169" s="122"/>
      <c r="F169" s="122"/>
      <c r="G169" s="117"/>
      <c r="H169" s="117"/>
      <c r="I169" s="120"/>
      <c r="J169" s="113"/>
    </row>
    <row r="170" spans="3:10" x14ac:dyDescent="0.45">
      <c r="C170" s="120"/>
      <c r="D170" s="121"/>
      <c r="E170" s="122"/>
      <c r="F170" s="122"/>
      <c r="G170" s="117"/>
      <c r="H170" s="117"/>
      <c r="I170" s="120"/>
      <c r="J170" s="113"/>
    </row>
    <row r="171" spans="3:10" x14ac:dyDescent="0.45">
      <c r="C171" s="120"/>
      <c r="D171" s="121"/>
      <c r="E171" s="122"/>
      <c r="F171" s="122"/>
      <c r="G171" s="117"/>
      <c r="H171" s="117"/>
      <c r="I171" s="120"/>
      <c r="J171" s="113"/>
    </row>
    <row r="172" spans="3:10" x14ac:dyDescent="0.45">
      <c r="C172" s="120"/>
      <c r="D172" s="121"/>
      <c r="E172" s="122"/>
      <c r="F172" s="122"/>
      <c r="G172" s="117"/>
      <c r="H172" s="117"/>
      <c r="I172" s="120"/>
      <c r="J172" s="113"/>
    </row>
    <row r="173" spans="3:10" x14ac:dyDescent="0.45">
      <c r="C173" s="120"/>
      <c r="D173" s="121"/>
      <c r="E173" s="122"/>
      <c r="F173" s="122"/>
      <c r="G173" s="117"/>
      <c r="H173" s="117"/>
      <c r="I173" s="120"/>
      <c r="J173" s="113"/>
    </row>
    <row r="174" spans="3:10" x14ac:dyDescent="0.45">
      <c r="C174" s="120"/>
      <c r="D174" s="121"/>
      <c r="E174" s="122"/>
      <c r="F174" s="122"/>
      <c r="G174" s="117"/>
      <c r="H174" s="117"/>
      <c r="I174" s="120"/>
      <c r="J174" s="113"/>
    </row>
    <row r="175" spans="3:10" x14ac:dyDescent="0.45">
      <c r="C175" s="120"/>
      <c r="D175" s="121"/>
      <c r="E175" s="122"/>
      <c r="F175" s="122"/>
      <c r="G175" s="117"/>
      <c r="H175" s="117"/>
      <c r="I175" s="120"/>
      <c r="J175" s="113"/>
    </row>
    <row r="176" spans="3:10" x14ac:dyDescent="0.45">
      <c r="C176" s="120"/>
      <c r="D176" s="121"/>
      <c r="E176" s="122"/>
      <c r="F176" s="122"/>
      <c r="G176" s="117"/>
      <c r="H176" s="117"/>
      <c r="I176" s="120"/>
      <c r="J176" s="113"/>
    </row>
    <row r="177" spans="3:10" x14ac:dyDescent="0.45">
      <c r="C177" s="120"/>
      <c r="D177" s="121"/>
      <c r="E177" s="122"/>
      <c r="F177" s="122"/>
      <c r="G177" s="117"/>
      <c r="H177" s="117"/>
      <c r="I177" s="120"/>
      <c r="J177" s="113"/>
    </row>
    <row r="178" spans="3:10" x14ac:dyDescent="0.45">
      <c r="C178" s="120"/>
      <c r="D178" s="121"/>
      <c r="E178" s="122"/>
      <c r="F178" s="122"/>
      <c r="G178" s="117"/>
      <c r="H178" s="117"/>
      <c r="I178" s="120"/>
      <c r="J178" s="113"/>
    </row>
    <row r="179" spans="3:10" x14ac:dyDescent="0.45">
      <c r="C179" s="120"/>
      <c r="D179" s="121"/>
      <c r="E179" s="122"/>
      <c r="F179" s="122"/>
      <c r="G179" s="117"/>
      <c r="H179" s="117"/>
      <c r="I179" s="120"/>
      <c r="J179" s="113"/>
    </row>
    <row r="180" spans="3:10" x14ac:dyDescent="0.45">
      <c r="C180" s="120"/>
      <c r="D180" s="121"/>
      <c r="E180" s="122"/>
      <c r="F180" s="122"/>
      <c r="G180" s="117"/>
      <c r="H180" s="117"/>
      <c r="I180" s="120"/>
      <c r="J180" s="113"/>
    </row>
    <row r="181" spans="3:10" x14ac:dyDescent="0.45">
      <c r="C181" s="120"/>
      <c r="D181" s="121"/>
      <c r="E181" s="122"/>
      <c r="F181" s="122"/>
      <c r="G181" s="117"/>
      <c r="H181" s="117"/>
      <c r="I181" s="120"/>
      <c r="J181" s="113"/>
    </row>
    <row r="182" spans="3:10" x14ac:dyDescent="0.45">
      <c r="C182" s="120"/>
      <c r="D182" s="121"/>
      <c r="E182" s="122"/>
      <c r="F182" s="122"/>
      <c r="G182" s="117"/>
      <c r="H182" s="117"/>
      <c r="I182" s="120"/>
      <c r="J182" s="113"/>
    </row>
    <row r="183" spans="3:10" x14ac:dyDescent="0.45">
      <c r="C183" s="120"/>
      <c r="D183" s="121"/>
      <c r="E183" s="122"/>
      <c r="F183" s="122"/>
      <c r="G183" s="117"/>
      <c r="H183" s="117"/>
      <c r="I183" s="120"/>
      <c r="J183" s="113"/>
    </row>
    <row r="184" spans="3:10" x14ac:dyDescent="0.45">
      <c r="C184" s="120"/>
      <c r="D184" s="121"/>
      <c r="E184" s="122"/>
      <c r="F184" s="122"/>
      <c r="G184" s="117"/>
      <c r="H184" s="117"/>
      <c r="I184" s="120"/>
      <c r="J184" s="113"/>
    </row>
    <row r="185" spans="3:10" x14ac:dyDescent="0.45">
      <c r="C185" s="120"/>
      <c r="D185" s="121"/>
      <c r="E185" s="122"/>
      <c r="F185" s="122"/>
      <c r="G185" s="117"/>
      <c r="H185" s="117"/>
      <c r="I185" s="120"/>
      <c r="J185" s="113"/>
    </row>
    <row r="186" spans="3:10" x14ac:dyDescent="0.45">
      <c r="C186" s="120"/>
      <c r="D186" s="121"/>
      <c r="E186" s="122"/>
      <c r="F186" s="122"/>
      <c r="G186" s="117"/>
      <c r="H186" s="117"/>
      <c r="I186" s="120"/>
      <c r="J186" s="113"/>
    </row>
    <row r="187" spans="3:10" x14ac:dyDescent="0.45">
      <c r="C187" s="120"/>
      <c r="D187" s="121"/>
      <c r="E187" s="122"/>
      <c r="F187" s="122"/>
      <c r="G187" s="117"/>
      <c r="H187" s="117"/>
      <c r="I187" s="120"/>
      <c r="J187" s="113"/>
    </row>
    <row r="188" spans="3:10" x14ac:dyDescent="0.45">
      <c r="C188" s="120"/>
      <c r="D188" s="121"/>
      <c r="E188" s="122"/>
      <c r="F188" s="122"/>
      <c r="G188" s="117"/>
      <c r="H188" s="117"/>
      <c r="I188" s="120"/>
      <c r="J188" s="113"/>
    </row>
    <row r="189" spans="3:10" x14ac:dyDescent="0.45">
      <c r="C189" s="120"/>
      <c r="D189" s="121"/>
      <c r="E189" s="122"/>
      <c r="F189" s="122"/>
      <c r="G189" s="117"/>
      <c r="H189" s="117"/>
      <c r="I189" s="120"/>
      <c r="J189" s="113"/>
    </row>
    <row r="190" spans="3:10" x14ac:dyDescent="0.45">
      <c r="C190" s="120"/>
      <c r="D190" s="121"/>
      <c r="E190" s="122"/>
      <c r="F190" s="122"/>
      <c r="G190" s="117"/>
      <c r="H190" s="117"/>
      <c r="I190" s="120"/>
      <c r="J190" s="113"/>
    </row>
    <row r="191" spans="3:10" x14ac:dyDescent="0.45">
      <c r="C191" s="120"/>
      <c r="D191" s="121"/>
      <c r="E191" s="122"/>
      <c r="F191" s="122"/>
      <c r="G191" s="117"/>
      <c r="H191" s="117"/>
      <c r="I191" s="120"/>
      <c r="J191" s="113"/>
    </row>
    <row r="192" spans="3:10" x14ac:dyDescent="0.45">
      <c r="C192" s="120"/>
      <c r="D192" s="121"/>
      <c r="E192" s="122"/>
      <c r="F192" s="122"/>
      <c r="G192" s="117"/>
      <c r="H192" s="117"/>
      <c r="I192" s="120"/>
      <c r="J192" s="113"/>
    </row>
    <row r="193" spans="3:10" x14ac:dyDescent="0.45">
      <c r="C193" s="120"/>
      <c r="D193" s="121"/>
      <c r="E193" s="122"/>
      <c r="F193" s="122"/>
      <c r="G193" s="117"/>
      <c r="H193" s="117"/>
      <c r="I193" s="120"/>
      <c r="J193" s="113"/>
    </row>
    <row r="194" spans="3:10" x14ac:dyDescent="0.45">
      <c r="C194" s="120"/>
      <c r="D194" s="121"/>
      <c r="E194" s="122"/>
      <c r="F194" s="122"/>
      <c r="G194" s="117"/>
      <c r="H194" s="117"/>
      <c r="I194" s="120"/>
      <c r="J194" s="113"/>
    </row>
    <row r="195" spans="3:10" x14ac:dyDescent="0.45">
      <c r="C195" s="120"/>
      <c r="D195" s="121"/>
      <c r="E195" s="122"/>
      <c r="F195" s="122"/>
      <c r="G195" s="117"/>
      <c r="H195" s="117"/>
      <c r="I195" s="120"/>
      <c r="J195" s="113"/>
    </row>
    <row r="196" spans="3:10" x14ac:dyDescent="0.45">
      <c r="C196" s="120"/>
      <c r="D196" s="121"/>
      <c r="E196" s="122"/>
      <c r="F196" s="122"/>
      <c r="G196" s="117"/>
      <c r="H196" s="117"/>
      <c r="I196" s="120"/>
      <c r="J196" s="113"/>
    </row>
    <row r="197" spans="3:10" x14ac:dyDescent="0.45">
      <c r="C197" s="120"/>
      <c r="D197" s="121"/>
      <c r="E197" s="122"/>
      <c r="F197" s="122"/>
      <c r="G197" s="117"/>
      <c r="H197" s="117"/>
      <c r="I197" s="120"/>
      <c r="J197" s="113"/>
    </row>
    <row r="198" spans="3:10" x14ac:dyDescent="0.45">
      <c r="C198" s="120"/>
      <c r="D198" s="121"/>
      <c r="E198" s="122"/>
      <c r="F198" s="122"/>
      <c r="G198" s="117"/>
      <c r="H198" s="117"/>
      <c r="I198" s="120"/>
      <c r="J198" s="113"/>
    </row>
    <row r="199" spans="3:10" x14ac:dyDescent="0.45">
      <c r="C199" s="120"/>
      <c r="D199" s="121"/>
      <c r="E199" s="122"/>
      <c r="F199" s="122"/>
      <c r="G199" s="117"/>
      <c r="H199" s="117"/>
      <c r="I199" s="120"/>
      <c r="J199" s="113"/>
    </row>
    <row r="200" spans="3:10" x14ac:dyDescent="0.45">
      <c r="C200" s="120"/>
      <c r="D200" s="121"/>
      <c r="E200" s="122"/>
      <c r="F200" s="122"/>
      <c r="G200" s="117"/>
      <c r="H200" s="117"/>
      <c r="I200" s="120"/>
      <c r="J200" s="113"/>
    </row>
    <row r="201" spans="3:10" x14ac:dyDescent="0.45">
      <c r="C201" s="120"/>
      <c r="D201" s="121"/>
      <c r="E201" s="122"/>
      <c r="F201" s="122"/>
      <c r="G201" s="117"/>
      <c r="H201" s="117"/>
      <c r="I201" s="120"/>
      <c r="J201" s="113"/>
    </row>
    <row r="202" spans="3:10" x14ac:dyDescent="0.45">
      <c r="C202" s="120"/>
      <c r="D202" s="121"/>
      <c r="E202" s="122"/>
      <c r="F202" s="122"/>
      <c r="G202" s="117"/>
      <c r="H202" s="117"/>
      <c r="I202" s="120"/>
      <c r="J202" s="113"/>
    </row>
    <row r="203" spans="3:10" x14ac:dyDescent="0.45">
      <c r="C203" s="120"/>
      <c r="D203" s="121"/>
      <c r="E203" s="122"/>
      <c r="F203" s="122"/>
      <c r="G203" s="117"/>
      <c r="H203" s="117"/>
      <c r="I203" s="120"/>
      <c r="J203" s="113"/>
    </row>
    <row r="204" spans="3:10" x14ac:dyDescent="0.45">
      <c r="C204" s="120"/>
      <c r="D204" s="121"/>
      <c r="E204" s="122"/>
      <c r="F204" s="122"/>
      <c r="G204" s="117"/>
      <c r="H204" s="117"/>
      <c r="I204" s="120"/>
      <c r="J204" s="113"/>
    </row>
    <row r="205" spans="3:10" x14ac:dyDescent="0.45">
      <c r="C205" s="120"/>
      <c r="D205" s="121"/>
      <c r="E205" s="122"/>
      <c r="F205" s="122"/>
      <c r="G205" s="117"/>
      <c r="H205" s="117"/>
      <c r="I205" s="120"/>
      <c r="J205" s="113"/>
    </row>
    <row r="206" spans="3:10" x14ac:dyDescent="0.45">
      <c r="C206" s="120"/>
      <c r="D206" s="121"/>
      <c r="E206" s="122"/>
      <c r="F206" s="122"/>
      <c r="G206" s="117"/>
      <c r="H206" s="117"/>
      <c r="I206" s="120"/>
      <c r="J206" s="113"/>
    </row>
    <row r="207" spans="3:10" x14ac:dyDescent="0.45">
      <c r="C207" s="120"/>
      <c r="D207" s="121"/>
      <c r="E207" s="122"/>
      <c r="F207" s="122"/>
      <c r="G207" s="117"/>
      <c r="H207" s="117"/>
      <c r="I207" s="120"/>
      <c r="J207" s="113"/>
    </row>
    <row r="208" spans="3:10" x14ac:dyDescent="0.45">
      <c r="C208" s="120"/>
      <c r="D208" s="121"/>
      <c r="E208" s="122"/>
      <c r="F208" s="122"/>
      <c r="G208" s="117"/>
      <c r="H208" s="117"/>
      <c r="I208" s="120"/>
      <c r="J208" s="113"/>
    </row>
    <row r="209" spans="3:10" x14ac:dyDescent="0.45">
      <c r="C209" s="120"/>
      <c r="D209" s="121"/>
      <c r="E209" s="122"/>
      <c r="F209" s="122"/>
      <c r="G209" s="117"/>
      <c r="H209" s="117"/>
      <c r="I209" s="120"/>
      <c r="J209" s="113"/>
    </row>
    <row r="210" spans="3:10" x14ac:dyDescent="0.45">
      <c r="C210" s="120"/>
      <c r="D210" s="121"/>
      <c r="E210" s="122"/>
      <c r="F210" s="122"/>
      <c r="G210" s="117"/>
      <c r="H210" s="117"/>
      <c r="I210" s="120"/>
      <c r="J210" s="113"/>
    </row>
    <row r="211" spans="3:10" x14ac:dyDescent="0.45">
      <c r="C211" s="120"/>
      <c r="D211" s="121"/>
      <c r="E211" s="122"/>
      <c r="F211" s="122"/>
      <c r="G211" s="117"/>
      <c r="H211" s="117"/>
      <c r="I211" s="120"/>
      <c r="J211" s="113"/>
    </row>
    <row r="212" spans="3:10" x14ac:dyDescent="0.45">
      <c r="C212" s="120"/>
      <c r="D212" s="121"/>
      <c r="E212" s="122"/>
      <c r="F212" s="122"/>
      <c r="G212" s="117"/>
      <c r="H212" s="117"/>
      <c r="I212" s="120"/>
      <c r="J212" s="113"/>
    </row>
    <row r="213" spans="3:10" x14ac:dyDescent="0.45">
      <c r="C213" s="120"/>
      <c r="D213" s="121"/>
      <c r="E213" s="122"/>
      <c r="F213" s="122"/>
      <c r="G213" s="117"/>
      <c r="H213" s="117"/>
      <c r="I213" s="120"/>
      <c r="J213" s="113"/>
    </row>
    <row r="214" spans="3:10" x14ac:dyDescent="0.45">
      <c r="C214" s="120"/>
      <c r="D214" s="121"/>
      <c r="E214" s="122"/>
      <c r="F214" s="122"/>
      <c r="G214" s="117"/>
      <c r="H214" s="117"/>
      <c r="I214" s="120"/>
      <c r="J214" s="113"/>
    </row>
    <row r="215" spans="3:10" x14ac:dyDescent="0.45">
      <c r="C215" s="120"/>
      <c r="D215" s="121"/>
      <c r="E215" s="122"/>
      <c r="F215" s="122"/>
      <c r="G215" s="117"/>
      <c r="H215" s="117"/>
      <c r="I215" s="120"/>
      <c r="J215" s="113"/>
    </row>
    <row r="216" spans="3:10" x14ac:dyDescent="0.45">
      <c r="C216" s="120"/>
      <c r="D216" s="121"/>
      <c r="E216" s="122"/>
      <c r="F216" s="122"/>
      <c r="G216" s="117"/>
      <c r="H216" s="117"/>
      <c r="I216" s="120"/>
      <c r="J216" s="113"/>
    </row>
    <row r="217" spans="3:10" x14ac:dyDescent="0.45">
      <c r="C217" s="120"/>
      <c r="D217" s="121"/>
      <c r="E217" s="122"/>
      <c r="F217" s="122"/>
      <c r="G217" s="117"/>
      <c r="H217" s="117"/>
      <c r="I217" s="120"/>
      <c r="J217" s="113"/>
    </row>
    <row r="218" spans="3:10" x14ac:dyDescent="0.45">
      <c r="C218" s="120"/>
      <c r="D218" s="121"/>
      <c r="E218" s="122"/>
      <c r="F218" s="122"/>
      <c r="G218" s="117"/>
      <c r="H218" s="117"/>
      <c r="I218" s="120"/>
      <c r="J218" s="113"/>
    </row>
    <row r="219" spans="3:10" x14ac:dyDescent="0.45">
      <c r="C219" s="120"/>
      <c r="D219" s="121"/>
      <c r="E219" s="122"/>
      <c r="F219" s="122"/>
      <c r="G219" s="117"/>
      <c r="H219" s="117"/>
      <c r="I219" s="120"/>
      <c r="J219" s="113"/>
    </row>
    <row r="220" spans="3:10" x14ac:dyDescent="0.45">
      <c r="C220" s="120"/>
      <c r="D220" s="121"/>
      <c r="E220" s="122"/>
      <c r="F220" s="122"/>
      <c r="G220" s="117"/>
      <c r="H220" s="117"/>
      <c r="I220" s="120"/>
      <c r="J220" s="113"/>
    </row>
    <row r="221" spans="3:10" x14ac:dyDescent="0.45">
      <c r="C221" s="120"/>
      <c r="D221" s="121"/>
      <c r="E221" s="122"/>
      <c r="F221" s="122"/>
      <c r="G221" s="117"/>
      <c r="H221" s="117"/>
      <c r="I221" s="120"/>
      <c r="J221" s="113"/>
    </row>
    <row r="222" spans="3:10" x14ac:dyDescent="0.45">
      <c r="C222" s="120"/>
      <c r="D222" s="121"/>
      <c r="E222" s="122"/>
      <c r="F222" s="122"/>
      <c r="G222" s="117"/>
      <c r="H222" s="117"/>
      <c r="I222" s="120"/>
      <c r="J222" s="113"/>
    </row>
    <row r="223" spans="3:10" x14ac:dyDescent="0.45">
      <c r="C223" s="120"/>
      <c r="D223" s="121"/>
      <c r="E223" s="122"/>
      <c r="F223" s="122"/>
      <c r="G223" s="117"/>
      <c r="H223" s="117"/>
      <c r="I223" s="120"/>
      <c r="J223" s="113"/>
    </row>
    <row r="224" spans="3:10" x14ac:dyDescent="0.45">
      <c r="C224" s="120"/>
      <c r="D224" s="121"/>
      <c r="E224" s="122"/>
      <c r="F224" s="122"/>
      <c r="G224" s="117"/>
      <c r="H224" s="117"/>
      <c r="I224" s="120"/>
      <c r="J224" s="113"/>
    </row>
    <row r="225" spans="3:10" x14ac:dyDescent="0.45">
      <c r="C225" s="120"/>
      <c r="D225" s="121"/>
      <c r="E225" s="122"/>
      <c r="F225" s="122"/>
      <c r="G225" s="117"/>
      <c r="H225" s="117"/>
      <c r="I225" s="120"/>
      <c r="J225" s="113"/>
    </row>
    <row r="226" spans="3:10" x14ac:dyDescent="0.45">
      <c r="C226" s="120"/>
      <c r="D226" s="121"/>
      <c r="E226" s="122"/>
      <c r="F226" s="122"/>
      <c r="G226" s="117"/>
      <c r="H226" s="117"/>
      <c r="I226" s="120"/>
      <c r="J226" s="113"/>
    </row>
    <row r="227" spans="3:10" x14ac:dyDescent="0.45">
      <c r="C227" s="120"/>
      <c r="D227" s="121"/>
      <c r="E227" s="122"/>
      <c r="F227" s="122"/>
      <c r="G227" s="117"/>
      <c r="H227" s="117"/>
      <c r="I227" s="120"/>
      <c r="J227" s="113"/>
    </row>
    <row r="228" spans="3:10" x14ac:dyDescent="0.45">
      <c r="C228" s="120"/>
      <c r="D228" s="121"/>
      <c r="E228" s="122"/>
      <c r="F228" s="122"/>
      <c r="G228" s="117"/>
      <c r="H228" s="117"/>
      <c r="I228" s="120"/>
      <c r="J228" s="113"/>
    </row>
    <row r="229" spans="3:10" x14ac:dyDescent="0.45">
      <c r="C229" s="120"/>
      <c r="D229" s="121"/>
      <c r="E229" s="122"/>
      <c r="F229" s="122"/>
      <c r="G229" s="117"/>
      <c r="H229" s="117"/>
      <c r="I229" s="120"/>
      <c r="J229" s="113"/>
    </row>
    <row r="230" spans="3:10" x14ac:dyDescent="0.45">
      <c r="C230" s="120"/>
      <c r="D230" s="121"/>
      <c r="E230" s="122"/>
      <c r="F230" s="122"/>
      <c r="G230" s="117"/>
      <c r="H230" s="117"/>
      <c r="I230" s="120"/>
      <c r="J230" s="113"/>
    </row>
    <row r="231" spans="3:10" x14ac:dyDescent="0.45">
      <c r="C231" s="120"/>
      <c r="D231" s="121"/>
      <c r="E231" s="122"/>
      <c r="F231" s="122"/>
      <c r="G231" s="117"/>
      <c r="H231" s="117"/>
      <c r="I231" s="120"/>
      <c r="J231" s="113"/>
    </row>
    <row r="232" spans="3:10" x14ac:dyDescent="0.45">
      <c r="C232" s="120"/>
      <c r="D232" s="121"/>
      <c r="E232" s="122"/>
      <c r="F232" s="122"/>
      <c r="G232" s="117"/>
      <c r="H232" s="117"/>
      <c r="I232" s="120"/>
      <c r="J232" s="113"/>
    </row>
    <row r="233" spans="3:10" x14ac:dyDescent="0.45">
      <c r="C233" s="120"/>
      <c r="D233" s="121"/>
      <c r="E233" s="122"/>
      <c r="F233" s="122"/>
      <c r="G233" s="117"/>
      <c r="H233" s="117"/>
      <c r="I233" s="120"/>
      <c r="J233" s="113"/>
    </row>
    <row r="234" spans="3:10" x14ac:dyDescent="0.45">
      <c r="C234" s="120"/>
      <c r="D234" s="121"/>
      <c r="E234" s="122"/>
      <c r="F234" s="122"/>
      <c r="G234" s="117"/>
      <c r="H234" s="117"/>
      <c r="I234" s="120"/>
      <c r="J234" s="113"/>
    </row>
    <row r="235" spans="3:10" x14ac:dyDescent="0.45">
      <c r="C235" s="120"/>
      <c r="D235" s="121"/>
      <c r="E235" s="122"/>
      <c r="F235" s="122"/>
      <c r="G235" s="117"/>
      <c r="H235" s="117"/>
      <c r="I235" s="120"/>
      <c r="J235" s="113"/>
    </row>
    <row r="236" spans="3:10" x14ac:dyDescent="0.45">
      <c r="C236" s="120"/>
      <c r="D236" s="121"/>
      <c r="E236" s="122"/>
      <c r="F236" s="122"/>
      <c r="G236" s="117"/>
      <c r="H236" s="117"/>
      <c r="I236" s="120"/>
      <c r="J236" s="113"/>
    </row>
    <row r="237" spans="3:10" x14ac:dyDescent="0.45">
      <c r="C237" s="120"/>
      <c r="D237" s="121"/>
      <c r="E237" s="122"/>
      <c r="F237" s="122"/>
      <c r="G237" s="117"/>
      <c r="H237" s="117"/>
      <c r="I237" s="120"/>
      <c r="J237" s="113"/>
    </row>
    <row r="238" spans="3:10" x14ac:dyDescent="0.45">
      <c r="C238" s="120"/>
      <c r="D238" s="121"/>
      <c r="E238" s="122"/>
      <c r="F238" s="122"/>
      <c r="G238" s="117"/>
      <c r="H238" s="117"/>
      <c r="I238" s="120"/>
      <c r="J238" s="113"/>
    </row>
    <row r="239" spans="3:10" x14ac:dyDescent="0.45">
      <c r="C239" s="120"/>
      <c r="D239" s="121"/>
      <c r="E239" s="122"/>
      <c r="F239" s="122"/>
      <c r="G239" s="117"/>
      <c r="H239" s="117"/>
      <c r="I239" s="120"/>
      <c r="J239" s="113"/>
    </row>
    <row r="240" spans="3:10" x14ac:dyDescent="0.45">
      <c r="C240" s="120"/>
      <c r="D240" s="121"/>
      <c r="E240" s="122"/>
      <c r="F240" s="122"/>
      <c r="G240" s="117"/>
      <c r="H240" s="117"/>
      <c r="I240" s="120"/>
      <c r="J240" s="113"/>
    </row>
    <row r="241" spans="3:10" x14ac:dyDescent="0.45">
      <c r="C241" s="120"/>
      <c r="D241" s="121"/>
      <c r="E241" s="122"/>
      <c r="F241" s="122"/>
      <c r="G241" s="117"/>
      <c r="H241" s="117"/>
      <c r="I241" s="120"/>
      <c r="J241" s="113"/>
    </row>
    <row r="242" spans="3:10" x14ac:dyDescent="0.45">
      <c r="C242" s="120"/>
      <c r="D242" s="121"/>
      <c r="E242" s="122"/>
      <c r="F242" s="122"/>
      <c r="G242" s="117"/>
      <c r="H242" s="117"/>
      <c r="I242" s="120"/>
      <c r="J242" s="113"/>
    </row>
    <row r="243" spans="3:10" x14ac:dyDescent="0.45">
      <c r="C243" s="120"/>
      <c r="D243" s="121"/>
      <c r="E243" s="122"/>
      <c r="F243" s="122"/>
      <c r="G243" s="117"/>
      <c r="H243" s="117"/>
      <c r="I243" s="120"/>
      <c r="J243" s="113"/>
    </row>
    <row r="244" spans="3:10" x14ac:dyDescent="0.45">
      <c r="C244" s="120"/>
      <c r="D244" s="121"/>
      <c r="E244" s="122"/>
      <c r="F244" s="122"/>
      <c r="G244" s="117"/>
      <c r="H244" s="117"/>
      <c r="I244" s="120"/>
      <c r="J244" s="113"/>
    </row>
    <row r="245" spans="3:10" x14ac:dyDescent="0.45">
      <c r="C245" s="120"/>
      <c r="D245" s="121"/>
      <c r="E245" s="122"/>
      <c r="F245" s="122"/>
      <c r="G245" s="117"/>
      <c r="H245" s="117"/>
      <c r="I245" s="120"/>
      <c r="J245" s="113"/>
    </row>
    <row r="246" spans="3:10" x14ac:dyDescent="0.45">
      <c r="C246" s="120"/>
      <c r="D246" s="121"/>
      <c r="E246" s="122"/>
      <c r="F246" s="122"/>
      <c r="G246" s="117"/>
      <c r="H246" s="117"/>
      <c r="I246" s="120"/>
      <c r="J246" s="113"/>
    </row>
    <row r="247" spans="3:10" x14ac:dyDescent="0.45">
      <c r="C247" s="120"/>
      <c r="D247" s="121"/>
      <c r="E247" s="122"/>
      <c r="F247" s="122"/>
      <c r="G247" s="117"/>
      <c r="H247" s="117"/>
      <c r="I247" s="120"/>
      <c r="J247" s="113"/>
    </row>
    <row r="248" spans="3:10" x14ac:dyDescent="0.45">
      <c r="C248" s="120"/>
      <c r="D248" s="121"/>
      <c r="E248" s="122"/>
      <c r="F248" s="122"/>
      <c r="G248" s="117"/>
      <c r="H248" s="117"/>
      <c r="I248" s="120"/>
      <c r="J248" s="113"/>
    </row>
    <row r="249" spans="3:10" x14ac:dyDescent="0.45">
      <c r="C249" s="120"/>
      <c r="D249" s="121"/>
      <c r="E249" s="122"/>
      <c r="F249" s="122"/>
      <c r="G249" s="117"/>
      <c r="H249" s="117"/>
      <c r="I249" s="120"/>
      <c r="J249" s="113"/>
    </row>
    <row r="250" spans="3:10" x14ac:dyDescent="0.45">
      <c r="C250" s="120"/>
      <c r="D250" s="121"/>
      <c r="E250" s="122"/>
      <c r="F250" s="122"/>
      <c r="G250" s="117"/>
      <c r="H250" s="117"/>
      <c r="I250" s="120"/>
      <c r="J250" s="113"/>
    </row>
    <row r="251" spans="3:10" x14ac:dyDescent="0.45">
      <c r="C251" s="120"/>
      <c r="D251" s="121"/>
      <c r="E251" s="122"/>
      <c r="F251" s="122"/>
      <c r="G251" s="117"/>
      <c r="H251" s="117"/>
      <c r="I251" s="120"/>
      <c r="J251" s="113"/>
    </row>
    <row r="252" spans="3:10" x14ac:dyDescent="0.45">
      <c r="C252" s="120"/>
      <c r="D252" s="121"/>
      <c r="E252" s="122"/>
      <c r="F252" s="122"/>
      <c r="G252" s="117"/>
      <c r="H252" s="117"/>
      <c r="I252" s="120"/>
      <c r="J252" s="113"/>
    </row>
    <row r="253" spans="3:10" x14ac:dyDescent="0.45">
      <c r="C253" s="120"/>
      <c r="D253" s="121"/>
      <c r="E253" s="122"/>
      <c r="F253" s="122"/>
      <c r="G253" s="117"/>
      <c r="H253" s="117"/>
      <c r="I253" s="120"/>
      <c r="J253" s="113"/>
    </row>
    <row r="254" spans="3:10" x14ac:dyDescent="0.45">
      <c r="C254" s="120"/>
      <c r="D254" s="121"/>
      <c r="E254" s="122"/>
      <c r="F254" s="122"/>
      <c r="G254" s="117"/>
      <c r="H254" s="117"/>
      <c r="I254" s="120"/>
      <c r="J254" s="113"/>
    </row>
    <row r="255" spans="3:10" x14ac:dyDescent="0.45">
      <c r="C255" s="120"/>
      <c r="D255" s="121"/>
      <c r="E255" s="122"/>
      <c r="F255" s="122"/>
      <c r="G255" s="117"/>
      <c r="H255" s="117"/>
      <c r="I255" s="120"/>
      <c r="J255" s="113"/>
    </row>
    <row r="256" spans="3:10" x14ac:dyDescent="0.45">
      <c r="C256" s="120"/>
      <c r="D256" s="121"/>
      <c r="E256" s="122"/>
      <c r="F256" s="122"/>
      <c r="G256" s="117"/>
      <c r="H256" s="117"/>
      <c r="I256" s="120"/>
      <c r="J256" s="113"/>
    </row>
    <row r="257" spans="3:10" x14ac:dyDescent="0.45">
      <c r="C257" s="120"/>
      <c r="D257" s="121"/>
      <c r="E257" s="122"/>
      <c r="F257" s="122"/>
      <c r="G257" s="117"/>
      <c r="H257" s="117"/>
      <c r="I257" s="120"/>
      <c r="J257" s="113"/>
    </row>
    <row r="258" spans="3:10" x14ac:dyDescent="0.45">
      <c r="C258" s="120"/>
      <c r="D258" s="121"/>
      <c r="E258" s="122"/>
      <c r="F258" s="122"/>
      <c r="G258" s="117"/>
      <c r="H258" s="117"/>
      <c r="I258" s="120"/>
      <c r="J258" s="113"/>
    </row>
    <row r="259" spans="3:10" x14ac:dyDescent="0.45">
      <c r="C259" s="120"/>
      <c r="D259" s="121"/>
      <c r="E259" s="122"/>
      <c r="F259" s="122"/>
      <c r="G259" s="117"/>
      <c r="H259" s="117"/>
      <c r="I259" s="120"/>
      <c r="J259" s="113"/>
    </row>
    <row r="260" spans="3:10" x14ac:dyDescent="0.45">
      <c r="C260" s="120"/>
      <c r="D260" s="121"/>
      <c r="E260" s="122"/>
      <c r="F260" s="122"/>
      <c r="G260" s="117"/>
      <c r="H260" s="117"/>
      <c r="I260" s="120"/>
      <c r="J260" s="113"/>
    </row>
    <row r="261" spans="3:10" x14ac:dyDescent="0.45">
      <c r="C261" s="120"/>
      <c r="D261" s="121"/>
      <c r="E261" s="122"/>
      <c r="F261" s="122"/>
      <c r="G261" s="117"/>
      <c r="H261" s="117"/>
      <c r="I261" s="120"/>
      <c r="J261" s="113"/>
    </row>
    <row r="262" spans="3:10" x14ac:dyDescent="0.45">
      <c r="C262" s="120"/>
      <c r="D262" s="121"/>
      <c r="E262" s="122"/>
      <c r="F262" s="122"/>
      <c r="G262" s="117"/>
      <c r="H262" s="117"/>
      <c r="I262" s="120"/>
      <c r="J262" s="113"/>
    </row>
    <row r="263" spans="3:10" x14ac:dyDescent="0.45">
      <c r="C263" s="120"/>
      <c r="D263" s="121"/>
      <c r="E263" s="122"/>
      <c r="F263" s="122"/>
      <c r="G263" s="117"/>
      <c r="H263" s="117"/>
      <c r="I263" s="120"/>
      <c r="J263" s="113"/>
    </row>
    <row r="264" spans="3:10" x14ac:dyDescent="0.45">
      <c r="C264" s="120"/>
      <c r="D264" s="121"/>
      <c r="E264" s="122"/>
      <c r="F264" s="122"/>
      <c r="G264" s="117"/>
      <c r="H264" s="117"/>
      <c r="I264" s="120"/>
      <c r="J264" s="113"/>
    </row>
    <row r="265" spans="3:10" x14ac:dyDescent="0.45">
      <c r="C265" s="120"/>
      <c r="D265" s="121"/>
      <c r="E265" s="122"/>
      <c r="F265" s="122"/>
      <c r="G265" s="117"/>
      <c r="H265" s="117"/>
      <c r="I265" s="120"/>
      <c r="J265" s="113"/>
    </row>
    <row r="266" spans="3:10" x14ac:dyDescent="0.45">
      <c r="C266" s="120"/>
      <c r="D266" s="121"/>
      <c r="E266" s="122"/>
      <c r="F266" s="122"/>
      <c r="G266" s="117"/>
      <c r="H266" s="117"/>
      <c r="I266" s="120"/>
      <c r="J266" s="113"/>
    </row>
    <row r="267" spans="3:10" x14ac:dyDescent="0.45">
      <c r="C267" s="120"/>
      <c r="D267" s="121"/>
      <c r="E267" s="122"/>
      <c r="F267" s="122"/>
      <c r="G267" s="117"/>
      <c r="H267" s="117"/>
      <c r="I267" s="120"/>
      <c r="J267" s="113"/>
    </row>
    <row r="268" spans="3:10" x14ac:dyDescent="0.45">
      <c r="C268" s="120"/>
      <c r="D268" s="121"/>
      <c r="E268" s="122"/>
      <c r="F268" s="122"/>
      <c r="G268" s="117"/>
      <c r="H268" s="117"/>
      <c r="I268" s="120"/>
      <c r="J268" s="113"/>
    </row>
    <row r="269" spans="3:10" x14ac:dyDescent="0.45">
      <c r="C269" s="120"/>
      <c r="D269" s="121"/>
      <c r="E269" s="122"/>
      <c r="F269" s="122"/>
      <c r="G269" s="117"/>
      <c r="H269" s="117"/>
      <c r="I269" s="120"/>
      <c r="J269" s="113"/>
    </row>
    <row r="270" spans="3:10" x14ac:dyDescent="0.45">
      <c r="C270" s="120"/>
      <c r="D270" s="121"/>
      <c r="E270" s="122"/>
      <c r="F270" s="122"/>
      <c r="G270" s="117"/>
      <c r="H270" s="117"/>
      <c r="I270" s="120"/>
      <c r="J270" s="113"/>
    </row>
    <row r="271" spans="3:10" x14ac:dyDescent="0.45">
      <c r="C271" s="120"/>
      <c r="D271" s="121"/>
      <c r="E271" s="122"/>
      <c r="F271" s="122"/>
      <c r="G271" s="117"/>
      <c r="H271" s="117"/>
      <c r="I271" s="120"/>
      <c r="J271" s="113"/>
    </row>
    <row r="272" spans="3:10" x14ac:dyDescent="0.45">
      <c r="C272" s="120"/>
      <c r="D272" s="121"/>
      <c r="E272" s="122"/>
      <c r="F272" s="122"/>
      <c r="G272" s="117"/>
      <c r="H272" s="117"/>
      <c r="I272" s="120"/>
      <c r="J272" s="113"/>
    </row>
    <row r="273" spans="3:10" x14ac:dyDescent="0.45">
      <c r="C273" s="120"/>
      <c r="D273" s="121"/>
      <c r="E273" s="122"/>
      <c r="F273" s="122"/>
      <c r="G273" s="117"/>
      <c r="H273" s="117"/>
      <c r="I273" s="120"/>
      <c r="J273" s="113"/>
    </row>
    <row r="274" spans="3:10" x14ac:dyDescent="0.45">
      <c r="C274" s="120"/>
      <c r="D274" s="121"/>
      <c r="E274" s="122"/>
      <c r="F274" s="122"/>
      <c r="G274" s="117"/>
      <c r="H274" s="117"/>
      <c r="I274" s="120"/>
      <c r="J274" s="113"/>
    </row>
    <row r="275" spans="3:10" x14ac:dyDescent="0.45">
      <c r="C275" s="120"/>
      <c r="D275" s="121"/>
      <c r="E275" s="122"/>
      <c r="F275" s="122"/>
      <c r="G275" s="117"/>
      <c r="H275" s="117"/>
      <c r="I275" s="120"/>
      <c r="J275" s="113"/>
    </row>
    <row r="276" spans="3:10" x14ac:dyDescent="0.45">
      <c r="C276" s="120"/>
      <c r="D276" s="121"/>
      <c r="E276" s="122"/>
      <c r="F276" s="122"/>
      <c r="G276" s="117"/>
      <c r="H276" s="117"/>
      <c r="I276" s="120"/>
      <c r="J276" s="113"/>
    </row>
    <row r="277" spans="3:10" x14ac:dyDescent="0.45">
      <c r="C277" s="120"/>
      <c r="D277" s="121"/>
      <c r="E277" s="122"/>
      <c r="F277" s="122"/>
      <c r="G277" s="117"/>
      <c r="H277" s="117"/>
      <c r="I277" s="120"/>
      <c r="J277" s="113"/>
    </row>
    <row r="278" spans="3:10" x14ac:dyDescent="0.45">
      <c r="C278" s="120"/>
      <c r="D278" s="121"/>
      <c r="E278" s="122"/>
      <c r="F278" s="122"/>
      <c r="G278" s="117"/>
      <c r="H278" s="117"/>
      <c r="I278" s="120"/>
      <c r="J278" s="113"/>
    </row>
    <row r="279" spans="3:10" x14ac:dyDescent="0.45">
      <c r="C279" s="120"/>
      <c r="D279" s="121"/>
      <c r="E279" s="122"/>
      <c r="F279" s="122"/>
      <c r="G279" s="117"/>
      <c r="H279" s="117"/>
      <c r="I279" s="120"/>
      <c r="J279" s="113"/>
    </row>
    <row r="280" spans="3:10" x14ac:dyDescent="0.45">
      <c r="C280" s="120"/>
      <c r="D280" s="121"/>
      <c r="E280" s="122"/>
      <c r="F280" s="122"/>
      <c r="G280" s="117"/>
      <c r="H280" s="117"/>
      <c r="I280" s="120"/>
      <c r="J280" s="113"/>
    </row>
    <row r="281" spans="3:10" x14ac:dyDescent="0.45">
      <c r="C281" s="120"/>
      <c r="D281" s="121"/>
      <c r="E281" s="122"/>
      <c r="F281" s="122"/>
      <c r="G281" s="117"/>
      <c r="H281" s="117"/>
      <c r="I281" s="120"/>
      <c r="J281" s="113"/>
    </row>
    <row r="282" spans="3:10" x14ac:dyDescent="0.45">
      <c r="C282" s="120"/>
      <c r="D282" s="121"/>
      <c r="E282" s="122"/>
      <c r="F282" s="122"/>
      <c r="G282" s="117"/>
      <c r="H282" s="117"/>
      <c r="I282" s="120"/>
      <c r="J282" s="113"/>
    </row>
    <row r="283" spans="3:10" x14ac:dyDescent="0.45">
      <c r="C283" s="120"/>
      <c r="D283" s="121"/>
      <c r="E283" s="122"/>
      <c r="F283" s="122"/>
      <c r="G283" s="117"/>
      <c r="H283" s="117"/>
      <c r="I283" s="120"/>
      <c r="J283" s="113"/>
    </row>
    <row r="284" spans="3:10" x14ac:dyDescent="0.45">
      <c r="C284" s="120"/>
      <c r="D284" s="121"/>
      <c r="E284" s="122"/>
      <c r="F284" s="122"/>
      <c r="G284" s="117"/>
      <c r="H284" s="117"/>
      <c r="I284" s="120"/>
      <c r="J284" s="113"/>
    </row>
    <row r="285" spans="3:10" x14ac:dyDescent="0.45">
      <c r="C285" s="120"/>
      <c r="D285" s="121"/>
      <c r="E285" s="122"/>
      <c r="F285" s="122"/>
      <c r="G285" s="117"/>
      <c r="H285" s="117"/>
      <c r="I285" s="120"/>
      <c r="J285" s="113"/>
    </row>
    <row r="286" spans="3:10" x14ac:dyDescent="0.45">
      <c r="C286" s="120"/>
      <c r="D286" s="121"/>
      <c r="E286" s="122"/>
      <c r="F286" s="122"/>
      <c r="G286" s="117"/>
      <c r="H286" s="117"/>
      <c r="I286" s="120"/>
      <c r="J286" s="113"/>
    </row>
    <row r="287" spans="3:10" x14ac:dyDescent="0.45">
      <c r="C287" s="120"/>
      <c r="D287" s="121"/>
      <c r="E287" s="122"/>
      <c r="F287" s="122"/>
      <c r="G287" s="117"/>
      <c r="H287" s="117"/>
      <c r="I287" s="120"/>
      <c r="J287" s="113"/>
    </row>
    <row r="288" spans="3:10" x14ac:dyDescent="0.45">
      <c r="C288" s="120"/>
      <c r="D288" s="121"/>
      <c r="E288" s="122"/>
      <c r="F288" s="122"/>
      <c r="G288" s="117"/>
      <c r="H288" s="117"/>
      <c r="I288" s="120"/>
      <c r="J288" s="113"/>
    </row>
    <row r="289" spans="3:10" x14ac:dyDescent="0.45">
      <c r="C289" s="120"/>
      <c r="D289" s="121"/>
      <c r="E289" s="122"/>
      <c r="F289" s="122"/>
      <c r="G289" s="117"/>
      <c r="H289" s="117"/>
      <c r="I289" s="120"/>
      <c r="J289" s="113"/>
    </row>
    <row r="290" spans="3:10" x14ac:dyDescent="0.45">
      <c r="C290" s="120"/>
      <c r="D290" s="121"/>
      <c r="E290" s="122"/>
      <c r="F290" s="122"/>
      <c r="G290" s="117"/>
      <c r="H290" s="117"/>
      <c r="I290" s="120"/>
      <c r="J290" s="113"/>
    </row>
    <row r="291" spans="3:10" x14ac:dyDescent="0.45">
      <c r="C291" s="120"/>
      <c r="D291" s="121"/>
      <c r="E291" s="122"/>
      <c r="F291" s="122"/>
      <c r="G291" s="117"/>
      <c r="H291" s="117"/>
      <c r="I291" s="120"/>
      <c r="J291" s="113"/>
    </row>
    <row r="292" spans="3:10" x14ac:dyDescent="0.45">
      <c r="C292" s="120"/>
      <c r="D292" s="121"/>
      <c r="E292" s="122"/>
      <c r="F292" s="122"/>
      <c r="G292" s="117"/>
      <c r="H292" s="117"/>
      <c r="I292" s="120"/>
      <c r="J292" s="113"/>
    </row>
    <row r="293" spans="3:10" x14ac:dyDescent="0.45">
      <c r="C293" s="120"/>
      <c r="D293" s="121"/>
      <c r="E293" s="122"/>
      <c r="F293" s="122"/>
      <c r="G293" s="117"/>
      <c r="H293" s="117"/>
      <c r="I293" s="120"/>
      <c r="J293" s="113"/>
    </row>
    <row r="294" spans="3:10" x14ac:dyDescent="0.45">
      <c r="C294" s="120"/>
      <c r="D294" s="121"/>
      <c r="E294" s="122"/>
      <c r="F294" s="122"/>
      <c r="G294" s="117"/>
      <c r="H294" s="117"/>
      <c r="I294" s="120"/>
      <c r="J294" s="113"/>
    </row>
    <row r="295" spans="3:10" x14ac:dyDescent="0.45">
      <c r="C295" s="120"/>
      <c r="D295" s="121"/>
      <c r="E295" s="122"/>
      <c r="F295" s="122"/>
      <c r="G295" s="117"/>
      <c r="H295" s="117"/>
      <c r="I295" s="120"/>
      <c r="J295" s="113"/>
    </row>
    <row r="296" spans="3:10" x14ac:dyDescent="0.45">
      <c r="C296" s="120"/>
      <c r="D296" s="121"/>
      <c r="E296" s="122"/>
      <c r="F296" s="122"/>
      <c r="G296" s="117"/>
      <c r="H296" s="117"/>
      <c r="I296" s="120"/>
      <c r="J296" s="113"/>
    </row>
    <row r="297" spans="3:10" x14ac:dyDescent="0.45">
      <c r="C297" s="120"/>
      <c r="D297" s="121"/>
      <c r="E297" s="122"/>
      <c r="F297" s="122"/>
      <c r="G297" s="117"/>
      <c r="H297" s="117"/>
      <c r="I297" s="120"/>
      <c r="J297" s="113"/>
    </row>
    <row r="298" spans="3:10" x14ac:dyDescent="0.45">
      <c r="C298" s="120"/>
      <c r="D298" s="121"/>
      <c r="E298" s="122"/>
      <c r="F298" s="122"/>
      <c r="G298" s="117"/>
      <c r="H298" s="117"/>
      <c r="I298" s="120"/>
      <c r="J298" s="113"/>
    </row>
    <row r="299" spans="3:10" x14ac:dyDescent="0.45">
      <c r="C299" s="120"/>
      <c r="D299" s="121"/>
      <c r="E299" s="122"/>
      <c r="F299" s="122"/>
      <c r="G299" s="117"/>
      <c r="H299" s="117"/>
      <c r="I299" s="120"/>
      <c r="J299" s="113"/>
    </row>
    <row r="300" spans="3:10" x14ac:dyDescent="0.45">
      <c r="C300" s="120"/>
      <c r="D300" s="121"/>
      <c r="E300" s="122"/>
      <c r="F300" s="122"/>
      <c r="G300" s="117"/>
      <c r="H300" s="117"/>
      <c r="I300" s="120"/>
      <c r="J300" s="113"/>
    </row>
    <row r="301" spans="3:10" x14ac:dyDescent="0.45">
      <c r="C301" s="120"/>
      <c r="D301" s="121"/>
      <c r="E301" s="122"/>
      <c r="F301" s="122"/>
      <c r="G301" s="117"/>
      <c r="H301" s="117"/>
      <c r="I301" s="120"/>
      <c r="J301" s="113"/>
    </row>
    <row r="302" spans="3:10" x14ac:dyDescent="0.45">
      <c r="C302" s="120"/>
      <c r="D302" s="121"/>
      <c r="E302" s="122"/>
      <c r="F302" s="122"/>
      <c r="G302" s="117"/>
      <c r="H302" s="117"/>
      <c r="I302" s="120"/>
      <c r="J302" s="113"/>
    </row>
    <row r="303" spans="3:10" x14ac:dyDescent="0.45">
      <c r="C303" s="120"/>
      <c r="D303" s="121"/>
      <c r="E303" s="122"/>
      <c r="F303" s="122"/>
      <c r="G303" s="117"/>
      <c r="H303" s="117"/>
      <c r="I303" s="120"/>
      <c r="J303" s="113"/>
    </row>
    <row r="304" spans="3:10" x14ac:dyDescent="0.45">
      <c r="C304" s="120"/>
      <c r="D304" s="121"/>
      <c r="E304" s="122"/>
      <c r="F304" s="122"/>
      <c r="G304" s="117"/>
      <c r="H304" s="117"/>
      <c r="I304" s="120"/>
      <c r="J304" s="113"/>
    </row>
    <row r="305" spans="3:10" x14ac:dyDescent="0.45">
      <c r="C305" s="120"/>
      <c r="D305" s="121"/>
      <c r="E305" s="122"/>
      <c r="F305" s="122"/>
      <c r="G305" s="117"/>
      <c r="H305" s="117"/>
      <c r="I305" s="120"/>
      <c r="J305" s="113"/>
    </row>
    <row r="306" spans="3:10" x14ac:dyDescent="0.45">
      <c r="C306" s="120"/>
      <c r="D306" s="121"/>
      <c r="E306" s="122"/>
      <c r="F306" s="122"/>
      <c r="G306" s="117"/>
      <c r="H306" s="117"/>
      <c r="I306" s="120"/>
      <c r="J306" s="113"/>
    </row>
    <row r="307" spans="3:10" x14ac:dyDescent="0.45">
      <c r="C307" s="120"/>
      <c r="D307" s="121"/>
      <c r="E307" s="122"/>
      <c r="F307" s="122"/>
      <c r="G307" s="117"/>
      <c r="H307" s="117"/>
      <c r="I307" s="120"/>
      <c r="J307" s="113"/>
    </row>
    <row r="308" spans="3:10" x14ac:dyDescent="0.45">
      <c r="C308" s="120"/>
      <c r="D308" s="121"/>
      <c r="E308" s="122"/>
      <c r="F308" s="122"/>
      <c r="G308" s="117"/>
      <c r="H308" s="117"/>
      <c r="I308" s="120"/>
      <c r="J308" s="113"/>
    </row>
    <row r="309" spans="3:10" x14ac:dyDescent="0.45">
      <c r="C309" s="120"/>
      <c r="D309" s="121"/>
      <c r="E309" s="122"/>
      <c r="F309" s="122"/>
      <c r="G309" s="117"/>
      <c r="H309" s="117"/>
      <c r="I309" s="120"/>
      <c r="J309" s="113"/>
    </row>
    <row r="310" spans="3:10" x14ac:dyDescent="0.45">
      <c r="C310" s="120"/>
      <c r="D310" s="121"/>
      <c r="E310" s="122"/>
      <c r="F310" s="122"/>
      <c r="G310" s="117"/>
      <c r="H310" s="117"/>
      <c r="I310" s="120"/>
      <c r="J310" s="113"/>
    </row>
    <row r="311" spans="3:10" x14ac:dyDescent="0.45">
      <c r="C311" s="120"/>
      <c r="D311" s="121"/>
      <c r="E311" s="122"/>
      <c r="F311" s="122"/>
      <c r="G311" s="117"/>
      <c r="H311" s="117"/>
      <c r="I311" s="120"/>
      <c r="J311" s="113"/>
    </row>
    <row r="312" spans="3:10" x14ac:dyDescent="0.45">
      <c r="C312" s="120"/>
      <c r="D312" s="121"/>
      <c r="E312" s="122"/>
      <c r="F312" s="122"/>
      <c r="G312" s="117"/>
      <c r="H312" s="117"/>
      <c r="I312" s="120"/>
      <c r="J312" s="113"/>
    </row>
    <row r="313" spans="3:10" x14ac:dyDescent="0.45">
      <c r="C313" s="120"/>
      <c r="D313" s="121"/>
      <c r="E313" s="122"/>
      <c r="F313" s="122"/>
      <c r="G313" s="117"/>
      <c r="H313" s="117"/>
      <c r="I313" s="120"/>
      <c r="J313" s="113"/>
    </row>
    <row r="314" spans="3:10" x14ac:dyDescent="0.45">
      <c r="C314" s="120"/>
      <c r="D314" s="121"/>
      <c r="E314" s="122"/>
      <c r="F314" s="122"/>
      <c r="G314" s="117"/>
      <c r="H314" s="117"/>
      <c r="I314" s="120"/>
      <c r="J314" s="113"/>
    </row>
    <row r="315" spans="3:10" x14ac:dyDescent="0.45">
      <c r="C315" s="120"/>
      <c r="D315" s="121"/>
      <c r="E315" s="122"/>
      <c r="F315" s="122"/>
      <c r="G315" s="117"/>
      <c r="H315" s="117"/>
      <c r="I315" s="120"/>
      <c r="J315" s="113"/>
    </row>
    <row r="316" spans="3:10" x14ac:dyDescent="0.45">
      <c r="C316" s="120"/>
      <c r="D316" s="121"/>
      <c r="E316" s="122"/>
      <c r="F316" s="122"/>
      <c r="G316" s="117"/>
      <c r="H316" s="117"/>
      <c r="I316" s="120"/>
      <c r="J316" s="113"/>
    </row>
    <row r="317" spans="3:10" x14ac:dyDescent="0.45">
      <c r="C317" s="120"/>
      <c r="D317" s="121"/>
      <c r="E317" s="122"/>
      <c r="F317" s="122"/>
      <c r="G317" s="117"/>
      <c r="H317" s="117"/>
      <c r="I317" s="120"/>
      <c r="J317" s="113"/>
    </row>
    <row r="318" spans="3:10" x14ac:dyDescent="0.45">
      <c r="C318" s="120"/>
      <c r="D318" s="121"/>
      <c r="E318" s="122"/>
      <c r="F318" s="122"/>
      <c r="G318" s="117"/>
      <c r="H318" s="117"/>
      <c r="I318" s="120"/>
      <c r="J318" s="113"/>
    </row>
    <row r="319" spans="3:10" x14ac:dyDescent="0.45">
      <c r="C319" s="120"/>
      <c r="D319" s="121"/>
      <c r="E319" s="122"/>
      <c r="F319" s="122"/>
      <c r="G319" s="117"/>
      <c r="H319" s="117"/>
      <c r="I319" s="120"/>
      <c r="J319" s="113"/>
    </row>
    <row r="320" spans="3:10" x14ac:dyDescent="0.45">
      <c r="C320" s="120"/>
      <c r="D320" s="121"/>
      <c r="E320" s="122"/>
      <c r="F320" s="122"/>
      <c r="G320" s="117"/>
      <c r="H320" s="117"/>
      <c r="I320" s="120"/>
      <c r="J320" s="113"/>
    </row>
    <row r="321" spans="3:10" x14ac:dyDescent="0.45">
      <c r="C321" s="120"/>
      <c r="D321" s="121"/>
      <c r="E321" s="122"/>
      <c r="F321" s="122"/>
      <c r="G321" s="117"/>
      <c r="H321" s="117"/>
      <c r="I321" s="120"/>
      <c r="J321" s="113"/>
    </row>
    <row r="322" spans="3:10" x14ac:dyDescent="0.45">
      <c r="C322" s="120"/>
      <c r="D322" s="121"/>
      <c r="E322" s="122"/>
      <c r="F322" s="122"/>
      <c r="G322" s="117"/>
      <c r="H322" s="117"/>
      <c r="I322" s="120"/>
      <c r="J322" s="113"/>
    </row>
    <row r="323" spans="3:10" x14ac:dyDescent="0.45">
      <c r="C323" s="120"/>
      <c r="D323" s="121"/>
      <c r="E323" s="122"/>
      <c r="F323" s="122"/>
      <c r="G323" s="117"/>
      <c r="H323" s="117"/>
      <c r="I323" s="120"/>
      <c r="J323" s="113"/>
    </row>
    <row r="324" spans="3:10" x14ac:dyDescent="0.45">
      <c r="C324" s="120"/>
      <c r="D324" s="121"/>
      <c r="E324" s="122"/>
      <c r="F324" s="122"/>
      <c r="G324" s="117"/>
      <c r="H324" s="117"/>
      <c r="I324" s="120"/>
      <c r="J324" s="113"/>
    </row>
    <row r="325" spans="3:10" x14ac:dyDescent="0.45">
      <c r="C325" s="120"/>
      <c r="D325" s="121"/>
      <c r="E325" s="122"/>
      <c r="F325" s="122"/>
      <c r="G325" s="117"/>
      <c r="H325" s="117"/>
      <c r="I325" s="120"/>
      <c r="J325" s="113"/>
    </row>
    <row r="326" spans="3:10" x14ac:dyDescent="0.45">
      <c r="C326" s="120"/>
      <c r="D326" s="121"/>
      <c r="E326" s="122"/>
      <c r="F326" s="122"/>
      <c r="G326" s="117"/>
      <c r="H326" s="117"/>
      <c r="I326" s="120"/>
      <c r="J326" s="113"/>
    </row>
    <row r="327" spans="3:10" x14ac:dyDescent="0.45">
      <c r="C327" s="120"/>
      <c r="D327" s="121"/>
      <c r="E327" s="122"/>
      <c r="F327" s="122"/>
      <c r="G327" s="117"/>
      <c r="H327" s="117"/>
      <c r="I327" s="120"/>
      <c r="J327" s="113"/>
    </row>
    <row r="328" spans="3:10" x14ac:dyDescent="0.45">
      <c r="C328" s="120"/>
      <c r="D328" s="121"/>
      <c r="E328" s="122"/>
      <c r="F328" s="122"/>
      <c r="G328" s="117"/>
      <c r="H328" s="117"/>
      <c r="I328" s="120"/>
      <c r="J328" s="113"/>
    </row>
    <row r="329" spans="3:10" x14ac:dyDescent="0.45">
      <c r="C329" s="120"/>
      <c r="D329" s="121"/>
      <c r="E329" s="122"/>
      <c r="F329" s="122"/>
      <c r="G329" s="117"/>
      <c r="H329" s="117"/>
      <c r="I329" s="120"/>
      <c r="J329" s="113"/>
    </row>
    <row r="330" spans="3:10" x14ac:dyDescent="0.45">
      <c r="C330" s="120"/>
      <c r="D330" s="121"/>
      <c r="E330" s="122"/>
      <c r="F330" s="122"/>
      <c r="G330" s="117"/>
      <c r="H330" s="117"/>
      <c r="I330" s="120"/>
      <c r="J330" s="113"/>
    </row>
    <row r="331" spans="3:10" x14ac:dyDescent="0.45">
      <c r="C331" s="120"/>
      <c r="D331" s="121"/>
      <c r="E331" s="122"/>
      <c r="F331" s="122"/>
      <c r="G331" s="117"/>
      <c r="H331" s="117"/>
      <c r="I331" s="120"/>
      <c r="J331" s="113"/>
    </row>
    <row r="332" spans="3:10" x14ac:dyDescent="0.45">
      <c r="C332" s="120"/>
      <c r="D332" s="121"/>
      <c r="E332" s="122"/>
      <c r="F332" s="122"/>
      <c r="G332" s="117"/>
      <c r="H332" s="117"/>
      <c r="I332" s="120"/>
      <c r="J332" s="113"/>
    </row>
    <row r="333" spans="3:10" x14ac:dyDescent="0.45">
      <c r="C333" s="120"/>
      <c r="D333" s="121"/>
      <c r="E333" s="122"/>
      <c r="F333" s="122"/>
      <c r="G333" s="117"/>
      <c r="H333" s="117"/>
      <c r="I333" s="120"/>
      <c r="J333" s="113"/>
    </row>
    <row r="334" spans="3:10" x14ac:dyDescent="0.45">
      <c r="C334" s="120"/>
      <c r="D334" s="121"/>
      <c r="E334" s="122"/>
      <c r="F334" s="122"/>
      <c r="G334" s="117"/>
      <c r="H334" s="117"/>
      <c r="I334" s="120"/>
      <c r="J334" s="113"/>
    </row>
    <row r="335" spans="3:10" x14ac:dyDescent="0.45">
      <c r="C335" s="120"/>
      <c r="D335" s="121"/>
      <c r="E335" s="122"/>
      <c r="F335" s="122"/>
      <c r="G335" s="117"/>
      <c r="H335" s="117"/>
      <c r="I335" s="120"/>
      <c r="J335" s="113"/>
    </row>
    <row r="336" spans="3:10" x14ac:dyDescent="0.45">
      <c r="C336" s="120"/>
      <c r="D336" s="121"/>
      <c r="E336" s="122"/>
      <c r="F336" s="122"/>
      <c r="G336" s="117"/>
      <c r="H336" s="117"/>
      <c r="I336" s="120"/>
      <c r="J336" s="113"/>
    </row>
    <row r="337" spans="3:10" x14ac:dyDescent="0.45">
      <c r="C337" s="120"/>
      <c r="D337" s="121"/>
      <c r="E337" s="122"/>
      <c r="F337" s="122"/>
      <c r="G337" s="117"/>
      <c r="H337" s="117"/>
      <c r="I337" s="120"/>
      <c r="J337" s="113"/>
    </row>
    <row r="338" spans="3:10" x14ac:dyDescent="0.45">
      <c r="C338" s="120"/>
      <c r="D338" s="121"/>
      <c r="E338" s="122"/>
      <c r="F338" s="122"/>
      <c r="G338" s="117"/>
      <c r="H338" s="117"/>
      <c r="I338" s="120"/>
      <c r="J338" s="113"/>
    </row>
    <row r="339" spans="3:10" x14ac:dyDescent="0.45">
      <c r="C339" s="120"/>
      <c r="D339" s="121"/>
      <c r="E339" s="122"/>
      <c r="F339" s="122"/>
      <c r="G339" s="117"/>
      <c r="H339" s="117"/>
      <c r="I339" s="120"/>
      <c r="J339" s="113"/>
    </row>
    <row r="340" spans="3:10" x14ac:dyDescent="0.45">
      <c r="C340" s="120"/>
      <c r="D340" s="121"/>
      <c r="E340" s="122"/>
      <c r="F340" s="122"/>
      <c r="G340" s="117"/>
      <c r="H340" s="117"/>
      <c r="I340" s="120"/>
      <c r="J340" s="113"/>
    </row>
    <row r="341" spans="3:10" x14ac:dyDescent="0.45">
      <c r="C341" s="120"/>
      <c r="D341" s="121"/>
      <c r="E341" s="122"/>
      <c r="F341" s="122"/>
      <c r="G341" s="117"/>
      <c r="H341" s="117"/>
      <c r="I341" s="120"/>
      <c r="J341" s="113"/>
    </row>
    <row r="342" spans="3:10" x14ac:dyDescent="0.45">
      <c r="C342" s="120"/>
      <c r="D342" s="121"/>
      <c r="E342" s="122"/>
      <c r="F342" s="122"/>
      <c r="G342" s="117"/>
      <c r="H342" s="117"/>
      <c r="I342" s="120"/>
      <c r="J342" s="113"/>
    </row>
    <row r="343" spans="3:10" x14ac:dyDescent="0.45">
      <c r="C343" s="120"/>
      <c r="D343" s="121"/>
      <c r="E343" s="122"/>
      <c r="F343" s="122"/>
      <c r="G343" s="117"/>
      <c r="H343" s="117"/>
      <c r="I343" s="120"/>
      <c r="J343" s="113"/>
    </row>
    <row r="344" spans="3:10" x14ac:dyDescent="0.45">
      <c r="C344" s="120"/>
      <c r="D344" s="121"/>
      <c r="E344" s="122"/>
      <c r="F344" s="122"/>
      <c r="G344" s="117"/>
      <c r="H344" s="117"/>
      <c r="I344" s="120"/>
      <c r="J344" s="113"/>
    </row>
    <row r="345" spans="3:10" x14ac:dyDescent="0.45">
      <c r="C345" s="120"/>
      <c r="D345" s="121"/>
      <c r="E345" s="122"/>
      <c r="F345" s="122"/>
      <c r="G345" s="117"/>
      <c r="H345" s="117"/>
      <c r="I345" s="120"/>
      <c r="J345" s="113"/>
    </row>
    <row r="346" spans="3:10" x14ac:dyDescent="0.45">
      <c r="C346" s="120"/>
      <c r="D346" s="121"/>
      <c r="E346" s="122"/>
      <c r="F346" s="122"/>
      <c r="G346" s="117"/>
      <c r="H346" s="117"/>
      <c r="I346" s="120"/>
      <c r="J346" s="113"/>
    </row>
    <row r="347" spans="3:10" x14ac:dyDescent="0.45">
      <c r="C347" s="120"/>
      <c r="D347" s="121"/>
      <c r="E347" s="122"/>
      <c r="F347" s="122"/>
      <c r="G347" s="117"/>
      <c r="H347" s="117"/>
      <c r="I347" s="120"/>
      <c r="J347" s="113"/>
    </row>
    <row r="348" spans="3:10" x14ac:dyDescent="0.45">
      <c r="C348" s="120"/>
      <c r="D348" s="121"/>
      <c r="E348" s="122"/>
      <c r="F348" s="122"/>
      <c r="G348" s="117"/>
      <c r="H348" s="117"/>
      <c r="I348" s="120"/>
      <c r="J348" s="113"/>
    </row>
    <row r="349" spans="3:10" x14ac:dyDescent="0.45">
      <c r="C349" s="120"/>
      <c r="D349" s="121"/>
      <c r="E349" s="122"/>
      <c r="F349" s="122"/>
      <c r="G349" s="117"/>
      <c r="H349" s="117"/>
      <c r="I349" s="120"/>
      <c r="J349" s="113"/>
    </row>
    <row r="350" spans="3:10" x14ac:dyDescent="0.45">
      <c r="C350" s="120"/>
      <c r="D350" s="121"/>
      <c r="E350" s="122"/>
      <c r="F350" s="122"/>
      <c r="G350" s="117"/>
      <c r="H350" s="117"/>
      <c r="I350" s="120"/>
      <c r="J350" s="113"/>
    </row>
    <row r="351" spans="3:10" x14ac:dyDescent="0.45">
      <c r="C351" s="120"/>
      <c r="D351" s="121"/>
      <c r="E351" s="122"/>
      <c r="F351" s="122"/>
      <c r="G351" s="117"/>
      <c r="H351" s="117"/>
      <c r="I351" s="120"/>
      <c r="J351" s="113"/>
    </row>
    <row r="352" spans="3:10" x14ac:dyDescent="0.45">
      <c r="C352" s="120"/>
      <c r="D352" s="121"/>
      <c r="E352" s="122"/>
      <c r="F352" s="122"/>
      <c r="G352" s="117"/>
      <c r="H352" s="117"/>
      <c r="I352" s="120"/>
      <c r="J352" s="113"/>
    </row>
    <row r="353" spans="3:10" x14ac:dyDescent="0.45">
      <c r="C353" s="120"/>
      <c r="D353" s="121"/>
      <c r="E353" s="122"/>
      <c r="F353" s="122"/>
      <c r="G353" s="117"/>
      <c r="H353" s="117"/>
      <c r="I353" s="120"/>
      <c r="J353" s="113"/>
    </row>
    <row r="354" spans="3:10" x14ac:dyDescent="0.45">
      <c r="C354" s="120"/>
      <c r="D354" s="121"/>
      <c r="E354" s="122"/>
      <c r="F354" s="122"/>
      <c r="G354" s="117"/>
      <c r="H354" s="117"/>
      <c r="I354" s="120"/>
      <c r="J354" s="113"/>
    </row>
    <row r="355" spans="3:10" x14ac:dyDescent="0.45">
      <c r="C355" s="120"/>
      <c r="D355" s="121"/>
      <c r="E355" s="122"/>
      <c r="F355" s="122"/>
      <c r="G355" s="117"/>
      <c r="H355" s="117"/>
      <c r="I355" s="120"/>
      <c r="J355" s="113"/>
    </row>
    <row r="356" spans="3:10" x14ac:dyDescent="0.45">
      <c r="C356" s="120"/>
      <c r="D356" s="121"/>
      <c r="E356" s="122"/>
      <c r="F356" s="122"/>
      <c r="G356" s="117"/>
      <c r="H356" s="117"/>
      <c r="I356" s="120"/>
      <c r="J356" s="113"/>
    </row>
    <row r="357" spans="3:10" x14ac:dyDescent="0.45">
      <c r="C357" s="120"/>
      <c r="D357" s="121"/>
      <c r="E357" s="122"/>
      <c r="F357" s="122"/>
      <c r="G357" s="117"/>
      <c r="H357" s="117"/>
      <c r="I357" s="120"/>
      <c r="J357" s="113"/>
    </row>
    <row r="358" spans="3:10" x14ac:dyDescent="0.45">
      <c r="C358" s="120"/>
      <c r="D358" s="121"/>
      <c r="E358" s="122"/>
      <c r="F358" s="122"/>
      <c r="G358" s="117"/>
      <c r="H358" s="117"/>
      <c r="I358" s="120"/>
      <c r="J358" s="113"/>
    </row>
    <row r="359" spans="3:10" x14ac:dyDescent="0.45">
      <c r="C359" s="120"/>
      <c r="D359" s="121"/>
      <c r="E359" s="122"/>
      <c r="F359" s="122"/>
      <c r="G359" s="117"/>
      <c r="H359" s="117"/>
      <c r="I359" s="120"/>
      <c r="J359" s="113"/>
    </row>
    <row r="360" spans="3:10" x14ac:dyDescent="0.45">
      <c r="C360" s="120"/>
      <c r="D360" s="121"/>
      <c r="E360" s="122"/>
      <c r="F360" s="122"/>
      <c r="G360" s="117"/>
      <c r="H360" s="117"/>
      <c r="I360" s="120"/>
      <c r="J360" s="113"/>
    </row>
    <row r="361" spans="3:10" x14ac:dyDescent="0.45">
      <c r="C361" s="120"/>
      <c r="D361" s="121"/>
      <c r="E361" s="122"/>
      <c r="F361" s="122"/>
      <c r="G361" s="117"/>
      <c r="H361" s="117"/>
      <c r="I361" s="120"/>
      <c r="J361" s="113"/>
    </row>
    <row r="362" spans="3:10" x14ac:dyDescent="0.45">
      <c r="C362" s="120"/>
      <c r="D362" s="121"/>
      <c r="E362" s="122"/>
      <c r="F362" s="122"/>
      <c r="G362" s="117"/>
      <c r="H362" s="117"/>
      <c r="I362" s="120"/>
      <c r="J362" s="113"/>
    </row>
    <row r="363" spans="3:10" x14ac:dyDescent="0.45">
      <c r="C363" s="120"/>
      <c r="D363" s="121"/>
      <c r="E363" s="122"/>
      <c r="F363" s="122"/>
      <c r="G363" s="117"/>
      <c r="H363" s="117"/>
      <c r="I363" s="120"/>
      <c r="J363" s="113"/>
    </row>
    <row r="364" spans="3:10" x14ac:dyDescent="0.45">
      <c r="C364" s="120"/>
      <c r="D364" s="121"/>
      <c r="E364" s="122"/>
      <c r="F364" s="122"/>
      <c r="G364" s="117"/>
      <c r="H364" s="117"/>
      <c r="I364" s="120"/>
      <c r="J364" s="113"/>
    </row>
    <row r="365" spans="3:10" x14ac:dyDescent="0.45">
      <c r="C365" s="120"/>
      <c r="D365" s="121"/>
      <c r="E365" s="122"/>
      <c r="F365" s="122"/>
      <c r="G365" s="117"/>
      <c r="H365" s="117"/>
      <c r="I365" s="120"/>
      <c r="J365" s="113"/>
    </row>
    <row r="366" spans="3:10" x14ac:dyDescent="0.45">
      <c r="C366" s="120"/>
      <c r="D366" s="121"/>
      <c r="E366" s="122"/>
      <c r="F366" s="122"/>
      <c r="G366" s="117"/>
      <c r="H366" s="117"/>
      <c r="I366" s="120"/>
      <c r="J366" s="113"/>
    </row>
    <row r="367" spans="3:10" x14ac:dyDescent="0.45">
      <c r="C367" s="120"/>
      <c r="D367" s="121"/>
      <c r="E367" s="122"/>
      <c r="F367" s="122"/>
      <c r="G367" s="117"/>
      <c r="H367" s="117"/>
      <c r="I367" s="120"/>
      <c r="J367" s="113"/>
    </row>
    <row r="368" spans="3:10" x14ac:dyDescent="0.45">
      <c r="C368" s="120"/>
      <c r="D368" s="121"/>
      <c r="E368" s="122"/>
      <c r="F368" s="122"/>
      <c r="G368" s="117"/>
      <c r="H368" s="117"/>
      <c r="I368" s="120"/>
      <c r="J368" s="113"/>
    </row>
    <row r="369" spans="3:10" x14ac:dyDescent="0.45">
      <c r="C369" s="120"/>
      <c r="D369" s="121"/>
      <c r="E369" s="122"/>
      <c r="F369" s="122"/>
      <c r="G369" s="117"/>
      <c r="H369" s="117"/>
      <c r="I369" s="120"/>
      <c r="J369" s="113"/>
    </row>
    <row r="370" spans="3:10" x14ac:dyDescent="0.45">
      <c r="C370" s="120"/>
      <c r="D370" s="121"/>
      <c r="E370" s="122"/>
      <c r="F370" s="122"/>
      <c r="G370" s="117"/>
      <c r="H370" s="117"/>
      <c r="I370" s="120"/>
      <c r="J370" s="113"/>
    </row>
    <row r="371" spans="3:10" x14ac:dyDescent="0.45">
      <c r="C371" s="120"/>
      <c r="D371" s="121"/>
      <c r="E371" s="122"/>
      <c r="F371" s="122"/>
      <c r="G371" s="117"/>
      <c r="H371" s="117"/>
      <c r="I371" s="120"/>
      <c r="J371" s="113"/>
    </row>
    <row r="372" spans="3:10" x14ac:dyDescent="0.45">
      <c r="C372" s="120"/>
      <c r="D372" s="121"/>
      <c r="E372" s="122"/>
      <c r="F372" s="122"/>
      <c r="G372" s="117"/>
      <c r="H372" s="117"/>
      <c r="I372" s="120"/>
      <c r="J372" s="113"/>
    </row>
    <row r="373" spans="3:10" x14ac:dyDescent="0.45">
      <c r="C373" s="120"/>
      <c r="D373" s="121"/>
      <c r="E373" s="122"/>
      <c r="F373" s="122"/>
      <c r="G373" s="117"/>
      <c r="H373" s="117"/>
      <c r="I373" s="120"/>
      <c r="J373" s="113"/>
    </row>
    <row r="374" spans="3:10" x14ac:dyDescent="0.45">
      <c r="C374" s="120"/>
      <c r="D374" s="121"/>
      <c r="E374" s="122"/>
      <c r="F374" s="122"/>
      <c r="G374" s="117"/>
      <c r="H374" s="117"/>
      <c r="I374" s="120"/>
      <c r="J374" s="113"/>
    </row>
    <row r="375" spans="3:10" x14ac:dyDescent="0.45">
      <c r="C375" s="120"/>
      <c r="D375" s="121"/>
      <c r="E375" s="122"/>
      <c r="F375" s="122"/>
      <c r="G375" s="117"/>
      <c r="H375" s="117"/>
      <c r="I375" s="120"/>
      <c r="J375" s="113"/>
    </row>
    <row r="376" spans="3:10" x14ac:dyDescent="0.45">
      <c r="C376" s="120"/>
      <c r="D376" s="121"/>
      <c r="E376" s="122"/>
      <c r="F376" s="122"/>
      <c r="G376" s="117"/>
      <c r="H376" s="117"/>
      <c r="I376" s="120"/>
      <c r="J376" s="113"/>
    </row>
    <row r="377" spans="3:10" x14ac:dyDescent="0.45">
      <c r="C377" s="120"/>
      <c r="D377" s="121"/>
      <c r="E377" s="122"/>
      <c r="F377" s="122"/>
      <c r="G377" s="117"/>
      <c r="H377" s="117"/>
      <c r="I377" s="120"/>
      <c r="J377" s="113"/>
    </row>
    <row r="378" spans="3:10" x14ac:dyDescent="0.45">
      <c r="C378" s="120"/>
      <c r="D378" s="121"/>
      <c r="E378" s="122"/>
      <c r="F378" s="122"/>
      <c r="G378" s="117"/>
      <c r="H378" s="117"/>
      <c r="I378" s="120"/>
      <c r="J378" s="113"/>
    </row>
    <row r="379" spans="3:10" x14ac:dyDescent="0.45">
      <c r="C379" s="120"/>
      <c r="D379" s="121"/>
      <c r="E379" s="122"/>
      <c r="F379" s="122"/>
      <c r="G379" s="117"/>
      <c r="H379" s="117"/>
      <c r="I379" s="120"/>
      <c r="J379" s="113"/>
    </row>
    <row r="380" spans="3:10" x14ac:dyDescent="0.45">
      <c r="C380" s="120"/>
      <c r="D380" s="121"/>
      <c r="E380" s="122"/>
      <c r="F380" s="122"/>
      <c r="G380" s="117"/>
      <c r="H380" s="117"/>
      <c r="I380" s="120"/>
      <c r="J380" s="113"/>
    </row>
    <row r="381" spans="3:10" x14ac:dyDescent="0.45">
      <c r="C381" s="120"/>
      <c r="D381" s="121"/>
      <c r="E381" s="122"/>
      <c r="F381" s="122"/>
      <c r="G381" s="117"/>
      <c r="H381" s="117"/>
      <c r="I381" s="120"/>
      <c r="J381" s="113"/>
    </row>
    <row r="382" spans="3:10" x14ac:dyDescent="0.45">
      <c r="C382" s="120"/>
      <c r="D382" s="121"/>
      <c r="E382" s="122"/>
      <c r="F382" s="122"/>
      <c r="G382" s="117"/>
      <c r="H382" s="117"/>
      <c r="I382" s="120"/>
      <c r="J382" s="113"/>
    </row>
    <row r="383" spans="3:10" x14ac:dyDescent="0.45">
      <c r="C383" s="120"/>
      <c r="D383" s="121"/>
      <c r="E383" s="122"/>
      <c r="F383" s="122"/>
      <c r="G383" s="117"/>
      <c r="H383" s="117"/>
      <c r="I383" s="120"/>
      <c r="J383" s="113"/>
    </row>
    <row r="384" spans="3:10" x14ac:dyDescent="0.45">
      <c r="C384" s="120"/>
      <c r="D384" s="121"/>
      <c r="E384" s="122"/>
      <c r="F384" s="122"/>
      <c r="G384" s="117"/>
      <c r="H384" s="117"/>
      <c r="I384" s="120"/>
      <c r="J384" s="113"/>
    </row>
    <row r="385" spans="3:10" x14ac:dyDescent="0.45">
      <c r="C385" s="120"/>
      <c r="D385" s="121"/>
      <c r="E385" s="122"/>
      <c r="F385" s="122"/>
      <c r="G385" s="117"/>
      <c r="H385" s="117"/>
      <c r="I385" s="120"/>
      <c r="J385" s="113"/>
    </row>
    <row r="386" spans="3:10" x14ac:dyDescent="0.45">
      <c r="C386" s="120"/>
      <c r="D386" s="121"/>
      <c r="E386" s="122"/>
      <c r="F386" s="122"/>
      <c r="G386" s="117"/>
      <c r="H386" s="117"/>
      <c r="I386" s="120"/>
      <c r="J386" s="113"/>
    </row>
    <row r="387" spans="3:10" x14ac:dyDescent="0.45">
      <c r="C387" s="120"/>
      <c r="D387" s="121"/>
      <c r="E387" s="122"/>
      <c r="F387" s="122"/>
      <c r="G387" s="117"/>
      <c r="H387" s="117"/>
      <c r="I387" s="120"/>
      <c r="J387" s="113"/>
    </row>
    <row r="388" spans="3:10" x14ac:dyDescent="0.45">
      <c r="C388" s="120"/>
      <c r="D388" s="121"/>
      <c r="E388" s="122"/>
      <c r="F388" s="122"/>
      <c r="G388" s="117"/>
      <c r="H388" s="117"/>
      <c r="I388" s="120"/>
      <c r="J388" s="113"/>
    </row>
    <row r="389" spans="3:10" x14ac:dyDescent="0.45">
      <c r="C389" s="120"/>
      <c r="D389" s="121"/>
      <c r="E389" s="122"/>
      <c r="F389" s="122"/>
      <c r="G389" s="117"/>
      <c r="H389" s="117"/>
      <c r="I389" s="120"/>
      <c r="J389" s="113"/>
    </row>
    <row r="390" spans="3:10" x14ac:dyDescent="0.45">
      <c r="C390" s="120"/>
      <c r="D390" s="121"/>
      <c r="E390" s="122"/>
      <c r="F390" s="122"/>
      <c r="G390" s="117"/>
      <c r="H390" s="117"/>
      <c r="I390" s="120"/>
      <c r="J390" s="113"/>
    </row>
    <row r="391" spans="3:10" x14ac:dyDescent="0.45">
      <c r="C391" s="120"/>
      <c r="D391" s="121"/>
      <c r="E391" s="122"/>
      <c r="F391" s="122"/>
      <c r="G391" s="117"/>
      <c r="H391" s="117"/>
      <c r="I391" s="120"/>
      <c r="J391" s="113"/>
    </row>
    <row r="392" spans="3:10" x14ac:dyDescent="0.45">
      <c r="C392" s="120"/>
      <c r="D392" s="121"/>
      <c r="E392" s="122"/>
      <c r="F392" s="122"/>
      <c r="G392" s="117"/>
      <c r="H392" s="117"/>
      <c r="I392" s="120"/>
      <c r="J392" s="113"/>
    </row>
    <row r="393" spans="3:10" x14ac:dyDescent="0.45">
      <c r="C393" s="120"/>
      <c r="D393" s="121"/>
      <c r="E393" s="122"/>
      <c r="F393" s="122"/>
      <c r="G393" s="117"/>
      <c r="H393" s="117"/>
      <c r="I393" s="120"/>
      <c r="J393" s="113"/>
    </row>
    <row r="394" spans="3:10" x14ac:dyDescent="0.45">
      <c r="C394" s="120"/>
      <c r="D394" s="121"/>
      <c r="E394" s="122"/>
      <c r="F394" s="122"/>
      <c r="G394" s="117"/>
      <c r="H394" s="117"/>
      <c r="I394" s="120"/>
      <c r="J394" s="113"/>
    </row>
    <row r="395" spans="3:10" x14ac:dyDescent="0.45">
      <c r="C395" s="120"/>
      <c r="D395" s="121"/>
      <c r="E395" s="122"/>
      <c r="F395" s="122"/>
      <c r="G395" s="117"/>
      <c r="H395" s="117"/>
      <c r="I395" s="120"/>
      <c r="J395" s="113"/>
    </row>
    <row r="396" spans="3:10" x14ac:dyDescent="0.45">
      <c r="C396" s="120"/>
      <c r="D396" s="121"/>
      <c r="E396" s="122"/>
      <c r="F396" s="122"/>
      <c r="G396" s="117"/>
      <c r="H396" s="117"/>
      <c r="I396" s="120"/>
      <c r="J396" s="113"/>
    </row>
    <row r="397" spans="3:10" x14ac:dyDescent="0.45">
      <c r="C397" s="120"/>
      <c r="D397" s="121"/>
      <c r="E397" s="122"/>
      <c r="F397" s="122"/>
      <c r="G397" s="117"/>
      <c r="H397" s="117"/>
      <c r="I397" s="120"/>
      <c r="J397" s="113"/>
    </row>
    <row r="398" spans="3:10" x14ac:dyDescent="0.45">
      <c r="C398" s="120"/>
      <c r="D398" s="121"/>
      <c r="E398" s="122"/>
      <c r="F398" s="122"/>
      <c r="G398" s="117"/>
      <c r="H398" s="117"/>
      <c r="I398" s="120"/>
      <c r="J398" s="113"/>
    </row>
    <row r="399" spans="3:10" x14ac:dyDescent="0.45">
      <c r="C399" s="120"/>
      <c r="D399" s="121"/>
      <c r="E399" s="122"/>
      <c r="F399" s="122"/>
      <c r="G399" s="117"/>
      <c r="H399" s="117"/>
      <c r="I399" s="120"/>
      <c r="J399" s="113"/>
    </row>
    <row r="400" spans="3:10" x14ac:dyDescent="0.45">
      <c r="C400" s="120"/>
      <c r="D400" s="121"/>
      <c r="E400" s="122"/>
      <c r="F400" s="122"/>
      <c r="G400" s="117"/>
      <c r="H400" s="117"/>
      <c r="I400" s="120"/>
      <c r="J400" s="113"/>
    </row>
    <row r="401" spans="3:10" x14ac:dyDescent="0.45">
      <c r="C401" s="120"/>
      <c r="D401" s="121"/>
      <c r="E401" s="122"/>
      <c r="F401" s="122"/>
      <c r="G401" s="117"/>
      <c r="H401" s="117"/>
      <c r="I401" s="120"/>
      <c r="J401" s="113"/>
    </row>
    <row r="402" spans="3:10" x14ac:dyDescent="0.45">
      <c r="C402" s="120"/>
      <c r="D402" s="121"/>
      <c r="E402" s="122"/>
      <c r="F402" s="122"/>
      <c r="G402" s="117"/>
      <c r="H402" s="117"/>
      <c r="I402" s="120"/>
      <c r="J402" s="113"/>
    </row>
    <row r="403" spans="3:10" x14ac:dyDescent="0.45">
      <c r="C403" s="120"/>
      <c r="D403" s="121"/>
      <c r="E403" s="122"/>
      <c r="F403" s="122"/>
      <c r="G403" s="117"/>
      <c r="H403" s="117"/>
      <c r="I403" s="120"/>
      <c r="J403" s="113"/>
    </row>
    <row r="404" spans="3:10" x14ac:dyDescent="0.45">
      <c r="C404" s="120"/>
      <c r="D404" s="121"/>
      <c r="E404" s="122"/>
      <c r="F404" s="122"/>
      <c r="G404" s="117"/>
      <c r="H404" s="117"/>
      <c r="I404" s="120"/>
      <c r="J404" s="113"/>
    </row>
    <row r="405" spans="3:10" x14ac:dyDescent="0.45">
      <c r="C405" s="120"/>
      <c r="D405" s="121"/>
      <c r="E405" s="122"/>
      <c r="F405" s="122"/>
      <c r="G405" s="117"/>
      <c r="H405" s="117"/>
      <c r="I405" s="120"/>
      <c r="J405" s="113"/>
    </row>
    <row r="406" spans="3:10" x14ac:dyDescent="0.45">
      <c r="C406" s="120"/>
      <c r="D406" s="121"/>
      <c r="E406" s="122"/>
      <c r="F406" s="122"/>
      <c r="G406" s="117"/>
      <c r="H406" s="117"/>
      <c r="I406" s="120"/>
      <c r="J406" s="113"/>
    </row>
    <row r="407" spans="3:10" x14ac:dyDescent="0.45">
      <c r="C407" s="120"/>
      <c r="D407" s="121"/>
      <c r="E407" s="122"/>
      <c r="F407" s="122"/>
      <c r="G407" s="117"/>
      <c r="H407" s="117"/>
      <c r="I407" s="120"/>
      <c r="J407" s="113"/>
    </row>
    <row r="408" spans="3:10" x14ac:dyDescent="0.45">
      <c r="C408" s="120"/>
      <c r="D408" s="121"/>
      <c r="E408" s="122"/>
      <c r="F408" s="122"/>
      <c r="G408" s="117"/>
      <c r="H408" s="117"/>
      <c r="I408" s="120"/>
      <c r="J408" s="113"/>
    </row>
    <row r="409" spans="3:10" x14ac:dyDescent="0.45">
      <c r="C409" s="120"/>
      <c r="D409" s="121"/>
      <c r="E409" s="122"/>
      <c r="F409" s="122"/>
      <c r="G409" s="117"/>
      <c r="H409" s="117"/>
      <c r="I409" s="120"/>
      <c r="J409" s="113"/>
    </row>
    <row r="410" spans="3:10" x14ac:dyDescent="0.45">
      <c r="C410" s="120"/>
      <c r="D410" s="121"/>
      <c r="E410" s="122"/>
      <c r="F410" s="122"/>
      <c r="G410" s="117"/>
      <c r="H410" s="117"/>
      <c r="I410" s="120"/>
      <c r="J410" s="113"/>
    </row>
    <row r="411" spans="3:10" x14ac:dyDescent="0.45">
      <c r="C411" s="120"/>
      <c r="D411" s="121"/>
      <c r="E411" s="122"/>
      <c r="F411" s="122"/>
      <c r="G411" s="117"/>
      <c r="H411" s="117"/>
      <c r="I411" s="120"/>
      <c r="J411" s="113"/>
    </row>
    <row r="412" spans="3:10" x14ac:dyDescent="0.45">
      <c r="C412" s="120"/>
      <c r="D412" s="121"/>
      <c r="E412" s="122"/>
      <c r="F412" s="122"/>
      <c r="G412" s="117"/>
      <c r="H412" s="117"/>
      <c r="I412" s="120"/>
      <c r="J412" s="113"/>
    </row>
    <row r="413" spans="3:10" x14ac:dyDescent="0.45">
      <c r="C413" s="120"/>
      <c r="D413" s="121"/>
      <c r="E413" s="122"/>
      <c r="F413" s="122"/>
      <c r="G413" s="117"/>
      <c r="H413" s="117"/>
      <c r="I413" s="120"/>
      <c r="J413" s="113"/>
    </row>
    <row r="414" spans="3:10" x14ac:dyDescent="0.45">
      <c r="C414" s="120"/>
      <c r="D414" s="121"/>
      <c r="E414" s="122"/>
      <c r="F414" s="122"/>
      <c r="G414" s="117"/>
      <c r="H414" s="117"/>
      <c r="I414" s="120"/>
      <c r="J414" s="113"/>
    </row>
    <row r="415" spans="3:10" x14ac:dyDescent="0.45">
      <c r="C415" s="120"/>
      <c r="D415" s="121"/>
      <c r="E415" s="122"/>
      <c r="F415" s="122"/>
      <c r="G415" s="117"/>
      <c r="H415" s="117"/>
      <c r="I415" s="120"/>
      <c r="J415" s="113"/>
    </row>
    <row r="416" spans="3:10" x14ac:dyDescent="0.45">
      <c r="C416" s="120"/>
      <c r="D416" s="121"/>
      <c r="E416" s="122"/>
      <c r="F416" s="122"/>
      <c r="G416" s="117"/>
      <c r="H416" s="117"/>
      <c r="I416" s="120"/>
      <c r="J416" s="113"/>
    </row>
    <row r="417" spans="3:10" x14ac:dyDescent="0.45">
      <c r="C417" s="120"/>
      <c r="D417" s="121"/>
      <c r="E417" s="122"/>
      <c r="F417" s="122"/>
      <c r="G417" s="117"/>
      <c r="H417" s="117"/>
      <c r="I417" s="120"/>
      <c r="J417" s="113"/>
    </row>
    <row r="418" spans="3:10" x14ac:dyDescent="0.45">
      <c r="C418" s="120"/>
      <c r="D418" s="121"/>
      <c r="E418" s="122"/>
      <c r="F418" s="122"/>
      <c r="G418" s="117"/>
      <c r="H418" s="117"/>
      <c r="I418" s="120"/>
      <c r="J418" s="113"/>
    </row>
    <row r="419" spans="3:10" x14ac:dyDescent="0.45">
      <c r="C419" s="120"/>
      <c r="D419" s="121"/>
      <c r="E419" s="122"/>
      <c r="F419" s="122"/>
      <c r="G419" s="117"/>
      <c r="H419" s="117"/>
      <c r="I419" s="120"/>
      <c r="J419" s="113"/>
    </row>
    <row r="420" spans="3:10" x14ac:dyDescent="0.45">
      <c r="C420" s="120"/>
      <c r="D420" s="121"/>
      <c r="E420" s="122"/>
      <c r="F420" s="122"/>
      <c r="G420" s="117"/>
      <c r="H420" s="117"/>
      <c r="I420" s="120"/>
      <c r="J420" s="113"/>
    </row>
    <row r="421" spans="3:10" x14ac:dyDescent="0.45">
      <c r="C421" s="120"/>
      <c r="D421" s="121"/>
      <c r="E421" s="122"/>
      <c r="F421" s="122"/>
      <c r="G421" s="117"/>
      <c r="H421" s="117"/>
      <c r="I421" s="120"/>
      <c r="J421" s="113"/>
    </row>
    <row r="422" spans="3:10" x14ac:dyDescent="0.45">
      <c r="C422" s="120"/>
      <c r="D422" s="121"/>
      <c r="E422" s="122"/>
      <c r="F422" s="122"/>
      <c r="G422" s="117"/>
      <c r="H422" s="117"/>
      <c r="I422" s="120"/>
      <c r="J422" s="113"/>
    </row>
    <row r="423" spans="3:10" x14ac:dyDescent="0.45">
      <c r="C423" s="120"/>
      <c r="D423" s="121"/>
      <c r="E423" s="122"/>
      <c r="F423" s="122"/>
      <c r="G423" s="117"/>
      <c r="H423" s="117"/>
      <c r="I423" s="120"/>
      <c r="J423" s="113"/>
    </row>
    <row r="424" spans="3:10" x14ac:dyDescent="0.45">
      <c r="C424" s="120"/>
      <c r="D424" s="121"/>
      <c r="E424" s="122"/>
      <c r="F424" s="122"/>
      <c r="G424" s="117"/>
      <c r="H424" s="117"/>
      <c r="I424" s="120"/>
      <c r="J424" s="113"/>
    </row>
    <row r="425" spans="3:10" x14ac:dyDescent="0.45">
      <c r="C425" s="120"/>
      <c r="D425" s="121"/>
      <c r="E425" s="122"/>
      <c r="F425" s="122"/>
      <c r="G425" s="117"/>
      <c r="H425" s="117"/>
      <c r="I425" s="120"/>
      <c r="J425" s="113"/>
    </row>
    <row r="426" spans="3:10" x14ac:dyDescent="0.45">
      <c r="C426" s="120"/>
      <c r="D426" s="121"/>
      <c r="E426" s="122"/>
      <c r="F426" s="122"/>
      <c r="G426" s="117"/>
      <c r="H426" s="117"/>
      <c r="I426" s="120"/>
      <c r="J426" s="113"/>
    </row>
    <row r="427" spans="3:10" x14ac:dyDescent="0.45">
      <c r="C427" s="120"/>
      <c r="D427" s="121"/>
      <c r="E427" s="122"/>
      <c r="F427" s="122"/>
      <c r="G427" s="117"/>
      <c r="H427" s="117"/>
      <c r="I427" s="120"/>
      <c r="J427" s="113"/>
    </row>
    <row r="428" spans="3:10" x14ac:dyDescent="0.45">
      <c r="C428" s="120"/>
      <c r="D428" s="121"/>
      <c r="E428" s="122"/>
      <c r="F428" s="122"/>
      <c r="G428" s="117"/>
      <c r="H428" s="117"/>
      <c r="I428" s="120"/>
      <c r="J428" s="113"/>
    </row>
    <row r="429" spans="3:10" x14ac:dyDescent="0.45">
      <c r="C429" s="120"/>
      <c r="D429" s="121"/>
      <c r="E429" s="122"/>
      <c r="F429" s="122"/>
      <c r="G429" s="117"/>
      <c r="H429" s="117"/>
      <c r="I429" s="120"/>
      <c r="J429" s="113"/>
    </row>
    <row r="430" spans="3:10" x14ac:dyDescent="0.45">
      <c r="C430" s="120"/>
      <c r="D430" s="121"/>
      <c r="E430" s="122"/>
      <c r="F430" s="122"/>
      <c r="G430" s="117"/>
      <c r="H430" s="117"/>
      <c r="I430" s="120"/>
      <c r="J430" s="113"/>
    </row>
    <row r="431" spans="3:10" x14ac:dyDescent="0.45">
      <c r="C431" s="120"/>
      <c r="D431" s="121"/>
      <c r="E431" s="122"/>
      <c r="F431" s="122"/>
      <c r="G431" s="117"/>
      <c r="H431" s="117"/>
      <c r="I431" s="120"/>
      <c r="J431" s="113"/>
    </row>
    <row r="432" spans="3:10" x14ac:dyDescent="0.45">
      <c r="C432" s="120"/>
      <c r="D432" s="121"/>
      <c r="E432" s="122"/>
      <c r="F432" s="122"/>
      <c r="G432" s="117"/>
      <c r="H432" s="117"/>
      <c r="I432" s="120"/>
      <c r="J432" s="113"/>
    </row>
    <row r="433" spans="3:10" x14ac:dyDescent="0.45">
      <c r="C433" s="120"/>
      <c r="D433" s="121"/>
      <c r="E433" s="122"/>
      <c r="F433" s="122"/>
      <c r="G433" s="117"/>
      <c r="H433" s="117"/>
      <c r="I433" s="120"/>
      <c r="J433" s="113"/>
    </row>
    <row r="434" spans="3:10" x14ac:dyDescent="0.45">
      <c r="C434" s="120"/>
      <c r="D434" s="121"/>
      <c r="E434" s="122"/>
      <c r="F434" s="122"/>
      <c r="G434" s="117"/>
      <c r="H434" s="117"/>
      <c r="I434" s="120"/>
      <c r="J434" s="113"/>
    </row>
    <row r="435" spans="3:10" x14ac:dyDescent="0.45">
      <c r="C435" s="120"/>
      <c r="D435" s="121"/>
      <c r="E435" s="122"/>
      <c r="F435" s="122"/>
      <c r="G435" s="117"/>
      <c r="H435" s="117"/>
      <c r="I435" s="120"/>
      <c r="J435" s="113"/>
    </row>
    <row r="436" spans="3:10" x14ac:dyDescent="0.45">
      <c r="C436" s="120"/>
      <c r="D436" s="121"/>
      <c r="E436" s="122"/>
      <c r="F436" s="122"/>
      <c r="G436" s="117"/>
      <c r="H436" s="117"/>
      <c r="I436" s="120"/>
      <c r="J436" s="113"/>
    </row>
    <row r="437" spans="3:10" x14ac:dyDescent="0.45">
      <c r="C437" s="120"/>
      <c r="D437" s="121"/>
      <c r="E437" s="122"/>
      <c r="F437" s="122"/>
      <c r="G437" s="117"/>
      <c r="H437" s="117"/>
      <c r="I437" s="120"/>
      <c r="J437" s="113"/>
    </row>
    <row r="438" spans="3:10" x14ac:dyDescent="0.45">
      <c r="C438" s="120"/>
      <c r="D438" s="121"/>
      <c r="E438" s="122"/>
      <c r="F438" s="122"/>
      <c r="G438" s="117"/>
      <c r="H438" s="117"/>
      <c r="I438" s="120"/>
      <c r="J438" s="113"/>
    </row>
    <row r="439" spans="3:10" x14ac:dyDescent="0.45">
      <c r="C439" s="120"/>
      <c r="D439" s="121"/>
      <c r="E439" s="122"/>
      <c r="F439" s="122"/>
      <c r="G439" s="117"/>
      <c r="H439" s="117"/>
      <c r="I439" s="120"/>
      <c r="J439" s="113"/>
    </row>
    <row r="440" spans="3:10" x14ac:dyDescent="0.45">
      <c r="C440" s="120"/>
      <c r="D440" s="121"/>
      <c r="E440" s="122"/>
      <c r="F440" s="122"/>
      <c r="G440" s="117"/>
      <c r="H440" s="117"/>
      <c r="I440" s="120"/>
      <c r="J440" s="113"/>
    </row>
    <row r="441" spans="3:10" x14ac:dyDescent="0.45">
      <c r="C441" s="120"/>
      <c r="D441" s="121"/>
      <c r="E441" s="122"/>
      <c r="F441" s="122"/>
      <c r="G441" s="117"/>
      <c r="H441" s="117"/>
      <c r="I441" s="120"/>
      <c r="J441" s="113"/>
    </row>
    <row r="442" spans="3:10" x14ac:dyDescent="0.45">
      <c r="C442" s="120"/>
      <c r="D442" s="121"/>
      <c r="E442" s="122"/>
      <c r="F442" s="122"/>
      <c r="G442" s="117"/>
      <c r="H442" s="117"/>
      <c r="I442" s="120"/>
      <c r="J442" s="113"/>
    </row>
    <row r="443" spans="3:10" x14ac:dyDescent="0.45">
      <c r="C443" s="120"/>
      <c r="D443" s="121"/>
      <c r="E443" s="122"/>
      <c r="F443" s="122"/>
      <c r="G443" s="117"/>
      <c r="H443" s="117"/>
      <c r="I443" s="120"/>
      <c r="J443" s="113"/>
    </row>
    <row r="444" spans="3:10" x14ac:dyDescent="0.45">
      <c r="C444" s="120"/>
      <c r="D444" s="121"/>
      <c r="E444" s="122"/>
      <c r="F444" s="122"/>
      <c r="G444" s="117"/>
      <c r="H444" s="117"/>
      <c r="I444" s="120"/>
      <c r="J444" s="113"/>
    </row>
    <row r="445" spans="3:10" x14ac:dyDescent="0.45">
      <c r="C445" s="120"/>
      <c r="D445" s="121"/>
      <c r="E445" s="122"/>
      <c r="F445" s="122"/>
      <c r="G445" s="117"/>
      <c r="H445" s="117"/>
      <c r="I445" s="120"/>
      <c r="J445" s="113"/>
    </row>
    <row r="446" spans="3:10" x14ac:dyDescent="0.45">
      <c r="C446" s="120"/>
      <c r="D446" s="121"/>
      <c r="E446" s="122"/>
      <c r="F446" s="122"/>
      <c r="G446" s="117"/>
      <c r="H446" s="117"/>
      <c r="I446" s="120"/>
      <c r="J446" s="113"/>
    </row>
    <row r="447" spans="3:10" x14ac:dyDescent="0.45">
      <c r="C447" s="120"/>
      <c r="D447" s="121"/>
      <c r="E447" s="122"/>
      <c r="F447" s="122"/>
      <c r="G447" s="117"/>
      <c r="H447" s="117"/>
      <c r="I447" s="120"/>
      <c r="J447" s="113"/>
    </row>
    <row r="448" spans="3:10" x14ac:dyDescent="0.45">
      <c r="C448" s="120"/>
      <c r="D448" s="121"/>
      <c r="E448" s="122"/>
      <c r="F448" s="122"/>
      <c r="G448" s="117"/>
      <c r="H448" s="117"/>
      <c r="I448" s="120"/>
      <c r="J448" s="113"/>
    </row>
    <row r="449" spans="3:10" x14ac:dyDescent="0.45">
      <c r="C449" s="120"/>
      <c r="D449" s="121"/>
      <c r="E449" s="122"/>
      <c r="F449" s="122"/>
      <c r="G449" s="117"/>
      <c r="H449" s="117"/>
      <c r="I449" s="120"/>
      <c r="J449" s="113"/>
    </row>
    <row r="450" spans="3:10" x14ac:dyDescent="0.45">
      <c r="C450" s="120"/>
      <c r="D450" s="121"/>
      <c r="E450" s="122"/>
      <c r="F450" s="122"/>
      <c r="G450" s="117"/>
      <c r="H450" s="117"/>
      <c r="I450" s="120"/>
      <c r="J450" s="113"/>
    </row>
    <row r="451" spans="3:10" x14ac:dyDescent="0.45">
      <c r="C451" s="120"/>
      <c r="D451" s="121"/>
      <c r="E451" s="122"/>
      <c r="F451" s="122"/>
      <c r="G451" s="117"/>
      <c r="H451" s="117"/>
      <c r="I451" s="120"/>
      <c r="J451" s="113"/>
    </row>
    <row r="452" spans="3:10" x14ac:dyDescent="0.45">
      <c r="C452" s="120"/>
      <c r="D452" s="121"/>
      <c r="E452" s="122"/>
      <c r="F452" s="122"/>
      <c r="G452" s="117"/>
      <c r="H452" s="117"/>
      <c r="I452" s="120"/>
      <c r="J452" s="113"/>
    </row>
    <row r="453" spans="3:10" x14ac:dyDescent="0.45">
      <c r="C453" s="120"/>
      <c r="D453" s="121"/>
      <c r="E453" s="122"/>
      <c r="F453" s="122"/>
      <c r="G453" s="117"/>
      <c r="H453" s="117"/>
      <c r="I453" s="120"/>
      <c r="J453" s="113"/>
    </row>
    <row r="454" spans="3:10" x14ac:dyDescent="0.45">
      <c r="C454" s="120"/>
      <c r="D454" s="121"/>
      <c r="E454" s="122"/>
      <c r="F454" s="122"/>
      <c r="G454" s="117"/>
      <c r="H454" s="117"/>
      <c r="I454" s="120"/>
      <c r="J454" s="113"/>
    </row>
    <row r="455" spans="3:10" x14ac:dyDescent="0.45">
      <c r="C455" s="120"/>
      <c r="D455" s="121"/>
      <c r="E455" s="122"/>
      <c r="F455" s="122"/>
      <c r="G455" s="117"/>
      <c r="H455" s="117"/>
      <c r="I455" s="120"/>
      <c r="J455" s="113"/>
    </row>
    <row r="456" spans="3:10" x14ac:dyDescent="0.45">
      <c r="C456" s="120"/>
      <c r="D456" s="121"/>
      <c r="E456" s="122"/>
      <c r="F456" s="122"/>
      <c r="G456" s="117"/>
      <c r="H456" s="117"/>
      <c r="I456" s="120"/>
      <c r="J456" s="113"/>
    </row>
    <row r="457" spans="3:10" x14ac:dyDescent="0.45">
      <c r="C457" s="120"/>
      <c r="D457" s="121"/>
      <c r="E457" s="122"/>
      <c r="F457" s="122"/>
      <c r="G457" s="117"/>
      <c r="H457" s="117"/>
      <c r="I457" s="120"/>
      <c r="J457" s="113"/>
    </row>
    <row r="458" spans="3:10" x14ac:dyDescent="0.45">
      <c r="C458" s="120"/>
      <c r="D458" s="121"/>
      <c r="E458" s="122"/>
      <c r="F458" s="122"/>
      <c r="G458" s="117"/>
      <c r="H458" s="117"/>
      <c r="I458" s="120"/>
      <c r="J458" s="113"/>
    </row>
    <row r="459" spans="3:10" x14ac:dyDescent="0.45">
      <c r="C459" s="120"/>
      <c r="D459" s="121"/>
      <c r="E459" s="122"/>
      <c r="F459" s="122"/>
      <c r="G459" s="117"/>
      <c r="H459" s="117"/>
      <c r="I459" s="120"/>
      <c r="J459" s="113"/>
    </row>
    <row r="460" spans="3:10" x14ac:dyDescent="0.45">
      <c r="C460" s="120"/>
      <c r="D460" s="121"/>
      <c r="E460" s="122"/>
      <c r="F460" s="122"/>
      <c r="G460" s="117"/>
      <c r="H460" s="117"/>
      <c r="I460" s="120"/>
      <c r="J460" s="113"/>
    </row>
    <row r="461" spans="3:10" x14ac:dyDescent="0.45">
      <c r="C461" s="120"/>
      <c r="D461" s="121"/>
      <c r="E461" s="122"/>
      <c r="F461" s="122"/>
      <c r="G461" s="117"/>
      <c r="H461" s="117"/>
      <c r="I461" s="120"/>
      <c r="J461" s="113"/>
    </row>
    <row r="462" spans="3:10" x14ac:dyDescent="0.45">
      <c r="C462" s="120"/>
      <c r="D462" s="121"/>
      <c r="E462" s="122"/>
      <c r="F462" s="122"/>
      <c r="G462" s="117"/>
      <c r="H462" s="117"/>
      <c r="I462" s="120"/>
      <c r="J462" s="113"/>
    </row>
    <row r="463" spans="3:10" x14ac:dyDescent="0.45">
      <c r="C463" s="120"/>
      <c r="D463" s="121"/>
      <c r="E463" s="122"/>
      <c r="F463" s="122"/>
      <c r="G463" s="117"/>
      <c r="H463" s="117"/>
      <c r="I463" s="120"/>
      <c r="J463" s="113"/>
    </row>
    <row r="464" spans="3:10" x14ac:dyDescent="0.45">
      <c r="C464" s="120"/>
      <c r="D464" s="121"/>
      <c r="E464" s="122"/>
      <c r="F464" s="122"/>
      <c r="G464" s="117"/>
      <c r="H464" s="117"/>
      <c r="I464" s="120"/>
      <c r="J464" s="113"/>
    </row>
    <row r="465" spans="3:10" x14ac:dyDescent="0.45">
      <c r="C465" s="120"/>
      <c r="D465" s="121"/>
      <c r="E465" s="122"/>
      <c r="F465" s="122"/>
      <c r="G465" s="117"/>
      <c r="H465" s="117"/>
      <c r="I465" s="120"/>
      <c r="J465" s="113"/>
    </row>
    <row r="466" spans="3:10" x14ac:dyDescent="0.45">
      <c r="C466" s="120"/>
      <c r="D466" s="121"/>
      <c r="E466" s="122"/>
      <c r="F466" s="122"/>
      <c r="G466" s="117"/>
      <c r="H466" s="117"/>
      <c r="I466" s="120"/>
      <c r="J466" s="113"/>
    </row>
    <row r="467" spans="3:10" x14ac:dyDescent="0.45">
      <c r="C467" s="120"/>
      <c r="D467" s="121"/>
      <c r="E467" s="122"/>
      <c r="F467" s="122"/>
      <c r="G467" s="117"/>
      <c r="H467" s="117"/>
      <c r="I467" s="120"/>
      <c r="J467" s="113"/>
    </row>
    <row r="468" spans="3:10" x14ac:dyDescent="0.45">
      <c r="C468" s="120"/>
      <c r="D468" s="121"/>
      <c r="E468" s="122"/>
      <c r="F468" s="122"/>
      <c r="G468" s="117"/>
      <c r="H468" s="117"/>
      <c r="I468" s="120"/>
      <c r="J468" s="113"/>
    </row>
    <row r="469" spans="3:10" x14ac:dyDescent="0.45">
      <c r="C469" s="120"/>
      <c r="D469" s="121"/>
      <c r="E469" s="122"/>
      <c r="F469" s="122"/>
      <c r="G469" s="117"/>
      <c r="H469" s="117"/>
      <c r="I469" s="120"/>
      <c r="J469" s="113"/>
    </row>
    <row r="470" spans="3:10" x14ac:dyDescent="0.45">
      <c r="C470" s="120"/>
      <c r="D470" s="121"/>
      <c r="E470" s="122"/>
      <c r="F470" s="122"/>
      <c r="G470" s="117"/>
      <c r="H470" s="117"/>
      <c r="I470" s="120"/>
      <c r="J470" s="113"/>
    </row>
    <row r="471" spans="3:10" x14ac:dyDescent="0.45">
      <c r="C471" s="120"/>
      <c r="D471" s="121"/>
      <c r="E471" s="122"/>
      <c r="F471" s="122"/>
      <c r="G471" s="117"/>
      <c r="H471" s="117"/>
      <c r="I471" s="120"/>
      <c r="J471" s="113"/>
    </row>
    <row r="472" spans="3:10" x14ac:dyDescent="0.45">
      <c r="C472" s="120"/>
      <c r="D472" s="121"/>
      <c r="E472" s="122"/>
      <c r="F472" s="122"/>
      <c r="G472" s="117"/>
      <c r="H472" s="117"/>
      <c r="I472" s="120"/>
      <c r="J472" s="113"/>
    </row>
    <row r="473" spans="3:10" x14ac:dyDescent="0.45">
      <c r="C473" s="120"/>
      <c r="D473" s="121"/>
      <c r="E473" s="122"/>
      <c r="F473" s="122"/>
      <c r="G473" s="117"/>
      <c r="H473" s="117"/>
      <c r="I473" s="120"/>
      <c r="J473" s="113"/>
    </row>
    <row r="474" spans="3:10" x14ac:dyDescent="0.45">
      <c r="C474" s="120"/>
      <c r="D474" s="121"/>
      <c r="E474" s="122"/>
      <c r="F474" s="122"/>
      <c r="G474" s="117"/>
      <c r="H474" s="117"/>
      <c r="I474" s="120"/>
      <c r="J474" s="113"/>
    </row>
    <row r="475" spans="3:10" x14ac:dyDescent="0.45">
      <c r="C475" s="120"/>
      <c r="D475" s="121"/>
      <c r="E475" s="122"/>
      <c r="F475" s="122"/>
      <c r="G475" s="117"/>
      <c r="H475" s="117"/>
      <c r="I475" s="120"/>
      <c r="J475" s="113"/>
    </row>
    <row r="476" spans="3:10" x14ac:dyDescent="0.45">
      <c r="C476" s="120"/>
      <c r="D476" s="121"/>
      <c r="E476" s="122"/>
      <c r="F476" s="122"/>
      <c r="G476" s="117"/>
      <c r="H476" s="117"/>
      <c r="I476" s="120"/>
      <c r="J476" s="113"/>
    </row>
    <row r="477" spans="3:10" x14ac:dyDescent="0.45">
      <c r="C477" s="120"/>
      <c r="D477" s="121"/>
      <c r="E477" s="122"/>
      <c r="F477" s="122"/>
      <c r="G477" s="117"/>
      <c r="H477" s="117"/>
      <c r="I477" s="120"/>
      <c r="J477" s="113"/>
    </row>
    <row r="478" spans="3:10" x14ac:dyDescent="0.45">
      <c r="C478" s="120"/>
      <c r="D478" s="121"/>
      <c r="E478" s="122"/>
      <c r="F478" s="122"/>
      <c r="G478" s="117"/>
      <c r="H478" s="117"/>
      <c r="I478" s="120"/>
      <c r="J478" s="113"/>
    </row>
    <row r="479" spans="3:10" x14ac:dyDescent="0.45">
      <c r="C479" s="120"/>
      <c r="D479" s="121"/>
      <c r="E479" s="122"/>
      <c r="F479" s="122"/>
      <c r="G479" s="117"/>
      <c r="H479" s="117"/>
      <c r="I479" s="120"/>
      <c r="J479" s="113"/>
    </row>
    <row r="480" spans="3:10" x14ac:dyDescent="0.45">
      <c r="C480" s="120"/>
      <c r="D480" s="121"/>
      <c r="E480" s="122"/>
      <c r="F480" s="122"/>
      <c r="G480" s="117"/>
      <c r="H480" s="117"/>
      <c r="I480" s="120"/>
      <c r="J480" s="113"/>
    </row>
    <row r="481" spans="3:10" x14ac:dyDescent="0.45">
      <c r="C481" s="120"/>
      <c r="D481" s="121"/>
      <c r="E481" s="122"/>
      <c r="F481" s="122"/>
      <c r="G481" s="117"/>
      <c r="H481" s="117"/>
      <c r="I481" s="120"/>
      <c r="J481" s="113"/>
    </row>
    <row r="482" spans="3:10" x14ac:dyDescent="0.45">
      <c r="C482" s="120"/>
      <c r="D482" s="121"/>
      <c r="E482" s="122"/>
      <c r="F482" s="122"/>
      <c r="G482" s="117"/>
      <c r="H482" s="117"/>
      <c r="I482" s="120"/>
      <c r="J482" s="113"/>
    </row>
    <row r="483" spans="3:10" x14ac:dyDescent="0.45">
      <c r="C483" s="120"/>
      <c r="D483" s="121"/>
      <c r="E483" s="122"/>
      <c r="F483" s="122"/>
      <c r="G483" s="117"/>
      <c r="H483" s="117"/>
      <c r="I483" s="120"/>
      <c r="J483" s="113"/>
    </row>
    <row r="484" spans="3:10" x14ac:dyDescent="0.45">
      <c r="C484" s="120"/>
      <c r="D484" s="121"/>
      <c r="E484" s="122"/>
      <c r="F484" s="122"/>
      <c r="G484" s="117"/>
      <c r="H484" s="117"/>
      <c r="I484" s="120"/>
      <c r="J484" s="113"/>
    </row>
    <row r="485" spans="3:10" x14ac:dyDescent="0.45">
      <c r="C485" s="120"/>
      <c r="D485" s="121"/>
      <c r="E485" s="122"/>
      <c r="F485" s="122"/>
      <c r="G485" s="117"/>
      <c r="H485" s="117"/>
      <c r="I485" s="120"/>
      <c r="J485" s="113"/>
    </row>
    <row r="486" spans="3:10" x14ac:dyDescent="0.45">
      <c r="C486" s="120"/>
      <c r="D486" s="121"/>
      <c r="E486" s="122"/>
      <c r="F486" s="122"/>
      <c r="G486" s="117"/>
      <c r="H486" s="117"/>
      <c r="I486" s="120"/>
      <c r="J486" s="113"/>
    </row>
    <row r="487" spans="3:10" x14ac:dyDescent="0.45">
      <c r="C487" s="120"/>
      <c r="D487" s="121"/>
      <c r="E487" s="122"/>
      <c r="F487" s="122"/>
      <c r="G487" s="117"/>
      <c r="H487" s="117"/>
      <c r="I487" s="120"/>
      <c r="J487" s="113"/>
    </row>
    <row r="488" spans="3:10" x14ac:dyDescent="0.45">
      <c r="C488" s="120"/>
      <c r="D488" s="121"/>
      <c r="E488" s="122"/>
      <c r="F488" s="122"/>
      <c r="G488" s="117"/>
      <c r="H488" s="117"/>
      <c r="I488" s="120"/>
      <c r="J488" s="113"/>
    </row>
    <row r="489" spans="3:10" x14ac:dyDescent="0.45">
      <c r="C489" s="120"/>
      <c r="D489" s="121"/>
      <c r="E489" s="122"/>
      <c r="F489" s="122"/>
      <c r="G489" s="117"/>
      <c r="H489" s="117"/>
      <c r="I489" s="120"/>
      <c r="J489" s="113"/>
    </row>
    <row r="490" spans="3:10" x14ac:dyDescent="0.45">
      <c r="C490" s="120"/>
      <c r="D490" s="121"/>
      <c r="E490" s="122"/>
      <c r="F490" s="122"/>
      <c r="G490" s="117"/>
      <c r="H490" s="117"/>
      <c r="I490" s="120"/>
      <c r="J490" s="113"/>
    </row>
    <row r="491" spans="3:10" x14ac:dyDescent="0.45">
      <c r="C491" s="120"/>
      <c r="D491" s="121"/>
      <c r="E491" s="122"/>
      <c r="F491" s="122"/>
      <c r="G491" s="117"/>
      <c r="H491" s="117"/>
      <c r="I491" s="120"/>
      <c r="J491" s="113"/>
    </row>
    <row r="492" spans="3:10" x14ac:dyDescent="0.45">
      <c r="C492" s="120"/>
      <c r="D492" s="121"/>
      <c r="E492" s="122"/>
      <c r="F492" s="122"/>
      <c r="G492" s="117"/>
      <c r="H492" s="117"/>
      <c r="I492" s="120"/>
      <c r="J492" s="113"/>
    </row>
    <row r="493" spans="3:10" x14ac:dyDescent="0.45">
      <c r="C493" s="120"/>
      <c r="D493" s="121"/>
      <c r="E493" s="122"/>
      <c r="F493" s="122"/>
      <c r="G493" s="117"/>
      <c r="H493" s="117"/>
      <c r="I493" s="120"/>
      <c r="J493" s="113"/>
    </row>
    <row r="494" spans="3:10" x14ac:dyDescent="0.45">
      <c r="C494" s="120"/>
      <c r="D494" s="121"/>
      <c r="E494" s="122"/>
      <c r="F494" s="122"/>
      <c r="G494" s="117"/>
      <c r="H494" s="117"/>
      <c r="I494" s="120"/>
      <c r="J494" s="113"/>
    </row>
    <row r="495" spans="3:10" x14ac:dyDescent="0.45">
      <c r="C495" s="120"/>
      <c r="D495" s="121"/>
      <c r="E495" s="122"/>
      <c r="F495" s="122"/>
      <c r="G495" s="117"/>
      <c r="H495" s="117"/>
      <c r="I495" s="120"/>
      <c r="J495" s="113"/>
    </row>
    <row r="496" spans="3:10" x14ac:dyDescent="0.45">
      <c r="C496" s="120"/>
      <c r="D496" s="121"/>
      <c r="E496" s="122"/>
      <c r="F496" s="122"/>
      <c r="G496" s="117"/>
      <c r="H496" s="117"/>
      <c r="I496" s="120"/>
      <c r="J496" s="113"/>
    </row>
    <row r="497" spans="3:10" x14ac:dyDescent="0.45">
      <c r="C497" s="120"/>
      <c r="D497" s="121"/>
      <c r="E497" s="122"/>
      <c r="F497" s="122"/>
      <c r="G497" s="117"/>
      <c r="H497" s="117"/>
      <c r="I497" s="120"/>
      <c r="J497" s="113"/>
    </row>
    <row r="498" spans="3:10" x14ac:dyDescent="0.45">
      <c r="C498" s="120"/>
      <c r="D498" s="121"/>
      <c r="E498" s="122"/>
      <c r="F498" s="122"/>
      <c r="G498" s="117"/>
      <c r="H498" s="117"/>
      <c r="I498" s="120"/>
      <c r="J498" s="113"/>
    </row>
    <row r="499" spans="3:10" x14ac:dyDescent="0.45">
      <c r="C499" s="120"/>
      <c r="D499" s="121"/>
      <c r="E499" s="122"/>
      <c r="F499" s="122"/>
      <c r="G499" s="117"/>
      <c r="H499" s="117"/>
      <c r="I499" s="120"/>
      <c r="J499" s="113"/>
    </row>
    <row r="500" spans="3:10" x14ac:dyDescent="0.45">
      <c r="C500" s="120"/>
      <c r="D500" s="121"/>
      <c r="E500" s="122"/>
      <c r="F500" s="122"/>
      <c r="G500" s="117"/>
      <c r="H500" s="117"/>
      <c r="I500" s="120"/>
      <c r="J500" s="113"/>
    </row>
    <row r="501" spans="3:10" x14ac:dyDescent="0.45">
      <c r="C501" s="120"/>
      <c r="D501" s="121"/>
      <c r="E501" s="122"/>
      <c r="F501" s="122"/>
      <c r="G501" s="117"/>
      <c r="H501" s="117"/>
      <c r="I501" s="120"/>
      <c r="J501" s="113"/>
    </row>
    <row r="502" spans="3:10" x14ac:dyDescent="0.45">
      <c r="C502" s="120"/>
      <c r="D502" s="121"/>
      <c r="E502" s="122"/>
      <c r="F502" s="122"/>
      <c r="G502" s="117"/>
      <c r="H502" s="117"/>
      <c r="I502" s="120"/>
      <c r="J502" s="113"/>
    </row>
    <row r="503" spans="3:10" x14ac:dyDescent="0.45">
      <c r="C503" s="120"/>
      <c r="D503" s="121"/>
      <c r="E503" s="122"/>
      <c r="F503" s="122"/>
      <c r="G503" s="117"/>
      <c r="H503" s="117"/>
      <c r="I503" s="120"/>
      <c r="J503" s="113"/>
    </row>
    <row r="504" spans="3:10" x14ac:dyDescent="0.45">
      <c r="C504" s="120"/>
      <c r="D504" s="121"/>
      <c r="E504" s="122"/>
      <c r="F504" s="122"/>
      <c r="G504" s="117"/>
      <c r="H504" s="117"/>
      <c r="I504" s="120"/>
      <c r="J504" s="113"/>
    </row>
    <row r="505" spans="3:10" x14ac:dyDescent="0.45">
      <c r="C505" s="120"/>
      <c r="D505" s="121"/>
      <c r="E505" s="122"/>
      <c r="F505" s="122"/>
      <c r="G505" s="117"/>
      <c r="H505" s="117"/>
      <c r="I505" s="120"/>
      <c r="J505" s="113"/>
    </row>
    <row r="506" spans="3:10" x14ac:dyDescent="0.45">
      <c r="C506" s="120"/>
      <c r="D506" s="121"/>
      <c r="E506" s="122"/>
      <c r="F506" s="122"/>
      <c r="G506" s="117"/>
      <c r="H506" s="117"/>
      <c r="I506" s="120"/>
      <c r="J506" s="113"/>
    </row>
    <row r="507" spans="3:10" x14ac:dyDescent="0.45">
      <c r="C507" s="120"/>
      <c r="D507" s="121"/>
      <c r="E507" s="122"/>
      <c r="F507" s="122"/>
      <c r="G507" s="117"/>
      <c r="H507" s="117"/>
      <c r="I507" s="120"/>
      <c r="J507" s="113"/>
    </row>
    <row r="508" spans="3:10" x14ac:dyDescent="0.45">
      <c r="C508" s="120"/>
      <c r="D508" s="121"/>
      <c r="E508" s="122"/>
      <c r="F508" s="122"/>
      <c r="G508" s="117"/>
      <c r="H508" s="117"/>
      <c r="I508" s="120"/>
      <c r="J508" s="113"/>
    </row>
    <row r="509" spans="3:10" x14ac:dyDescent="0.45">
      <c r="C509" s="120"/>
      <c r="D509" s="121"/>
      <c r="E509" s="122"/>
      <c r="F509" s="122"/>
      <c r="G509" s="117"/>
      <c r="H509" s="117"/>
      <c r="I509" s="120"/>
      <c r="J509" s="113"/>
    </row>
    <row r="510" spans="3:10" x14ac:dyDescent="0.45">
      <c r="C510" s="120"/>
      <c r="D510" s="121"/>
      <c r="E510" s="122"/>
      <c r="F510" s="122"/>
      <c r="G510" s="117"/>
      <c r="H510" s="117"/>
      <c r="I510" s="120"/>
      <c r="J510" s="113"/>
    </row>
    <row r="511" spans="3:10" x14ac:dyDescent="0.45">
      <c r="C511" s="120"/>
      <c r="D511" s="121"/>
      <c r="E511" s="122"/>
      <c r="F511" s="122"/>
      <c r="G511" s="117"/>
      <c r="H511" s="117"/>
      <c r="I511" s="120"/>
      <c r="J511" s="113"/>
    </row>
    <row r="512" spans="3:10" x14ac:dyDescent="0.45">
      <c r="C512" s="120"/>
      <c r="D512" s="121"/>
      <c r="E512" s="122"/>
      <c r="F512" s="122"/>
      <c r="G512" s="117"/>
      <c r="H512" s="117"/>
      <c r="I512" s="120"/>
      <c r="J512" s="113"/>
    </row>
    <row r="513" spans="3:10" x14ac:dyDescent="0.45">
      <c r="C513" s="120"/>
      <c r="D513" s="121"/>
      <c r="E513" s="122"/>
      <c r="F513" s="122"/>
      <c r="G513" s="117"/>
      <c r="H513" s="117"/>
      <c r="I513" s="120"/>
      <c r="J513" s="113"/>
    </row>
    <row r="514" spans="3:10" x14ac:dyDescent="0.45">
      <c r="C514" s="120"/>
      <c r="D514" s="121"/>
      <c r="E514" s="122"/>
      <c r="F514" s="122"/>
      <c r="G514" s="117"/>
      <c r="H514" s="117"/>
      <c r="I514" s="120"/>
      <c r="J514" s="113"/>
    </row>
    <row r="515" spans="3:10" x14ac:dyDescent="0.45">
      <c r="C515" s="120"/>
      <c r="D515" s="121"/>
      <c r="E515" s="122"/>
      <c r="F515" s="122"/>
      <c r="G515" s="117"/>
      <c r="H515" s="117"/>
      <c r="I515" s="120"/>
      <c r="J515" s="113"/>
    </row>
    <row r="516" spans="3:10" x14ac:dyDescent="0.45">
      <c r="C516" s="120"/>
      <c r="D516" s="121"/>
      <c r="E516" s="122"/>
      <c r="F516" s="122"/>
      <c r="G516" s="117"/>
      <c r="H516" s="117"/>
      <c r="I516" s="120"/>
      <c r="J516" s="113"/>
    </row>
    <row r="517" spans="3:10" x14ac:dyDescent="0.45">
      <c r="C517" s="120"/>
      <c r="D517" s="121"/>
      <c r="E517" s="122"/>
      <c r="F517" s="122"/>
      <c r="G517" s="117"/>
      <c r="H517" s="117"/>
      <c r="I517" s="120"/>
      <c r="J517" s="113"/>
    </row>
    <row r="518" spans="3:10" x14ac:dyDescent="0.45">
      <c r="C518" s="120"/>
      <c r="D518" s="121"/>
      <c r="E518" s="122"/>
      <c r="F518" s="122"/>
      <c r="G518" s="117"/>
      <c r="H518" s="117"/>
      <c r="I518" s="120"/>
      <c r="J518" s="113"/>
    </row>
    <row r="519" spans="3:10" x14ac:dyDescent="0.45">
      <c r="C519" s="120"/>
      <c r="D519" s="121"/>
      <c r="E519" s="122"/>
      <c r="F519" s="122"/>
      <c r="G519" s="117"/>
      <c r="H519" s="117"/>
      <c r="I519" s="120"/>
      <c r="J519" s="113"/>
    </row>
    <row r="520" spans="3:10" x14ac:dyDescent="0.45">
      <c r="C520" s="120"/>
      <c r="D520" s="121"/>
      <c r="E520" s="122"/>
      <c r="F520" s="122"/>
      <c r="G520" s="117"/>
      <c r="H520" s="117"/>
      <c r="I520" s="120"/>
      <c r="J520" s="113"/>
    </row>
    <row r="521" spans="3:10" x14ac:dyDescent="0.45">
      <c r="C521" s="120"/>
      <c r="D521" s="121"/>
      <c r="E521" s="122"/>
      <c r="F521" s="122"/>
      <c r="G521" s="117"/>
      <c r="H521" s="117"/>
      <c r="I521" s="120"/>
      <c r="J521" s="113"/>
    </row>
    <row r="522" spans="3:10" x14ac:dyDescent="0.45">
      <c r="C522" s="120"/>
      <c r="D522" s="121"/>
      <c r="E522" s="122"/>
      <c r="F522" s="122"/>
      <c r="G522" s="117"/>
      <c r="H522" s="117"/>
      <c r="I522" s="120"/>
      <c r="J522" s="113"/>
    </row>
    <row r="523" spans="3:10" x14ac:dyDescent="0.45">
      <c r="C523" s="120"/>
      <c r="D523" s="121"/>
      <c r="E523" s="122"/>
      <c r="F523" s="122"/>
      <c r="G523" s="117"/>
      <c r="H523" s="117"/>
      <c r="I523" s="120"/>
      <c r="J523" s="113"/>
    </row>
    <row r="524" spans="3:10" x14ac:dyDescent="0.45">
      <c r="C524" s="120"/>
      <c r="D524" s="121"/>
      <c r="E524" s="122"/>
      <c r="F524" s="122"/>
      <c r="G524" s="117"/>
      <c r="H524" s="117"/>
      <c r="I524" s="120"/>
      <c r="J524" s="113"/>
    </row>
    <row r="525" spans="3:10" x14ac:dyDescent="0.45">
      <c r="C525" s="120"/>
      <c r="D525" s="121"/>
      <c r="E525" s="122"/>
      <c r="F525" s="122"/>
      <c r="G525" s="117"/>
      <c r="H525" s="117"/>
      <c r="I525" s="120"/>
      <c r="J525" s="113"/>
    </row>
    <row r="526" spans="3:10" x14ac:dyDescent="0.45">
      <c r="C526" s="120"/>
      <c r="D526" s="121"/>
      <c r="E526" s="122"/>
      <c r="F526" s="122"/>
      <c r="G526" s="117"/>
      <c r="H526" s="117"/>
      <c r="I526" s="120"/>
      <c r="J526" s="113"/>
    </row>
    <row r="527" spans="3:10" x14ac:dyDescent="0.45">
      <c r="C527" s="120"/>
      <c r="D527" s="121"/>
      <c r="E527" s="122"/>
      <c r="F527" s="122"/>
      <c r="G527" s="117"/>
      <c r="H527" s="117"/>
      <c r="I527" s="120"/>
      <c r="J527" s="113"/>
    </row>
    <row r="528" spans="3:10" x14ac:dyDescent="0.45">
      <c r="C528" s="120"/>
      <c r="D528" s="121"/>
      <c r="E528" s="122"/>
      <c r="F528" s="122"/>
      <c r="G528" s="117"/>
      <c r="H528" s="117"/>
      <c r="I528" s="120"/>
      <c r="J528" s="113"/>
    </row>
    <row r="529" spans="3:10" x14ac:dyDescent="0.45">
      <c r="C529" s="120"/>
      <c r="D529" s="121"/>
      <c r="E529" s="122"/>
      <c r="F529" s="122"/>
      <c r="G529" s="117"/>
      <c r="H529" s="117"/>
      <c r="I529" s="120"/>
      <c r="J529" s="113"/>
    </row>
    <row r="530" spans="3:10" x14ac:dyDescent="0.45">
      <c r="C530" s="120"/>
      <c r="D530" s="121"/>
      <c r="E530" s="122"/>
      <c r="F530" s="122"/>
      <c r="G530" s="117"/>
      <c r="H530" s="117"/>
      <c r="I530" s="120"/>
      <c r="J530" s="113"/>
    </row>
    <row r="531" spans="3:10" x14ac:dyDescent="0.45">
      <c r="C531" s="120"/>
      <c r="D531" s="121"/>
      <c r="E531" s="122"/>
      <c r="F531" s="122"/>
      <c r="G531" s="117"/>
      <c r="H531" s="117"/>
      <c r="I531" s="120"/>
      <c r="J531" s="113"/>
    </row>
    <row r="532" spans="3:10" x14ac:dyDescent="0.45">
      <c r="C532" s="120"/>
      <c r="D532" s="121"/>
      <c r="E532" s="122"/>
      <c r="F532" s="122"/>
      <c r="G532" s="117"/>
      <c r="H532" s="117"/>
      <c r="I532" s="120"/>
      <c r="J532" s="113"/>
    </row>
    <row r="533" spans="3:10" x14ac:dyDescent="0.45">
      <c r="C533" s="120"/>
      <c r="D533" s="121"/>
      <c r="E533" s="122"/>
      <c r="F533" s="122"/>
      <c r="G533" s="117"/>
      <c r="H533" s="117"/>
      <c r="I533" s="120"/>
      <c r="J533" s="113"/>
    </row>
    <row r="534" spans="3:10" x14ac:dyDescent="0.45">
      <c r="C534" s="120"/>
      <c r="D534" s="121"/>
      <c r="E534" s="122"/>
      <c r="F534" s="122"/>
      <c r="G534" s="117"/>
      <c r="H534" s="117"/>
      <c r="I534" s="120"/>
      <c r="J534" s="113"/>
    </row>
    <row r="535" spans="3:10" x14ac:dyDescent="0.45">
      <c r="C535" s="120"/>
      <c r="D535" s="121"/>
      <c r="E535" s="122"/>
      <c r="F535" s="122"/>
      <c r="G535" s="117"/>
      <c r="H535" s="117"/>
      <c r="I535" s="120"/>
      <c r="J535" s="113"/>
    </row>
    <row r="536" spans="3:10" x14ac:dyDescent="0.45">
      <c r="C536" s="120"/>
      <c r="D536" s="121"/>
      <c r="E536" s="122"/>
      <c r="F536" s="122"/>
      <c r="G536" s="117"/>
      <c r="H536" s="117"/>
      <c r="I536" s="120"/>
      <c r="J536" s="113"/>
    </row>
    <row r="537" spans="3:10" x14ac:dyDescent="0.45">
      <c r="C537" s="120"/>
      <c r="D537" s="121"/>
      <c r="E537" s="122"/>
      <c r="F537" s="122"/>
      <c r="G537" s="117"/>
      <c r="H537" s="117"/>
      <c r="I537" s="120"/>
      <c r="J537" s="113"/>
    </row>
    <row r="538" spans="3:10" x14ac:dyDescent="0.45">
      <c r="C538" s="120"/>
      <c r="D538" s="121"/>
      <c r="E538" s="122"/>
      <c r="F538" s="122"/>
      <c r="G538" s="117"/>
      <c r="H538" s="117"/>
      <c r="I538" s="120"/>
      <c r="J538" s="113"/>
    </row>
    <row r="539" spans="3:10" x14ac:dyDescent="0.45">
      <c r="C539" s="120"/>
      <c r="D539" s="121"/>
      <c r="E539" s="122"/>
      <c r="F539" s="122"/>
      <c r="G539" s="117"/>
      <c r="H539" s="117"/>
      <c r="I539" s="120"/>
      <c r="J539" s="113"/>
    </row>
    <row r="540" spans="3:10" x14ac:dyDescent="0.45">
      <c r="C540" s="120"/>
      <c r="D540" s="121"/>
      <c r="E540" s="122"/>
      <c r="F540" s="122"/>
      <c r="G540" s="117"/>
      <c r="H540" s="117"/>
      <c r="I540" s="120"/>
      <c r="J540" s="113"/>
    </row>
    <row r="541" spans="3:10" x14ac:dyDescent="0.45">
      <c r="C541" s="120"/>
      <c r="D541" s="121"/>
      <c r="E541" s="122"/>
      <c r="F541" s="122"/>
      <c r="G541" s="117"/>
      <c r="H541" s="117"/>
      <c r="I541" s="120"/>
      <c r="J541" s="113"/>
    </row>
    <row r="542" spans="3:10" x14ac:dyDescent="0.45">
      <c r="C542" s="120"/>
      <c r="D542" s="121"/>
      <c r="E542" s="122"/>
      <c r="F542" s="122"/>
      <c r="G542" s="117"/>
      <c r="H542" s="117"/>
      <c r="I542" s="120"/>
      <c r="J542" s="113"/>
    </row>
    <row r="543" spans="3:10" x14ac:dyDescent="0.45">
      <c r="C543" s="120"/>
      <c r="D543" s="121"/>
      <c r="E543" s="122"/>
      <c r="F543" s="122"/>
      <c r="G543" s="117"/>
      <c r="H543" s="117"/>
      <c r="I543" s="120"/>
      <c r="J543" s="113"/>
    </row>
    <row r="544" spans="3:10" x14ac:dyDescent="0.45">
      <c r="C544" s="120"/>
      <c r="D544" s="121"/>
      <c r="E544" s="122"/>
      <c r="F544" s="122"/>
      <c r="G544" s="117"/>
      <c r="H544" s="117"/>
      <c r="I544" s="120"/>
      <c r="J544" s="113"/>
    </row>
    <row r="545" spans="3:10" x14ac:dyDescent="0.45">
      <c r="C545" s="120"/>
      <c r="D545" s="121"/>
      <c r="E545" s="122"/>
      <c r="F545" s="122"/>
      <c r="G545" s="117"/>
      <c r="H545" s="117"/>
      <c r="I545" s="120"/>
      <c r="J545" s="113"/>
    </row>
    <row r="546" spans="3:10" x14ac:dyDescent="0.45">
      <c r="C546" s="120"/>
      <c r="D546" s="121"/>
      <c r="E546" s="122"/>
      <c r="F546" s="122"/>
      <c r="G546" s="117"/>
      <c r="H546" s="117"/>
      <c r="I546" s="120"/>
      <c r="J546" s="113"/>
    </row>
    <row r="547" spans="3:10" x14ac:dyDescent="0.45">
      <c r="C547" s="120"/>
      <c r="D547" s="121"/>
      <c r="E547" s="122"/>
      <c r="F547" s="122"/>
      <c r="G547" s="117"/>
      <c r="H547" s="117"/>
      <c r="I547" s="120"/>
      <c r="J547" s="113"/>
    </row>
    <row r="548" spans="3:10" x14ac:dyDescent="0.45">
      <c r="C548" s="120"/>
      <c r="D548" s="121"/>
      <c r="E548" s="122"/>
      <c r="F548" s="122"/>
      <c r="G548" s="117"/>
      <c r="H548" s="117"/>
      <c r="I548" s="120"/>
      <c r="J548" s="113"/>
    </row>
    <row r="549" spans="3:10" x14ac:dyDescent="0.45">
      <c r="C549" s="120"/>
      <c r="D549" s="121"/>
      <c r="E549" s="122"/>
      <c r="F549" s="122"/>
      <c r="G549" s="117"/>
      <c r="H549" s="117"/>
      <c r="I549" s="120"/>
      <c r="J549" s="113"/>
    </row>
    <row r="550" spans="3:10" x14ac:dyDescent="0.45">
      <c r="C550" s="120"/>
      <c r="D550" s="121"/>
      <c r="E550" s="122"/>
      <c r="F550" s="122"/>
      <c r="G550" s="117"/>
      <c r="H550" s="117"/>
      <c r="I550" s="120"/>
      <c r="J550" s="113"/>
    </row>
    <row r="551" spans="3:10" x14ac:dyDescent="0.45">
      <c r="C551" s="120"/>
      <c r="D551" s="121"/>
      <c r="E551" s="122"/>
      <c r="F551" s="122"/>
      <c r="G551" s="117"/>
      <c r="H551" s="117"/>
      <c r="I551" s="120"/>
      <c r="J551" s="113"/>
    </row>
    <row r="552" spans="3:10" x14ac:dyDescent="0.45">
      <c r="C552" s="120"/>
      <c r="D552" s="121"/>
      <c r="E552" s="122"/>
      <c r="F552" s="122"/>
      <c r="G552" s="117"/>
      <c r="H552" s="117"/>
      <c r="I552" s="120"/>
      <c r="J552" s="113"/>
    </row>
    <row r="553" spans="3:10" x14ac:dyDescent="0.45">
      <c r="C553" s="120"/>
      <c r="D553" s="121"/>
      <c r="E553" s="122"/>
      <c r="F553" s="122"/>
      <c r="G553" s="117"/>
      <c r="H553" s="117"/>
      <c r="I553" s="120"/>
      <c r="J553" s="113"/>
    </row>
    <row r="554" spans="3:10" x14ac:dyDescent="0.45">
      <c r="C554" s="120"/>
      <c r="D554" s="121"/>
      <c r="E554" s="122"/>
      <c r="F554" s="122"/>
      <c r="G554" s="117"/>
      <c r="H554" s="117"/>
      <c r="I554" s="120"/>
      <c r="J554" s="113"/>
    </row>
    <row r="555" spans="3:10" x14ac:dyDescent="0.45">
      <c r="C555" s="120"/>
      <c r="D555" s="121"/>
      <c r="E555" s="122"/>
      <c r="F555" s="122"/>
      <c r="G555" s="117"/>
      <c r="H555" s="117"/>
      <c r="I555" s="120"/>
      <c r="J555" s="113"/>
    </row>
    <row r="556" spans="3:10" x14ac:dyDescent="0.45">
      <c r="C556" s="120"/>
      <c r="D556" s="121"/>
      <c r="E556" s="122"/>
      <c r="F556" s="122"/>
      <c r="G556" s="117"/>
      <c r="H556" s="117"/>
      <c r="I556" s="120"/>
      <c r="J556" s="113"/>
    </row>
    <row r="557" spans="3:10" x14ac:dyDescent="0.45">
      <c r="C557" s="120"/>
      <c r="D557" s="121"/>
      <c r="E557" s="122"/>
      <c r="F557" s="122"/>
      <c r="G557" s="117"/>
      <c r="H557" s="117"/>
      <c r="I557" s="120"/>
      <c r="J557" s="113"/>
    </row>
    <row r="558" spans="3:10" x14ac:dyDescent="0.45">
      <c r="C558" s="120"/>
      <c r="D558" s="121"/>
      <c r="E558" s="122"/>
      <c r="F558" s="122"/>
      <c r="G558" s="117"/>
      <c r="H558" s="117"/>
      <c r="I558" s="120"/>
      <c r="J558" s="113"/>
    </row>
    <row r="559" spans="3:10" x14ac:dyDescent="0.45">
      <c r="C559" s="120"/>
      <c r="D559" s="121"/>
      <c r="E559" s="122"/>
      <c r="F559" s="122"/>
      <c r="G559" s="117"/>
      <c r="H559" s="117"/>
      <c r="I559" s="120"/>
      <c r="J559" s="113"/>
    </row>
    <row r="560" spans="3:10" x14ac:dyDescent="0.45">
      <c r="C560" s="120"/>
      <c r="D560" s="121"/>
      <c r="E560" s="122"/>
      <c r="F560" s="122"/>
      <c r="G560" s="117"/>
      <c r="H560" s="117"/>
      <c r="I560" s="120"/>
      <c r="J560" s="113"/>
    </row>
    <row r="561" spans="3:10" x14ac:dyDescent="0.45">
      <c r="C561" s="120"/>
      <c r="D561" s="121"/>
      <c r="E561" s="122"/>
      <c r="F561" s="122"/>
      <c r="G561" s="117"/>
      <c r="H561" s="117"/>
      <c r="I561" s="120"/>
      <c r="J561" s="113"/>
    </row>
    <row r="562" spans="3:10" x14ac:dyDescent="0.45">
      <c r="C562" s="120"/>
      <c r="D562" s="121"/>
      <c r="E562" s="122"/>
      <c r="F562" s="122"/>
      <c r="G562" s="117"/>
      <c r="H562" s="117"/>
      <c r="I562" s="120"/>
      <c r="J562" s="113"/>
    </row>
    <row r="563" spans="3:10" x14ac:dyDescent="0.45">
      <c r="C563" s="120"/>
      <c r="D563" s="121"/>
      <c r="E563" s="122"/>
      <c r="F563" s="122"/>
      <c r="G563" s="117"/>
      <c r="H563" s="117"/>
      <c r="I563" s="120"/>
      <c r="J563" s="113"/>
    </row>
    <row r="564" spans="3:10" x14ac:dyDescent="0.45">
      <c r="C564" s="120"/>
      <c r="D564" s="121"/>
      <c r="E564" s="122"/>
      <c r="F564" s="122"/>
      <c r="G564" s="117"/>
      <c r="H564" s="117"/>
      <c r="I564" s="120"/>
      <c r="J564" s="113"/>
    </row>
    <row r="565" spans="3:10" x14ac:dyDescent="0.45">
      <c r="C565" s="120"/>
      <c r="D565" s="121"/>
      <c r="E565" s="122"/>
      <c r="F565" s="122"/>
      <c r="G565" s="117"/>
      <c r="H565" s="117"/>
      <c r="I565" s="120"/>
      <c r="J565" s="113"/>
    </row>
    <row r="566" spans="3:10" x14ac:dyDescent="0.45">
      <c r="C566" s="120"/>
      <c r="D566" s="121"/>
      <c r="E566" s="122"/>
      <c r="F566" s="122"/>
      <c r="G566" s="117"/>
      <c r="H566" s="117"/>
      <c r="I566" s="120"/>
      <c r="J566" s="113"/>
    </row>
    <row r="567" spans="3:10" x14ac:dyDescent="0.45">
      <c r="C567" s="120"/>
      <c r="D567" s="121"/>
      <c r="E567" s="122"/>
      <c r="F567" s="122"/>
      <c r="G567" s="117"/>
      <c r="H567" s="117"/>
      <c r="I567" s="120"/>
      <c r="J567" s="113"/>
    </row>
    <row r="568" spans="3:10" x14ac:dyDescent="0.45">
      <c r="C568" s="120"/>
      <c r="D568" s="121"/>
      <c r="E568" s="122"/>
      <c r="F568" s="122"/>
      <c r="G568" s="117"/>
      <c r="H568" s="117"/>
      <c r="I568" s="120"/>
      <c r="J568" s="113"/>
    </row>
    <row r="569" spans="3:10" x14ac:dyDescent="0.45">
      <c r="C569" s="120"/>
      <c r="D569" s="121"/>
      <c r="E569" s="122"/>
      <c r="F569" s="122"/>
      <c r="G569" s="117"/>
      <c r="H569" s="117"/>
      <c r="I569" s="120"/>
      <c r="J569" s="113"/>
    </row>
    <row r="570" spans="3:10" x14ac:dyDescent="0.45">
      <c r="C570" s="120"/>
      <c r="D570" s="121"/>
      <c r="E570" s="122"/>
      <c r="F570" s="122"/>
      <c r="G570" s="117"/>
      <c r="H570" s="117"/>
      <c r="I570" s="120"/>
      <c r="J570" s="113"/>
    </row>
    <row r="571" spans="3:10" x14ac:dyDescent="0.45">
      <c r="C571" s="120"/>
      <c r="D571" s="121"/>
      <c r="E571" s="122"/>
      <c r="F571" s="122"/>
      <c r="G571" s="117"/>
      <c r="H571" s="117"/>
      <c r="I571" s="120"/>
      <c r="J571" s="113"/>
    </row>
    <row r="572" spans="3:10" x14ac:dyDescent="0.45">
      <c r="C572" s="120"/>
      <c r="D572" s="121"/>
      <c r="E572" s="122"/>
      <c r="F572" s="122"/>
      <c r="G572" s="117"/>
      <c r="H572" s="117"/>
      <c r="I572" s="120"/>
      <c r="J572" s="113"/>
    </row>
    <row r="573" spans="3:10" x14ac:dyDescent="0.45">
      <c r="C573" s="120"/>
      <c r="D573" s="121"/>
      <c r="E573" s="122"/>
      <c r="F573" s="122"/>
      <c r="G573" s="117"/>
      <c r="H573" s="117"/>
      <c r="I573" s="120"/>
      <c r="J573" s="113"/>
    </row>
    <row r="574" spans="3:10" x14ac:dyDescent="0.45">
      <c r="C574" s="120"/>
      <c r="D574" s="121"/>
      <c r="E574" s="122"/>
      <c r="F574" s="122"/>
      <c r="G574" s="117"/>
      <c r="H574" s="117"/>
      <c r="I574" s="120"/>
      <c r="J574" s="113"/>
    </row>
    <row r="575" spans="3:10" x14ac:dyDescent="0.45">
      <c r="C575" s="120"/>
      <c r="D575" s="121"/>
      <c r="E575" s="122"/>
      <c r="F575" s="122"/>
      <c r="G575" s="117"/>
      <c r="H575" s="117"/>
      <c r="I575" s="120"/>
      <c r="J575" s="113"/>
    </row>
    <row r="576" spans="3:10" x14ac:dyDescent="0.45">
      <c r="C576" s="120"/>
      <c r="D576" s="121"/>
      <c r="E576" s="122"/>
      <c r="F576" s="122"/>
      <c r="G576" s="117"/>
      <c r="H576" s="117"/>
      <c r="I576" s="120"/>
      <c r="J576" s="113"/>
    </row>
    <row r="577" spans="3:10" x14ac:dyDescent="0.45">
      <c r="C577" s="120"/>
      <c r="D577" s="121"/>
      <c r="E577" s="122"/>
      <c r="F577" s="122"/>
      <c r="G577" s="117"/>
      <c r="H577" s="117"/>
      <c r="I577" s="120"/>
      <c r="J577" s="113"/>
    </row>
    <row r="578" spans="3:10" x14ac:dyDescent="0.45">
      <c r="C578" s="120"/>
      <c r="D578" s="121"/>
      <c r="E578" s="122"/>
      <c r="F578" s="122"/>
      <c r="G578" s="117"/>
      <c r="H578" s="117"/>
      <c r="I578" s="120"/>
      <c r="J578" s="113"/>
    </row>
    <row r="579" spans="3:10" x14ac:dyDescent="0.45">
      <c r="C579" s="120"/>
      <c r="D579" s="121"/>
      <c r="E579" s="122"/>
      <c r="F579" s="122"/>
      <c r="G579" s="117"/>
      <c r="H579" s="117"/>
      <c r="I579" s="120"/>
      <c r="J579" s="113"/>
    </row>
    <row r="580" spans="3:10" x14ac:dyDescent="0.45">
      <c r="C580" s="120"/>
      <c r="D580" s="121"/>
      <c r="E580" s="122"/>
      <c r="F580" s="122"/>
      <c r="G580" s="117"/>
      <c r="H580" s="117"/>
      <c r="I580" s="120"/>
      <c r="J580" s="113"/>
    </row>
    <row r="581" spans="3:10" x14ac:dyDescent="0.45">
      <c r="C581" s="120"/>
      <c r="D581" s="121"/>
      <c r="E581" s="122"/>
      <c r="F581" s="122"/>
      <c r="G581" s="117"/>
      <c r="H581" s="117"/>
      <c r="I581" s="120"/>
      <c r="J581" s="113"/>
    </row>
    <row r="582" spans="3:10" x14ac:dyDescent="0.45">
      <c r="C582" s="120"/>
      <c r="D582" s="121"/>
      <c r="E582" s="122"/>
      <c r="F582" s="122"/>
      <c r="G582" s="117"/>
      <c r="H582" s="117"/>
      <c r="I582" s="120"/>
      <c r="J582" s="113"/>
    </row>
    <row r="583" spans="3:10" x14ac:dyDescent="0.45">
      <c r="C583" s="120"/>
      <c r="D583" s="121"/>
      <c r="E583" s="122"/>
      <c r="F583" s="122"/>
      <c r="G583" s="117"/>
      <c r="H583" s="117"/>
      <c r="I583" s="120"/>
      <c r="J583" s="113"/>
    </row>
    <row r="584" spans="3:10" x14ac:dyDescent="0.45">
      <c r="C584" s="120"/>
      <c r="D584" s="121"/>
      <c r="E584" s="122"/>
      <c r="F584" s="122"/>
      <c r="G584" s="117"/>
      <c r="H584" s="117"/>
      <c r="I584" s="120"/>
      <c r="J584" s="113"/>
    </row>
    <row r="585" spans="3:10" x14ac:dyDescent="0.45">
      <c r="C585" s="120"/>
      <c r="D585" s="121"/>
      <c r="E585" s="122"/>
      <c r="F585" s="122"/>
      <c r="G585" s="117"/>
      <c r="H585" s="117"/>
      <c r="I585" s="120"/>
      <c r="J585" s="113"/>
    </row>
    <row r="586" spans="3:10" x14ac:dyDescent="0.45">
      <c r="C586" s="120"/>
      <c r="D586" s="121"/>
      <c r="E586" s="122"/>
      <c r="F586" s="122"/>
      <c r="G586" s="117"/>
      <c r="H586" s="117"/>
      <c r="I586" s="120"/>
      <c r="J586" s="113"/>
    </row>
    <row r="587" spans="3:10" x14ac:dyDescent="0.45">
      <c r="C587" s="120"/>
      <c r="D587" s="121"/>
      <c r="E587" s="122"/>
      <c r="F587" s="122"/>
      <c r="G587" s="117"/>
      <c r="H587" s="117"/>
      <c r="I587" s="120"/>
      <c r="J587" s="113"/>
    </row>
    <row r="588" spans="3:10" x14ac:dyDescent="0.45">
      <c r="C588" s="120"/>
      <c r="D588" s="121"/>
      <c r="E588" s="122"/>
      <c r="F588" s="122"/>
      <c r="G588" s="117"/>
      <c r="H588" s="117"/>
      <c r="I588" s="120"/>
      <c r="J588" s="113"/>
    </row>
    <row r="589" spans="3:10" x14ac:dyDescent="0.45">
      <c r="C589" s="120"/>
      <c r="D589" s="121"/>
      <c r="E589" s="122"/>
      <c r="F589" s="122"/>
      <c r="G589" s="117"/>
      <c r="H589" s="117"/>
      <c r="I589" s="120"/>
      <c r="J589" s="113"/>
    </row>
    <row r="590" spans="3:10" x14ac:dyDescent="0.45">
      <c r="C590" s="120"/>
      <c r="D590" s="121"/>
      <c r="E590" s="122"/>
      <c r="F590" s="122"/>
      <c r="G590" s="117"/>
      <c r="H590" s="117"/>
      <c r="I590" s="120"/>
      <c r="J590" s="113"/>
    </row>
    <row r="591" spans="3:10" x14ac:dyDescent="0.45">
      <c r="C591" s="120"/>
      <c r="D591" s="121"/>
      <c r="E591" s="122"/>
      <c r="F591" s="122"/>
      <c r="G591" s="117"/>
      <c r="H591" s="117"/>
      <c r="I591" s="120"/>
      <c r="J591" s="113"/>
    </row>
    <row r="592" spans="3:10" x14ac:dyDescent="0.45">
      <c r="C592" s="120"/>
      <c r="D592" s="121"/>
      <c r="E592" s="122"/>
      <c r="F592" s="122"/>
      <c r="G592" s="117"/>
      <c r="H592" s="117"/>
      <c r="I592" s="120"/>
      <c r="J592" s="113"/>
    </row>
    <row r="593" spans="3:10" x14ac:dyDescent="0.45">
      <c r="C593" s="120"/>
      <c r="D593" s="121"/>
      <c r="E593" s="122"/>
      <c r="F593" s="122"/>
      <c r="G593" s="117"/>
      <c r="H593" s="117"/>
      <c r="I593" s="120"/>
      <c r="J593" s="113"/>
    </row>
    <row r="594" spans="3:10" x14ac:dyDescent="0.45">
      <c r="C594" s="120"/>
      <c r="D594" s="121"/>
      <c r="E594" s="122"/>
      <c r="F594" s="122"/>
      <c r="G594" s="117"/>
      <c r="H594" s="117"/>
      <c r="I594" s="120"/>
      <c r="J594" s="113"/>
    </row>
    <row r="595" spans="3:10" x14ac:dyDescent="0.45">
      <c r="C595" s="120"/>
      <c r="D595" s="121"/>
      <c r="E595" s="122"/>
      <c r="F595" s="122"/>
      <c r="G595" s="117"/>
      <c r="H595" s="117"/>
      <c r="I595" s="120"/>
      <c r="J595" s="113"/>
    </row>
    <row r="596" spans="3:10" x14ac:dyDescent="0.45">
      <c r="C596" s="120"/>
      <c r="D596" s="121"/>
      <c r="E596" s="122"/>
      <c r="F596" s="122"/>
      <c r="G596" s="117"/>
      <c r="H596" s="117"/>
      <c r="I596" s="120"/>
      <c r="J596" s="113"/>
    </row>
    <row r="597" spans="3:10" x14ac:dyDescent="0.45">
      <c r="C597" s="120"/>
      <c r="D597" s="121"/>
      <c r="E597" s="122"/>
      <c r="F597" s="122"/>
      <c r="G597" s="117"/>
      <c r="H597" s="117"/>
      <c r="I597" s="120"/>
      <c r="J597" s="113"/>
    </row>
    <row r="598" spans="3:10" x14ac:dyDescent="0.45">
      <c r="C598" s="120"/>
      <c r="D598" s="121"/>
      <c r="E598" s="122"/>
      <c r="F598" s="122"/>
      <c r="G598" s="117"/>
      <c r="H598" s="117"/>
      <c r="I598" s="120"/>
      <c r="J598" s="113"/>
    </row>
    <row r="599" spans="3:10" x14ac:dyDescent="0.45">
      <c r="C599" s="120"/>
      <c r="D599" s="121"/>
      <c r="E599" s="122"/>
      <c r="F599" s="122"/>
      <c r="G599" s="117"/>
      <c r="H599" s="117"/>
      <c r="I599" s="120"/>
      <c r="J599" s="113"/>
    </row>
    <row r="600" spans="3:10" x14ac:dyDescent="0.45">
      <c r="C600" s="120"/>
      <c r="D600" s="121"/>
      <c r="E600" s="122"/>
      <c r="F600" s="122"/>
      <c r="G600" s="117"/>
      <c r="H600" s="117"/>
      <c r="I600" s="120"/>
      <c r="J600" s="113"/>
    </row>
    <row r="601" spans="3:10" x14ac:dyDescent="0.45">
      <c r="C601" s="120"/>
      <c r="D601" s="121"/>
      <c r="E601" s="122"/>
      <c r="F601" s="122"/>
      <c r="G601" s="117"/>
      <c r="H601" s="117"/>
      <c r="I601" s="120"/>
      <c r="J601" s="113"/>
    </row>
    <row r="602" spans="3:10" x14ac:dyDescent="0.45">
      <c r="C602" s="120"/>
      <c r="D602" s="121"/>
      <c r="E602" s="122"/>
      <c r="F602" s="122"/>
      <c r="G602" s="117"/>
      <c r="H602" s="117"/>
      <c r="I602" s="120"/>
      <c r="J602" s="113"/>
    </row>
    <row r="603" spans="3:10" x14ac:dyDescent="0.45">
      <c r="C603" s="120"/>
      <c r="D603" s="121"/>
      <c r="E603" s="122"/>
      <c r="F603" s="122"/>
      <c r="G603" s="117"/>
      <c r="H603" s="117"/>
      <c r="I603" s="120"/>
      <c r="J603" s="113"/>
    </row>
    <row r="604" spans="3:10" x14ac:dyDescent="0.45">
      <c r="C604" s="120"/>
      <c r="D604" s="121"/>
      <c r="E604" s="122"/>
      <c r="F604" s="122"/>
      <c r="G604" s="117"/>
      <c r="H604" s="117"/>
      <c r="I604" s="120"/>
      <c r="J604" s="113"/>
    </row>
    <row r="605" spans="3:10" x14ac:dyDescent="0.45">
      <c r="C605" s="120"/>
      <c r="D605" s="121"/>
      <c r="E605" s="122"/>
      <c r="F605" s="122"/>
      <c r="G605" s="117"/>
      <c r="H605" s="117"/>
      <c r="I605" s="120"/>
      <c r="J605" s="113"/>
    </row>
    <row r="606" spans="3:10" x14ac:dyDescent="0.45">
      <c r="C606" s="120"/>
      <c r="D606" s="121"/>
      <c r="E606" s="122"/>
      <c r="F606" s="122"/>
      <c r="G606" s="117"/>
      <c r="H606" s="117"/>
      <c r="I606" s="120"/>
      <c r="J606" s="113"/>
    </row>
    <row r="607" spans="3:10" x14ac:dyDescent="0.45">
      <c r="C607" s="120"/>
      <c r="D607" s="121"/>
      <c r="E607" s="122"/>
      <c r="F607" s="122"/>
      <c r="G607" s="117"/>
      <c r="H607" s="117"/>
      <c r="I607" s="120"/>
      <c r="J607" s="113"/>
    </row>
    <row r="608" spans="3:10" x14ac:dyDescent="0.45">
      <c r="C608" s="120"/>
      <c r="D608" s="121"/>
      <c r="E608" s="122"/>
      <c r="F608" s="122"/>
      <c r="G608" s="117"/>
      <c r="H608" s="117"/>
      <c r="I608" s="120"/>
      <c r="J608" s="113"/>
    </row>
    <row r="609" spans="3:10" x14ac:dyDescent="0.45">
      <c r="C609" s="120"/>
      <c r="D609" s="121"/>
      <c r="E609" s="122"/>
      <c r="F609" s="122"/>
      <c r="G609" s="117"/>
      <c r="H609" s="117"/>
      <c r="I609" s="120"/>
      <c r="J609" s="113"/>
    </row>
    <row r="610" spans="3:10" x14ac:dyDescent="0.45">
      <c r="C610" s="120"/>
      <c r="D610" s="121"/>
      <c r="E610" s="122"/>
      <c r="F610" s="122"/>
      <c r="G610" s="117"/>
      <c r="H610" s="117"/>
      <c r="I610" s="120"/>
      <c r="J610" s="113"/>
    </row>
    <row r="611" spans="3:10" x14ac:dyDescent="0.45">
      <c r="C611" s="120"/>
      <c r="D611" s="121"/>
      <c r="E611" s="122"/>
      <c r="F611" s="122"/>
      <c r="G611" s="117"/>
      <c r="H611" s="117"/>
      <c r="I611" s="120"/>
      <c r="J611" s="113"/>
    </row>
    <row r="612" spans="3:10" x14ac:dyDescent="0.45">
      <c r="C612" s="120"/>
      <c r="D612" s="121"/>
      <c r="E612" s="122"/>
      <c r="F612" s="122"/>
      <c r="G612" s="117"/>
      <c r="H612" s="117"/>
      <c r="I612" s="120"/>
      <c r="J612" s="113"/>
    </row>
    <row r="613" spans="3:10" x14ac:dyDescent="0.45">
      <c r="C613" s="120"/>
      <c r="D613" s="121"/>
      <c r="E613" s="122"/>
      <c r="F613" s="122"/>
      <c r="G613" s="117"/>
      <c r="H613" s="117"/>
      <c r="I613" s="120"/>
      <c r="J613" s="113"/>
    </row>
    <row r="614" spans="3:10" x14ac:dyDescent="0.45">
      <c r="C614" s="120"/>
      <c r="D614" s="121"/>
      <c r="E614" s="122"/>
      <c r="F614" s="122"/>
      <c r="G614" s="117"/>
      <c r="H614" s="117"/>
      <c r="I614" s="120"/>
      <c r="J614" s="113"/>
    </row>
    <row r="615" spans="3:10" x14ac:dyDescent="0.45">
      <c r="C615" s="120"/>
      <c r="D615" s="121"/>
      <c r="E615" s="122"/>
      <c r="F615" s="122"/>
      <c r="G615" s="117"/>
      <c r="H615" s="117"/>
      <c r="I615" s="120"/>
      <c r="J615" s="113"/>
    </row>
    <row r="616" spans="3:10" x14ac:dyDescent="0.45">
      <c r="C616" s="120"/>
      <c r="D616" s="121"/>
      <c r="E616" s="122"/>
      <c r="F616" s="122"/>
      <c r="G616" s="117"/>
      <c r="H616" s="117"/>
      <c r="I616" s="120"/>
      <c r="J616" s="113"/>
    </row>
    <row r="617" spans="3:10" x14ac:dyDescent="0.45">
      <c r="C617" s="120"/>
      <c r="D617" s="121"/>
      <c r="E617" s="122"/>
      <c r="F617" s="122"/>
      <c r="G617" s="117"/>
      <c r="H617" s="117"/>
      <c r="I617" s="120"/>
      <c r="J617" s="113"/>
    </row>
    <row r="618" spans="3:10" x14ac:dyDescent="0.45">
      <c r="C618" s="120"/>
      <c r="D618" s="121"/>
      <c r="E618" s="122"/>
      <c r="F618" s="122"/>
      <c r="G618" s="117"/>
      <c r="H618" s="117"/>
      <c r="I618" s="120"/>
      <c r="J618" s="113"/>
    </row>
    <row r="619" spans="3:10" x14ac:dyDescent="0.45">
      <c r="C619" s="120"/>
      <c r="D619" s="121"/>
      <c r="E619" s="122"/>
      <c r="F619" s="122"/>
      <c r="G619" s="117"/>
      <c r="H619" s="117"/>
      <c r="I619" s="120"/>
      <c r="J619" s="113"/>
    </row>
    <row r="620" spans="3:10" x14ac:dyDescent="0.45">
      <c r="C620" s="120"/>
      <c r="D620" s="121"/>
      <c r="E620" s="122"/>
      <c r="F620" s="122"/>
      <c r="G620" s="117"/>
      <c r="H620" s="117"/>
      <c r="I620" s="120"/>
      <c r="J620" s="113"/>
    </row>
    <row r="621" spans="3:10" x14ac:dyDescent="0.45">
      <c r="C621" s="120"/>
      <c r="D621" s="121"/>
      <c r="E621" s="122"/>
      <c r="F621" s="122"/>
      <c r="G621" s="117"/>
      <c r="H621" s="117"/>
      <c r="I621" s="120"/>
      <c r="J621" s="113"/>
    </row>
    <row r="622" spans="3:10" x14ac:dyDescent="0.45">
      <c r="C622" s="120"/>
      <c r="D622" s="121"/>
      <c r="E622" s="122"/>
      <c r="F622" s="122"/>
      <c r="G622" s="117"/>
      <c r="H622" s="117"/>
      <c r="I622" s="120"/>
      <c r="J622" s="113"/>
    </row>
    <row r="623" spans="3:10" x14ac:dyDescent="0.45">
      <c r="C623" s="120"/>
      <c r="D623" s="121"/>
      <c r="E623" s="122"/>
      <c r="F623" s="122"/>
      <c r="G623" s="117"/>
      <c r="H623" s="117"/>
      <c r="I623" s="120"/>
      <c r="J623" s="113"/>
    </row>
    <row r="624" spans="3:10" x14ac:dyDescent="0.45">
      <c r="C624" s="120"/>
      <c r="D624" s="121"/>
      <c r="E624" s="122"/>
      <c r="F624" s="122"/>
      <c r="G624" s="117"/>
      <c r="H624" s="117"/>
      <c r="I624" s="120"/>
      <c r="J624" s="113"/>
    </row>
    <row r="625" spans="3:10" x14ac:dyDescent="0.45">
      <c r="C625" s="120"/>
      <c r="D625" s="121"/>
      <c r="E625" s="122"/>
      <c r="F625" s="122"/>
      <c r="G625" s="117"/>
      <c r="H625" s="117"/>
      <c r="I625" s="120"/>
      <c r="J625" s="113"/>
    </row>
    <row r="626" spans="3:10" x14ac:dyDescent="0.45">
      <c r="C626" s="120"/>
      <c r="D626" s="121"/>
      <c r="E626" s="122"/>
      <c r="F626" s="122"/>
      <c r="G626" s="117"/>
      <c r="H626" s="117"/>
      <c r="I626" s="120"/>
      <c r="J626" s="113"/>
    </row>
    <row r="627" spans="3:10" x14ac:dyDescent="0.45">
      <c r="C627" s="120"/>
      <c r="D627" s="121"/>
      <c r="E627" s="122"/>
      <c r="F627" s="122"/>
      <c r="G627" s="117"/>
      <c r="H627" s="117"/>
      <c r="I627" s="120"/>
      <c r="J627" s="113"/>
    </row>
    <row r="628" spans="3:10" x14ac:dyDescent="0.45">
      <c r="C628" s="120"/>
      <c r="D628" s="121"/>
      <c r="E628" s="122"/>
      <c r="F628" s="122"/>
      <c r="G628" s="117"/>
      <c r="H628" s="117"/>
      <c r="I628" s="120"/>
      <c r="J628" s="113"/>
    </row>
    <row r="629" spans="3:10" x14ac:dyDescent="0.45">
      <c r="C629" s="120"/>
      <c r="D629" s="121"/>
      <c r="E629" s="122"/>
      <c r="F629" s="122"/>
      <c r="G629" s="117"/>
      <c r="H629" s="117"/>
      <c r="I629" s="120"/>
      <c r="J629" s="113"/>
    </row>
    <row r="630" spans="3:10" x14ac:dyDescent="0.45">
      <c r="C630" s="120"/>
      <c r="D630" s="121"/>
      <c r="E630" s="122"/>
      <c r="F630" s="122"/>
      <c r="G630" s="117"/>
      <c r="H630" s="117"/>
      <c r="I630" s="120"/>
      <c r="J630" s="113"/>
    </row>
    <row r="631" spans="3:10" x14ac:dyDescent="0.45">
      <c r="C631" s="120"/>
      <c r="D631" s="121"/>
      <c r="E631" s="122"/>
      <c r="F631" s="122"/>
      <c r="G631" s="117"/>
      <c r="H631" s="117"/>
      <c r="I631" s="120"/>
      <c r="J631" s="113"/>
    </row>
    <row r="632" spans="3:10" x14ac:dyDescent="0.45">
      <c r="C632" s="120"/>
      <c r="D632" s="121"/>
      <c r="E632" s="122"/>
      <c r="F632" s="122"/>
      <c r="G632" s="117"/>
      <c r="H632" s="117"/>
      <c r="I632" s="120"/>
      <c r="J632" s="113"/>
    </row>
    <row r="633" spans="3:10" x14ac:dyDescent="0.45">
      <c r="C633" s="120"/>
      <c r="D633" s="121"/>
      <c r="E633" s="122"/>
      <c r="F633" s="122"/>
      <c r="G633" s="117"/>
      <c r="H633" s="117"/>
      <c r="I633" s="120"/>
      <c r="J633" s="113"/>
    </row>
    <row r="634" spans="3:10" x14ac:dyDescent="0.45">
      <c r="C634" s="120"/>
      <c r="D634" s="121"/>
      <c r="E634" s="122"/>
      <c r="F634" s="122"/>
      <c r="G634" s="117"/>
      <c r="H634" s="117"/>
      <c r="I634" s="120"/>
      <c r="J634" s="113"/>
    </row>
    <row r="635" spans="3:10" x14ac:dyDescent="0.45">
      <c r="C635" s="120"/>
      <c r="D635" s="121"/>
      <c r="E635" s="122"/>
      <c r="F635" s="122"/>
      <c r="G635" s="117"/>
      <c r="H635" s="117"/>
      <c r="I635" s="120"/>
      <c r="J635" s="113"/>
    </row>
    <row r="636" spans="3:10" x14ac:dyDescent="0.45">
      <c r="C636" s="120"/>
      <c r="D636" s="121"/>
      <c r="E636" s="122"/>
      <c r="F636" s="122"/>
      <c r="G636" s="117"/>
      <c r="H636" s="117"/>
      <c r="I636" s="120"/>
      <c r="J636" s="113"/>
    </row>
    <row r="637" spans="3:10" x14ac:dyDescent="0.45">
      <c r="C637" s="120"/>
      <c r="D637" s="121"/>
      <c r="E637" s="122"/>
      <c r="F637" s="122"/>
      <c r="G637" s="117"/>
      <c r="H637" s="117"/>
      <c r="I637" s="120"/>
      <c r="J637" s="113"/>
    </row>
    <row r="638" spans="3:10" x14ac:dyDescent="0.45">
      <c r="C638" s="120"/>
      <c r="D638" s="121"/>
      <c r="E638" s="122"/>
      <c r="F638" s="122"/>
      <c r="G638" s="117"/>
      <c r="H638" s="117"/>
      <c r="I638" s="120"/>
      <c r="J638" s="113"/>
    </row>
    <row r="639" spans="3:10" x14ac:dyDescent="0.45">
      <c r="C639" s="120"/>
      <c r="D639" s="121"/>
      <c r="E639" s="122"/>
      <c r="F639" s="122"/>
      <c r="G639" s="117"/>
      <c r="H639" s="117"/>
      <c r="I639" s="120"/>
      <c r="J639" s="113"/>
    </row>
    <row r="640" spans="3:10" x14ac:dyDescent="0.45">
      <c r="C640" s="120"/>
      <c r="D640" s="121"/>
      <c r="E640" s="122"/>
      <c r="F640" s="122"/>
      <c r="G640" s="117"/>
      <c r="H640" s="117"/>
      <c r="I640" s="120"/>
      <c r="J640" s="113"/>
    </row>
    <row r="641" spans="3:10" x14ac:dyDescent="0.45">
      <c r="C641" s="120"/>
      <c r="D641" s="121"/>
      <c r="E641" s="122"/>
      <c r="F641" s="122"/>
      <c r="G641" s="117"/>
      <c r="H641" s="117"/>
      <c r="I641" s="120"/>
      <c r="J641" s="113"/>
    </row>
    <row r="642" spans="3:10" x14ac:dyDescent="0.45">
      <c r="C642" s="120"/>
      <c r="D642" s="121"/>
      <c r="E642" s="122"/>
      <c r="F642" s="122"/>
      <c r="G642" s="117"/>
      <c r="H642" s="117"/>
      <c r="I642" s="120"/>
      <c r="J642" s="113"/>
    </row>
    <row r="643" spans="3:10" x14ac:dyDescent="0.45">
      <c r="C643" s="120"/>
      <c r="D643" s="121"/>
      <c r="E643" s="122"/>
      <c r="F643" s="122"/>
      <c r="G643" s="117"/>
      <c r="H643" s="117"/>
      <c r="I643" s="120"/>
      <c r="J643" s="113"/>
    </row>
    <row r="644" spans="3:10" x14ac:dyDescent="0.45">
      <c r="C644" s="120"/>
      <c r="D644" s="121"/>
      <c r="E644" s="122"/>
      <c r="F644" s="122"/>
      <c r="G644" s="117"/>
      <c r="H644" s="117"/>
      <c r="I644" s="120"/>
      <c r="J644" s="113"/>
    </row>
    <row r="645" spans="3:10" x14ac:dyDescent="0.45">
      <c r="C645" s="120"/>
      <c r="D645" s="121"/>
      <c r="E645" s="122"/>
      <c r="F645" s="122"/>
      <c r="G645" s="117"/>
      <c r="H645" s="117"/>
      <c r="I645" s="120"/>
      <c r="J645" s="113"/>
    </row>
    <row r="646" spans="3:10" x14ac:dyDescent="0.45">
      <c r="C646" s="120"/>
      <c r="D646" s="121"/>
      <c r="E646" s="122"/>
      <c r="F646" s="122"/>
      <c r="G646" s="117"/>
      <c r="H646" s="117"/>
      <c r="I646" s="120"/>
      <c r="J646" s="113"/>
    </row>
    <row r="647" spans="3:10" x14ac:dyDescent="0.45">
      <c r="C647" s="120"/>
      <c r="D647" s="121"/>
      <c r="E647" s="122"/>
      <c r="F647" s="122"/>
      <c r="G647" s="117"/>
      <c r="H647" s="117"/>
      <c r="I647" s="120"/>
      <c r="J647" s="113"/>
    </row>
    <row r="648" spans="3:10" x14ac:dyDescent="0.45">
      <c r="C648" s="120"/>
      <c r="D648" s="121"/>
      <c r="E648" s="122"/>
      <c r="F648" s="122"/>
      <c r="G648" s="117"/>
      <c r="H648" s="117"/>
      <c r="I648" s="120"/>
      <c r="J648" s="113"/>
    </row>
    <row r="649" spans="3:10" x14ac:dyDescent="0.45">
      <c r="C649" s="120"/>
      <c r="D649" s="121"/>
      <c r="E649" s="122"/>
      <c r="F649" s="122"/>
      <c r="G649" s="117"/>
      <c r="H649" s="117"/>
      <c r="I649" s="120"/>
      <c r="J649" s="113"/>
    </row>
    <row r="650" spans="3:10" x14ac:dyDescent="0.45">
      <c r="C650" s="120"/>
      <c r="D650" s="121"/>
      <c r="E650" s="122"/>
      <c r="F650" s="122"/>
      <c r="G650" s="117"/>
      <c r="H650" s="117"/>
      <c r="I650" s="120"/>
      <c r="J650" s="113"/>
    </row>
    <row r="651" spans="3:10" x14ac:dyDescent="0.45">
      <c r="C651" s="120"/>
      <c r="D651" s="121"/>
      <c r="E651" s="122"/>
      <c r="F651" s="122"/>
      <c r="G651" s="117"/>
      <c r="H651" s="117"/>
      <c r="I651" s="120"/>
      <c r="J651" s="113"/>
    </row>
    <row r="652" spans="3:10" x14ac:dyDescent="0.45">
      <c r="C652" s="120"/>
      <c r="D652" s="121"/>
      <c r="E652" s="122"/>
      <c r="F652" s="122"/>
      <c r="G652" s="117"/>
      <c r="H652" s="117"/>
      <c r="I652" s="120"/>
      <c r="J652" s="113"/>
    </row>
    <row r="653" spans="3:10" x14ac:dyDescent="0.45">
      <c r="C653" s="120"/>
      <c r="D653" s="121"/>
      <c r="E653" s="122"/>
      <c r="F653" s="122"/>
      <c r="G653" s="117"/>
      <c r="H653" s="117"/>
      <c r="I653" s="120"/>
      <c r="J653" s="113"/>
    </row>
    <row r="654" spans="3:10" x14ac:dyDescent="0.45">
      <c r="C654" s="120"/>
      <c r="D654" s="121"/>
      <c r="E654" s="122"/>
      <c r="F654" s="122"/>
      <c r="G654" s="117"/>
      <c r="H654" s="117"/>
      <c r="I654" s="120"/>
      <c r="J654" s="113"/>
    </row>
    <row r="655" spans="3:10" x14ac:dyDescent="0.45">
      <c r="C655" s="120"/>
      <c r="D655" s="121"/>
      <c r="E655" s="122"/>
      <c r="F655" s="122"/>
      <c r="G655" s="117"/>
      <c r="H655" s="117"/>
      <c r="I655" s="120"/>
      <c r="J655" s="113"/>
    </row>
    <row r="656" spans="3:10" x14ac:dyDescent="0.45">
      <c r="C656" s="120"/>
      <c r="D656" s="121"/>
      <c r="E656" s="122"/>
      <c r="F656" s="122"/>
      <c r="G656" s="117"/>
      <c r="H656" s="117"/>
      <c r="I656" s="120"/>
      <c r="J656" s="113"/>
    </row>
    <row r="657" spans="3:10" x14ac:dyDescent="0.45">
      <c r="C657" s="120"/>
      <c r="D657" s="121"/>
      <c r="E657" s="122"/>
      <c r="F657" s="122"/>
      <c r="G657" s="117"/>
      <c r="H657" s="117"/>
      <c r="I657" s="120"/>
      <c r="J657" s="113"/>
    </row>
    <row r="658" spans="3:10" x14ac:dyDescent="0.45">
      <c r="C658" s="120"/>
      <c r="D658" s="121"/>
      <c r="E658" s="122"/>
      <c r="F658" s="122"/>
      <c r="G658" s="117"/>
      <c r="H658" s="117"/>
      <c r="I658" s="120"/>
      <c r="J658" s="113"/>
    </row>
    <row r="659" spans="3:10" x14ac:dyDescent="0.45">
      <c r="C659" s="120"/>
      <c r="D659" s="121"/>
      <c r="E659" s="122"/>
      <c r="F659" s="122"/>
      <c r="G659" s="117"/>
      <c r="H659" s="117"/>
      <c r="I659" s="120"/>
      <c r="J659" s="113"/>
    </row>
    <row r="660" spans="3:10" x14ac:dyDescent="0.45">
      <c r="C660" s="120"/>
      <c r="D660" s="121"/>
      <c r="E660" s="122"/>
      <c r="F660" s="122"/>
      <c r="G660" s="117"/>
      <c r="H660" s="117"/>
      <c r="I660" s="120"/>
      <c r="J660" s="113"/>
    </row>
    <row r="661" spans="3:10" x14ac:dyDescent="0.45">
      <c r="C661" s="120"/>
      <c r="D661" s="121"/>
      <c r="E661" s="122"/>
      <c r="F661" s="122"/>
      <c r="G661" s="117"/>
      <c r="H661" s="117"/>
      <c r="I661" s="120"/>
      <c r="J661" s="113"/>
    </row>
    <row r="662" spans="3:10" x14ac:dyDescent="0.45">
      <c r="C662" s="120"/>
      <c r="D662" s="121"/>
      <c r="E662" s="122"/>
      <c r="F662" s="122"/>
      <c r="G662" s="117"/>
      <c r="H662" s="117"/>
      <c r="I662" s="120"/>
      <c r="J662" s="113"/>
    </row>
    <row r="663" spans="3:10" x14ac:dyDescent="0.45">
      <c r="C663" s="120"/>
      <c r="D663" s="121"/>
      <c r="E663" s="122"/>
      <c r="F663" s="122"/>
      <c r="G663" s="117"/>
      <c r="H663" s="117"/>
      <c r="I663" s="120"/>
      <c r="J663" s="113"/>
    </row>
    <row r="664" spans="3:10" x14ac:dyDescent="0.45">
      <c r="C664" s="120"/>
      <c r="D664" s="121"/>
      <c r="E664" s="122"/>
      <c r="F664" s="122"/>
      <c r="G664" s="117"/>
      <c r="H664" s="117"/>
      <c r="I664" s="120"/>
      <c r="J664" s="113"/>
    </row>
    <row r="665" spans="3:10" x14ac:dyDescent="0.45">
      <c r="C665" s="120"/>
      <c r="D665" s="121"/>
      <c r="E665" s="122"/>
      <c r="F665" s="122"/>
      <c r="G665" s="117"/>
      <c r="H665" s="117"/>
      <c r="I665" s="120"/>
      <c r="J665" s="113"/>
    </row>
    <row r="666" spans="3:10" x14ac:dyDescent="0.45">
      <c r="C666" s="120"/>
      <c r="D666" s="121"/>
      <c r="E666" s="122"/>
      <c r="F666" s="122"/>
      <c r="G666" s="117"/>
      <c r="H666" s="117"/>
      <c r="I666" s="120"/>
      <c r="J666" s="113"/>
    </row>
    <row r="667" spans="3:10" x14ac:dyDescent="0.45">
      <c r="C667" s="120"/>
      <c r="D667" s="121"/>
      <c r="E667" s="122"/>
      <c r="F667" s="122"/>
      <c r="G667" s="117"/>
      <c r="H667" s="117"/>
      <c r="I667" s="120"/>
      <c r="J667" s="113"/>
    </row>
    <row r="668" spans="3:10" x14ac:dyDescent="0.45">
      <c r="C668" s="120"/>
      <c r="D668" s="121"/>
      <c r="E668" s="122"/>
      <c r="F668" s="122"/>
      <c r="G668" s="117"/>
      <c r="H668" s="117"/>
      <c r="I668" s="120"/>
      <c r="J668" s="113"/>
    </row>
    <row r="669" spans="3:10" x14ac:dyDescent="0.45">
      <c r="C669" s="120"/>
      <c r="D669" s="121"/>
      <c r="E669" s="122"/>
      <c r="F669" s="122"/>
      <c r="G669" s="117"/>
      <c r="H669" s="117"/>
      <c r="I669" s="120"/>
      <c r="J669" s="113"/>
    </row>
    <row r="670" spans="3:10" x14ac:dyDescent="0.45">
      <c r="C670" s="120"/>
      <c r="D670" s="121"/>
      <c r="E670" s="122"/>
      <c r="F670" s="122"/>
      <c r="G670" s="117"/>
      <c r="H670" s="117"/>
      <c r="I670" s="120"/>
      <c r="J670" s="113"/>
    </row>
    <row r="671" spans="3:10" x14ac:dyDescent="0.45">
      <c r="C671" s="120"/>
      <c r="D671" s="121"/>
      <c r="E671" s="122"/>
      <c r="F671" s="122"/>
      <c r="G671" s="117"/>
      <c r="H671" s="117"/>
      <c r="I671" s="120"/>
      <c r="J671" s="113"/>
    </row>
    <row r="672" spans="3:10" x14ac:dyDescent="0.45">
      <c r="C672" s="120"/>
      <c r="D672" s="121"/>
      <c r="E672" s="122"/>
      <c r="F672" s="122"/>
      <c r="G672" s="117"/>
      <c r="H672" s="117"/>
      <c r="I672" s="120"/>
      <c r="J672" s="113"/>
    </row>
    <row r="673" spans="3:10" x14ac:dyDescent="0.45">
      <c r="C673" s="120"/>
      <c r="D673" s="121"/>
      <c r="E673" s="122"/>
      <c r="F673" s="122"/>
      <c r="G673" s="117"/>
      <c r="H673" s="117"/>
      <c r="I673" s="120"/>
      <c r="J673" s="113"/>
    </row>
    <row r="674" spans="3:10" x14ac:dyDescent="0.45">
      <c r="C674" s="120"/>
      <c r="D674" s="121"/>
      <c r="E674" s="122"/>
      <c r="F674" s="122"/>
      <c r="G674" s="117"/>
      <c r="H674" s="117"/>
      <c r="I674" s="120"/>
      <c r="J674" s="113"/>
    </row>
    <row r="675" spans="3:10" x14ac:dyDescent="0.45">
      <c r="C675" s="120"/>
      <c r="D675" s="121"/>
      <c r="E675" s="122"/>
      <c r="F675" s="122"/>
      <c r="G675" s="117"/>
      <c r="H675" s="117"/>
      <c r="I675" s="120"/>
      <c r="J675" s="113"/>
    </row>
    <row r="676" spans="3:10" x14ac:dyDescent="0.45">
      <c r="C676" s="120"/>
      <c r="D676" s="121"/>
      <c r="E676" s="122"/>
      <c r="F676" s="122"/>
      <c r="G676" s="117"/>
      <c r="H676" s="117"/>
      <c r="I676" s="120"/>
      <c r="J676" s="113"/>
    </row>
    <row r="677" spans="3:10" x14ac:dyDescent="0.45">
      <c r="C677" s="120"/>
      <c r="D677" s="121"/>
      <c r="E677" s="122"/>
      <c r="F677" s="122"/>
      <c r="G677" s="117"/>
      <c r="H677" s="117"/>
      <c r="I677" s="120"/>
      <c r="J677" s="113"/>
    </row>
    <row r="678" spans="3:10" x14ac:dyDescent="0.45">
      <c r="C678" s="120"/>
      <c r="D678" s="121"/>
      <c r="E678" s="122"/>
      <c r="F678" s="122"/>
      <c r="G678" s="117"/>
      <c r="H678" s="117"/>
      <c r="I678" s="120"/>
      <c r="J678" s="113"/>
    </row>
    <row r="679" spans="3:10" x14ac:dyDescent="0.45">
      <c r="C679" s="120"/>
      <c r="D679" s="121"/>
      <c r="E679" s="122"/>
      <c r="F679" s="122"/>
      <c r="G679" s="117"/>
      <c r="H679" s="117"/>
      <c r="I679" s="120"/>
      <c r="J679" s="113"/>
    </row>
    <row r="680" spans="3:10" x14ac:dyDescent="0.45">
      <c r="C680" s="120"/>
      <c r="D680" s="121"/>
      <c r="E680" s="122"/>
      <c r="F680" s="122"/>
      <c r="G680" s="117"/>
      <c r="H680" s="117"/>
      <c r="I680" s="120"/>
      <c r="J680" s="113"/>
    </row>
    <row r="681" spans="3:10" x14ac:dyDescent="0.45">
      <c r="C681" s="120"/>
      <c r="D681" s="121"/>
      <c r="E681" s="122"/>
      <c r="F681" s="122"/>
      <c r="G681" s="117"/>
      <c r="H681" s="117"/>
      <c r="I681" s="120"/>
      <c r="J681" s="113"/>
    </row>
    <row r="682" spans="3:10" x14ac:dyDescent="0.45">
      <c r="C682" s="120"/>
      <c r="D682" s="121"/>
      <c r="E682" s="122"/>
      <c r="F682" s="122"/>
      <c r="G682" s="117"/>
      <c r="H682" s="117"/>
      <c r="I682" s="120"/>
      <c r="J682" s="113"/>
    </row>
    <row r="683" spans="3:10" x14ac:dyDescent="0.45">
      <c r="C683" s="120"/>
      <c r="D683" s="121"/>
      <c r="E683" s="122"/>
      <c r="F683" s="122"/>
      <c r="G683" s="117"/>
      <c r="H683" s="117"/>
      <c r="I683" s="120"/>
      <c r="J683" s="113"/>
    </row>
    <row r="684" spans="3:10" x14ac:dyDescent="0.45">
      <c r="C684" s="120"/>
      <c r="D684" s="121"/>
      <c r="E684" s="122"/>
      <c r="F684" s="122"/>
      <c r="G684" s="117"/>
      <c r="H684" s="117"/>
      <c r="I684" s="120"/>
      <c r="J684" s="113"/>
    </row>
    <row r="685" spans="3:10" x14ac:dyDescent="0.45">
      <c r="C685" s="120"/>
      <c r="D685" s="121"/>
      <c r="E685" s="122"/>
      <c r="F685" s="122"/>
      <c r="G685" s="117"/>
      <c r="H685" s="117"/>
      <c r="I685" s="120"/>
      <c r="J685" s="113"/>
    </row>
    <row r="686" spans="3:10" x14ac:dyDescent="0.45">
      <c r="C686" s="120"/>
      <c r="D686" s="121"/>
      <c r="E686" s="122"/>
      <c r="F686" s="122"/>
      <c r="G686" s="117"/>
      <c r="H686" s="117"/>
      <c r="I686" s="120"/>
      <c r="J686" s="113"/>
    </row>
    <row r="687" spans="3:10" x14ac:dyDescent="0.45">
      <c r="C687" s="120"/>
      <c r="D687" s="121"/>
      <c r="E687" s="122"/>
      <c r="F687" s="122"/>
      <c r="G687" s="117"/>
      <c r="H687" s="117"/>
      <c r="I687" s="120"/>
      <c r="J687" s="113"/>
    </row>
    <row r="688" spans="3:10" x14ac:dyDescent="0.45">
      <c r="C688" s="120"/>
      <c r="D688" s="121"/>
      <c r="E688" s="122"/>
      <c r="F688" s="122"/>
      <c r="G688" s="117"/>
      <c r="H688" s="117"/>
      <c r="I688" s="120"/>
      <c r="J688" s="113"/>
    </row>
    <row r="689" spans="3:10" x14ac:dyDescent="0.45">
      <c r="C689" s="120"/>
      <c r="D689" s="121"/>
      <c r="E689" s="122"/>
      <c r="F689" s="122"/>
      <c r="G689" s="117"/>
      <c r="H689" s="117"/>
      <c r="I689" s="120"/>
      <c r="J689" s="113"/>
    </row>
    <row r="690" spans="3:10" x14ac:dyDescent="0.45">
      <c r="C690" s="120"/>
      <c r="D690" s="121"/>
      <c r="E690" s="122"/>
      <c r="F690" s="122"/>
      <c r="G690" s="117"/>
      <c r="H690" s="117"/>
      <c r="I690" s="120"/>
      <c r="J690" s="113"/>
    </row>
    <row r="691" spans="3:10" x14ac:dyDescent="0.45">
      <c r="C691" s="120"/>
      <c r="D691" s="121"/>
      <c r="E691" s="122"/>
      <c r="F691" s="122"/>
      <c r="G691" s="117"/>
      <c r="H691" s="117"/>
      <c r="I691" s="120"/>
      <c r="J691" s="113"/>
    </row>
    <row r="692" spans="3:10" x14ac:dyDescent="0.45">
      <c r="C692" s="120"/>
      <c r="D692" s="121"/>
      <c r="E692" s="122"/>
      <c r="F692" s="122"/>
      <c r="G692" s="117"/>
      <c r="H692" s="117"/>
      <c r="I692" s="120"/>
      <c r="J692" s="113"/>
    </row>
    <row r="693" spans="3:10" x14ac:dyDescent="0.45">
      <c r="C693" s="120"/>
      <c r="D693" s="121"/>
      <c r="E693" s="122"/>
      <c r="F693" s="122"/>
      <c r="G693" s="117"/>
      <c r="H693" s="117"/>
      <c r="I693" s="120"/>
      <c r="J693" s="113"/>
    </row>
    <row r="694" spans="3:10" x14ac:dyDescent="0.45">
      <c r="C694" s="120"/>
      <c r="D694" s="121"/>
      <c r="E694" s="122"/>
      <c r="F694" s="122"/>
      <c r="G694" s="117"/>
      <c r="H694" s="117"/>
      <c r="I694" s="120"/>
      <c r="J694" s="113"/>
    </row>
    <row r="695" spans="3:10" x14ac:dyDescent="0.45">
      <c r="C695" s="120"/>
      <c r="D695" s="121"/>
      <c r="E695" s="122"/>
      <c r="F695" s="122"/>
      <c r="G695" s="117"/>
      <c r="H695" s="117"/>
      <c r="I695" s="120"/>
      <c r="J695" s="113"/>
    </row>
    <row r="696" spans="3:10" x14ac:dyDescent="0.45">
      <c r="C696" s="120"/>
      <c r="D696" s="121"/>
      <c r="E696" s="122"/>
      <c r="F696" s="122"/>
      <c r="G696" s="117"/>
      <c r="H696" s="117"/>
      <c r="I696" s="120"/>
      <c r="J696" s="113"/>
    </row>
    <row r="697" spans="3:10" x14ac:dyDescent="0.45">
      <c r="C697" s="120"/>
      <c r="D697" s="121"/>
      <c r="E697" s="122"/>
      <c r="F697" s="122"/>
      <c r="G697" s="117"/>
      <c r="H697" s="117"/>
      <c r="I697" s="120"/>
      <c r="J697" s="113"/>
    </row>
    <row r="698" spans="3:10" x14ac:dyDescent="0.45">
      <c r="C698" s="120"/>
      <c r="D698" s="121"/>
      <c r="E698" s="122"/>
      <c r="F698" s="122"/>
      <c r="G698" s="117"/>
      <c r="H698" s="117"/>
      <c r="I698" s="120"/>
      <c r="J698" s="113"/>
    </row>
    <row r="699" spans="3:10" x14ac:dyDescent="0.45">
      <c r="C699" s="120"/>
      <c r="D699" s="121"/>
      <c r="E699" s="122"/>
      <c r="F699" s="122"/>
      <c r="G699" s="117"/>
      <c r="H699" s="117"/>
      <c r="I699" s="120"/>
      <c r="J699" s="113"/>
    </row>
    <row r="700" spans="3:10" x14ac:dyDescent="0.45">
      <c r="C700" s="120"/>
      <c r="D700" s="121"/>
      <c r="E700" s="122"/>
      <c r="F700" s="122"/>
      <c r="G700" s="117"/>
      <c r="H700" s="117"/>
      <c r="I700" s="120"/>
      <c r="J700" s="113"/>
    </row>
    <row r="701" spans="3:10" x14ac:dyDescent="0.45">
      <c r="C701" s="120"/>
      <c r="D701" s="121"/>
      <c r="E701" s="122"/>
      <c r="F701" s="122"/>
      <c r="G701" s="117"/>
      <c r="H701" s="117"/>
      <c r="I701" s="120"/>
      <c r="J701" s="113"/>
    </row>
    <row r="702" spans="3:10" x14ac:dyDescent="0.45">
      <c r="C702" s="120"/>
      <c r="D702" s="121"/>
      <c r="E702" s="122"/>
      <c r="F702" s="122"/>
      <c r="G702" s="117"/>
      <c r="H702" s="117"/>
      <c r="I702" s="120"/>
      <c r="J702" s="113"/>
    </row>
    <row r="703" spans="3:10" x14ac:dyDescent="0.45">
      <c r="C703" s="120"/>
      <c r="D703" s="121"/>
      <c r="E703" s="122"/>
      <c r="F703" s="122"/>
      <c r="G703" s="117"/>
      <c r="H703" s="117"/>
      <c r="I703" s="120"/>
      <c r="J703" s="113"/>
    </row>
    <row r="704" spans="3:10" x14ac:dyDescent="0.45">
      <c r="C704" s="120"/>
      <c r="D704" s="121"/>
      <c r="E704" s="122"/>
      <c r="F704" s="122"/>
      <c r="G704" s="117"/>
      <c r="H704" s="117"/>
      <c r="I704" s="120"/>
      <c r="J704" s="113"/>
    </row>
    <row r="705" spans="3:10" x14ac:dyDescent="0.45">
      <c r="C705" s="120"/>
      <c r="D705" s="121"/>
      <c r="E705" s="122"/>
      <c r="F705" s="122"/>
      <c r="G705" s="117"/>
      <c r="H705" s="117"/>
      <c r="I705" s="120"/>
      <c r="J705" s="113"/>
    </row>
    <row r="706" spans="3:10" x14ac:dyDescent="0.45">
      <c r="C706" s="120"/>
      <c r="D706" s="121"/>
      <c r="E706" s="122"/>
      <c r="F706" s="122"/>
      <c r="G706" s="117"/>
      <c r="H706" s="117"/>
      <c r="I706" s="120"/>
      <c r="J706" s="113"/>
    </row>
    <row r="707" spans="3:10" x14ac:dyDescent="0.45">
      <c r="C707" s="120"/>
      <c r="D707" s="121"/>
      <c r="E707" s="122"/>
      <c r="F707" s="122"/>
      <c r="G707" s="117"/>
      <c r="H707" s="117"/>
      <c r="I707" s="120"/>
      <c r="J707" s="113"/>
    </row>
    <row r="708" spans="3:10" x14ac:dyDescent="0.45">
      <c r="C708" s="120"/>
      <c r="D708" s="121"/>
      <c r="E708" s="122"/>
      <c r="F708" s="122"/>
      <c r="G708" s="117"/>
      <c r="H708" s="117"/>
      <c r="I708" s="120"/>
      <c r="J708" s="113"/>
    </row>
    <row r="709" spans="3:10" x14ac:dyDescent="0.45">
      <c r="C709" s="120"/>
      <c r="D709" s="121"/>
      <c r="E709" s="122"/>
      <c r="F709" s="122"/>
      <c r="G709" s="117"/>
      <c r="H709" s="117"/>
      <c r="I709" s="120"/>
      <c r="J709" s="113"/>
    </row>
    <row r="710" spans="3:10" x14ac:dyDescent="0.45">
      <c r="C710" s="120"/>
      <c r="D710" s="121"/>
      <c r="E710" s="122"/>
      <c r="F710" s="122"/>
      <c r="G710" s="117"/>
      <c r="H710" s="117"/>
      <c r="I710" s="120"/>
      <c r="J710" s="113"/>
    </row>
    <row r="711" spans="3:10" x14ac:dyDescent="0.45">
      <c r="C711" s="120"/>
      <c r="D711" s="121"/>
      <c r="E711" s="122"/>
      <c r="F711" s="122"/>
      <c r="G711" s="117"/>
      <c r="H711" s="117"/>
      <c r="I711" s="120"/>
      <c r="J711" s="113"/>
    </row>
    <row r="712" spans="3:10" x14ac:dyDescent="0.45">
      <c r="C712" s="120"/>
      <c r="D712" s="121"/>
      <c r="E712" s="122"/>
      <c r="F712" s="122"/>
      <c r="G712" s="117"/>
      <c r="H712" s="117"/>
      <c r="I712" s="120"/>
      <c r="J712" s="113"/>
    </row>
    <row r="713" spans="3:10" x14ac:dyDescent="0.45">
      <c r="C713" s="120"/>
      <c r="D713" s="121"/>
      <c r="E713" s="122"/>
      <c r="F713" s="122"/>
      <c r="G713" s="117"/>
      <c r="H713" s="117"/>
      <c r="I713" s="120"/>
      <c r="J713" s="113"/>
    </row>
    <row r="714" spans="3:10" x14ac:dyDescent="0.45">
      <c r="C714" s="120"/>
      <c r="D714" s="121"/>
      <c r="E714" s="122"/>
      <c r="F714" s="122"/>
      <c r="G714" s="117"/>
      <c r="H714" s="117"/>
      <c r="I714" s="120"/>
      <c r="J714" s="113"/>
    </row>
    <row r="715" spans="3:10" x14ac:dyDescent="0.45">
      <c r="C715" s="120"/>
      <c r="D715" s="121"/>
      <c r="E715" s="122"/>
      <c r="F715" s="122"/>
      <c r="G715" s="117"/>
      <c r="H715" s="117"/>
      <c r="I715" s="120"/>
      <c r="J715" s="113"/>
    </row>
    <row r="716" spans="3:10" x14ac:dyDescent="0.45">
      <c r="C716" s="120"/>
      <c r="D716" s="121"/>
      <c r="E716" s="122"/>
      <c r="F716" s="122"/>
      <c r="G716" s="117"/>
      <c r="H716" s="117"/>
      <c r="I716" s="120"/>
      <c r="J716" s="113"/>
    </row>
    <row r="717" spans="3:10" x14ac:dyDescent="0.45">
      <c r="C717" s="120"/>
      <c r="D717" s="121"/>
      <c r="E717" s="122"/>
      <c r="F717" s="122"/>
      <c r="G717" s="117"/>
      <c r="H717" s="117"/>
      <c r="I717" s="120"/>
      <c r="J717" s="113"/>
    </row>
    <row r="718" spans="3:10" x14ac:dyDescent="0.45">
      <c r="C718" s="120"/>
      <c r="D718" s="121"/>
      <c r="E718" s="122"/>
      <c r="F718" s="122"/>
      <c r="G718" s="117"/>
      <c r="H718" s="117"/>
      <c r="I718" s="120"/>
      <c r="J718" s="113"/>
    </row>
    <row r="719" spans="3:10" x14ac:dyDescent="0.45">
      <c r="C719" s="120"/>
      <c r="D719" s="121"/>
      <c r="E719" s="122"/>
      <c r="F719" s="122"/>
      <c r="G719" s="117"/>
      <c r="H719" s="117"/>
      <c r="I719" s="120"/>
      <c r="J719" s="113"/>
    </row>
    <row r="720" spans="3:10" x14ac:dyDescent="0.45">
      <c r="C720" s="120"/>
      <c r="D720" s="121"/>
      <c r="E720" s="122"/>
      <c r="F720" s="122"/>
      <c r="G720" s="117"/>
      <c r="H720" s="117"/>
      <c r="I720" s="120"/>
      <c r="J720" s="113"/>
    </row>
    <row r="721" spans="3:10" x14ac:dyDescent="0.45">
      <c r="C721" s="120"/>
      <c r="D721" s="121"/>
      <c r="E721" s="122"/>
      <c r="F721" s="122"/>
      <c r="G721" s="117"/>
      <c r="H721" s="117"/>
      <c r="I721" s="120"/>
      <c r="J721" s="113"/>
    </row>
    <row r="722" spans="3:10" x14ac:dyDescent="0.45">
      <c r="C722" s="120"/>
      <c r="D722" s="121"/>
      <c r="E722" s="122"/>
      <c r="F722" s="122"/>
      <c r="G722" s="117"/>
      <c r="H722" s="117"/>
      <c r="I722" s="120"/>
      <c r="J722" s="113"/>
    </row>
    <row r="723" spans="3:10" x14ac:dyDescent="0.45">
      <c r="C723" s="120"/>
      <c r="D723" s="121"/>
      <c r="E723" s="122"/>
      <c r="F723" s="122"/>
      <c r="G723" s="117"/>
      <c r="H723" s="117"/>
      <c r="I723" s="120"/>
      <c r="J723" s="113"/>
    </row>
    <row r="724" spans="3:10" x14ac:dyDescent="0.45">
      <c r="C724" s="120"/>
      <c r="D724" s="121"/>
      <c r="E724" s="122"/>
      <c r="F724" s="122"/>
      <c r="G724" s="117"/>
      <c r="H724" s="117"/>
      <c r="I724" s="120"/>
      <c r="J724" s="113"/>
    </row>
    <row r="725" spans="3:10" x14ac:dyDescent="0.45">
      <c r="C725" s="120"/>
      <c r="D725" s="121"/>
      <c r="E725" s="122"/>
      <c r="F725" s="122"/>
      <c r="G725" s="117"/>
      <c r="H725" s="117"/>
      <c r="I725" s="120"/>
      <c r="J725" s="113"/>
    </row>
    <row r="726" spans="3:10" x14ac:dyDescent="0.45">
      <c r="C726" s="120"/>
      <c r="D726" s="121"/>
      <c r="E726" s="122"/>
      <c r="F726" s="122"/>
      <c r="G726" s="117"/>
      <c r="H726" s="117"/>
      <c r="I726" s="120"/>
      <c r="J726" s="113"/>
    </row>
    <row r="727" spans="3:10" x14ac:dyDescent="0.45">
      <c r="C727" s="120"/>
      <c r="D727" s="121"/>
      <c r="E727" s="122"/>
      <c r="F727" s="122"/>
      <c r="G727" s="117"/>
      <c r="H727" s="117"/>
      <c r="I727" s="120"/>
      <c r="J727" s="113"/>
    </row>
    <row r="728" spans="3:10" x14ac:dyDescent="0.45">
      <c r="C728" s="120"/>
      <c r="D728" s="121"/>
      <c r="E728" s="122"/>
      <c r="F728" s="122"/>
      <c r="G728" s="117"/>
      <c r="H728" s="117"/>
      <c r="I728" s="120"/>
      <c r="J728" s="113"/>
    </row>
    <row r="729" spans="3:10" x14ac:dyDescent="0.45">
      <c r="C729" s="120"/>
      <c r="D729" s="121"/>
      <c r="E729" s="122"/>
      <c r="F729" s="122"/>
      <c r="G729" s="117"/>
      <c r="H729" s="117"/>
      <c r="I729" s="120"/>
      <c r="J729" s="113"/>
    </row>
    <row r="730" spans="3:10" x14ac:dyDescent="0.45">
      <c r="C730" s="120"/>
      <c r="D730" s="121"/>
      <c r="E730" s="122"/>
      <c r="F730" s="122"/>
      <c r="G730" s="117"/>
      <c r="H730" s="117"/>
      <c r="I730" s="120"/>
      <c r="J730" s="113"/>
    </row>
    <row r="731" spans="3:10" x14ac:dyDescent="0.45">
      <c r="C731" s="120"/>
      <c r="D731" s="121"/>
      <c r="E731" s="122"/>
      <c r="F731" s="122"/>
      <c r="G731" s="117"/>
      <c r="H731" s="117"/>
      <c r="I731" s="120"/>
      <c r="J731" s="113"/>
    </row>
    <row r="732" spans="3:10" x14ac:dyDescent="0.45">
      <c r="C732" s="120"/>
      <c r="D732" s="121"/>
      <c r="E732" s="122"/>
      <c r="F732" s="122"/>
      <c r="G732" s="117"/>
      <c r="H732" s="117"/>
      <c r="I732" s="120"/>
      <c r="J732" s="113"/>
    </row>
    <row r="733" spans="3:10" x14ac:dyDescent="0.45">
      <c r="C733" s="120"/>
      <c r="D733" s="121"/>
      <c r="E733" s="122"/>
      <c r="F733" s="122"/>
      <c r="G733" s="117"/>
      <c r="H733" s="117"/>
      <c r="I733" s="120"/>
      <c r="J733" s="113"/>
    </row>
    <row r="734" spans="3:10" x14ac:dyDescent="0.45">
      <c r="C734" s="120"/>
      <c r="D734" s="121"/>
      <c r="E734" s="122"/>
      <c r="F734" s="122"/>
      <c r="G734" s="117"/>
      <c r="H734" s="117"/>
      <c r="I734" s="120"/>
      <c r="J734" s="113"/>
    </row>
    <row r="735" spans="3:10" x14ac:dyDescent="0.45">
      <c r="C735" s="120"/>
      <c r="D735" s="121"/>
      <c r="E735" s="122"/>
      <c r="F735" s="122"/>
      <c r="G735" s="117"/>
      <c r="H735" s="117"/>
      <c r="I735" s="120"/>
      <c r="J735" s="113"/>
    </row>
    <row r="736" spans="3:10" x14ac:dyDescent="0.45">
      <c r="C736" s="120"/>
      <c r="D736" s="121"/>
      <c r="E736" s="122"/>
      <c r="F736" s="122"/>
      <c r="G736" s="117"/>
      <c r="H736" s="117"/>
      <c r="I736" s="120"/>
      <c r="J736" s="113"/>
    </row>
    <row r="737" spans="3:10" x14ac:dyDescent="0.45">
      <c r="C737" s="120"/>
      <c r="D737" s="121"/>
      <c r="E737" s="122"/>
      <c r="F737" s="122"/>
      <c r="G737" s="117"/>
      <c r="H737" s="117"/>
      <c r="I737" s="120"/>
      <c r="J737" s="113"/>
    </row>
    <row r="738" spans="3:10" x14ac:dyDescent="0.45">
      <c r="C738" s="120"/>
      <c r="D738" s="121"/>
      <c r="E738" s="122"/>
      <c r="F738" s="122"/>
      <c r="G738" s="117"/>
      <c r="H738" s="117"/>
      <c r="I738" s="120"/>
      <c r="J738" s="113"/>
    </row>
    <row r="739" spans="3:10" x14ac:dyDescent="0.45">
      <c r="C739" s="120"/>
      <c r="D739" s="121"/>
      <c r="E739" s="122"/>
      <c r="F739" s="122"/>
      <c r="G739" s="117"/>
      <c r="H739" s="117"/>
      <c r="I739" s="120"/>
      <c r="J739" s="113"/>
    </row>
    <row r="740" spans="3:10" x14ac:dyDescent="0.45">
      <c r="C740" s="120"/>
      <c r="D740" s="121"/>
      <c r="E740" s="122"/>
      <c r="F740" s="122"/>
      <c r="G740" s="117"/>
      <c r="H740" s="117"/>
      <c r="I740" s="120"/>
      <c r="J740" s="113"/>
    </row>
    <row r="741" spans="3:10" x14ac:dyDescent="0.45">
      <c r="C741" s="120"/>
      <c r="D741" s="121"/>
      <c r="E741" s="122"/>
      <c r="F741" s="122"/>
      <c r="G741" s="117"/>
      <c r="H741" s="117"/>
      <c r="I741" s="120"/>
      <c r="J741" s="113"/>
    </row>
    <row r="742" spans="3:10" x14ac:dyDescent="0.45">
      <c r="C742" s="120"/>
      <c r="D742" s="121"/>
      <c r="E742" s="122"/>
      <c r="F742" s="122"/>
      <c r="G742" s="117"/>
      <c r="H742" s="117"/>
      <c r="I742" s="120"/>
      <c r="J742" s="113"/>
    </row>
    <row r="743" spans="3:10" x14ac:dyDescent="0.45">
      <c r="C743" s="120"/>
      <c r="D743" s="121"/>
      <c r="E743" s="122"/>
      <c r="F743" s="122"/>
      <c r="G743" s="117"/>
      <c r="H743" s="117"/>
      <c r="I743" s="120"/>
      <c r="J743" s="113"/>
    </row>
    <row r="744" spans="3:10" x14ac:dyDescent="0.45">
      <c r="C744" s="120"/>
      <c r="D744" s="121"/>
      <c r="E744" s="122"/>
      <c r="F744" s="122"/>
      <c r="G744" s="117"/>
      <c r="H744" s="117"/>
      <c r="I744" s="120"/>
      <c r="J744" s="113"/>
    </row>
    <row r="745" spans="3:10" x14ac:dyDescent="0.45">
      <c r="C745" s="120"/>
      <c r="D745" s="121"/>
      <c r="E745" s="122"/>
      <c r="F745" s="122"/>
      <c r="G745" s="117"/>
      <c r="H745" s="117"/>
      <c r="I745" s="120"/>
      <c r="J745" s="113"/>
    </row>
    <row r="746" spans="3:10" x14ac:dyDescent="0.45">
      <c r="C746" s="120"/>
      <c r="D746" s="121"/>
      <c r="E746" s="122"/>
      <c r="F746" s="122"/>
      <c r="G746" s="117"/>
      <c r="H746" s="117"/>
      <c r="I746" s="120"/>
      <c r="J746" s="113"/>
    </row>
    <row r="747" spans="3:10" x14ac:dyDescent="0.45">
      <c r="C747" s="120"/>
      <c r="D747" s="121"/>
      <c r="E747" s="122"/>
      <c r="F747" s="122"/>
      <c r="G747" s="117"/>
      <c r="H747" s="117"/>
      <c r="I747" s="120"/>
      <c r="J747" s="113"/>
    </row>
    <row r="748" spans="3:10" x14ac:dyDescent="0.45">
      <c r="C748" s="120"/>
      <c r="D748" s="121"/>
      <c r="E748" s="122"/>
      <c r="F748" s="122"/>
      <c r="G748" s="117"/>
      <c r="H748" s="117"/>
      <c r="I748" s="120"/>
      <c r="J748" s="113"/>
    </row>
    <row r="749" spans="3:10" x14ac:dyDescent="0.45">
      <c r="C749" s="120"/>
      <c r="D749" s="121"/>
      <c r="E749" s="122"/>
      <c r="F749" s="122"/>
      <c r="G749" s="117"/>
      <c r="H749" s="117"/>
      <c r="I749" s="120"/>
      <c r="J749" s="113"/>
    </row>
    <row r="750" spans="3:10" x14ac:dyDescent="0.45">
      <c r="C750" s="120"/>
      <c r="D750" s="121"/>
      <c r="E750" s="122"/>
      <c r="F750" s="122"/>
      <c r="G750" s="117"/>
      <c r="H750" s="117"/>
      <c r="I750" s="120"/>
      <c r="J750" s="113"/>
    </row>
    <row r="751" spans="3:10" x14ac:dyDescent="0.45">
      <c r="C751" s="120"/>
      <c r="D751" s="121"/>
      <c r="E751" s="122"/>
      <c r="F751" s="122"/>
      <c r="G751" s="117"/>
      <c r="H751" s="117"/>
      <c r="I751" s="120"/>
      <c r="J751" s="113"/>
    </row>
    <row r="752" spans="3:10" x14ac:dyDescent="0.45">
      <c r="C752" s="120"/>
      <c r="D752" s="121"/>
      <c r="E752" s="122"/>
      <c r="F752" s="122"/>
      <c r="G752" s="117"/>
      <c r="H752" s="117"/>
      <c r="I752" s="120"/>
      <c r="J752" s="113"/>
    </row>
    <row r="753" spans="3:10" x14ac:dyDescent="0.45">
      <c r="C753" s="120"/>
      <c r="D753" s="121"/>
      <c r="E753" s="122"/>
      <c r="F753" s="122"/>
      <c r="G753" s="117"/>
      <c r="H753" s="117"/>
      <c r="I753" s="120"/>
      <c r="J753" s="113"/>
    </row>
    <row r="754" spans="3:10" x14ac:dyDescent="0.45">
      <c r="C754" s="120"/>
      <c r="D754" s="121"/>
      <c r="E754" s="122"/>
      <c r="F754" s="122"/>
      <c r="G754" s="117"/>
      <c r="H754" s="117"/>
      <c r="I754" s="120"/>
      <c r="J754" s="113"/>
    </row>
    <row r="755" spans="3:10" x14ac:dyDescent="0.45">
      <c r="C755" s="120"/>
      <c r="D755" s="121"/>
      <c r="E755" s="122"/>
      <c r="F755" s="122"/>
      <c r="G755" s="117"/>
      <c r="H755" s="117"/>
      <c r="I755" s="120"/>
      <c r="J755" s="113"/>
    </row>
    <row r="756" spans="3:10" x14ac:dyDescent="0.45">
      <c r="C756" s="120"/>
      <c r="D756" s="121"/>
      <c r="E756" s="122"/>
      <c r="F756" s="122"/>
      <c r="G756" s="117"/>
      <c r="H756" s="117"/>
      <c r="I756" s="120"/>
      <c r="J756" s="113"/>
    </row>
    <row r="757" spans="3:10" x14ac:dyDescent="0.45">
      <c r="C757" s="120"/>
      <c r="D757" s="121"/>
      <c r="E757" s="122"/>
      <c r="F757" s="122"/>
      <c r="G757" s="117"/>
      <c r="H757" s="117"/>
      <c r="I757" s="120"/>
      <c r="J757" s="113"/>
    </row>
    <row r="758" spans="3:10" x14ac:dyDescent="0.45">
      <c r="C758" s="120"/>
      <c r="D758" s="121"/>
      <c r="E758" s="122"/>
      <c r="F758" s="122"/>
      <c r="G758" s="117"/>
      <c r="H758" s="117"/>
      <c r="I758" s="120"/>
      <c r="J758" s="113"/>
    </row>
    <row r="759" spans="3:10" x14ac:dyDescent="0.45">
      <c r="C759" s="120"/>
      <c r="D759" s="121"/>
      <c r="E759" s="122"/>
      <c r="F759" s="122"/>
      <c r="G759" s="117"/>
      <c r="H759" s="117"/>
      <c r="I759" s="120"/>
      <c r="J759" s="113"/>
    </row>
    <row r="760" spans="3:10" x14ac:dyDescent="0.45">
      <c r="C760" s="120"/>
      <c r="D760" s="121"/>
      <c r="E760" s="122"/>
      <c r="F760" s="122"/>
      <c r="G760" s="117"/>
      <c r="H760" s="117"/>
      <c r="I760" s="120"/>
      <c r="J760" s="113"/>
    </row>
    <row r="761" spans="3:10" x14ac:dyDescent="0.45">
      <c r="C761" s="120"/>
      <c r="D761" s="121"/>
      <c r="E761" s="122"/>
      <c r="F761" s="122"/>
      <c r="G761" s="117"/>
      <c r="H761" s="117"/>
      <c r="I761" s="120"/>
      <c r="J761" s="113"/>
    </row>
    <row r="762" spans="3:10" x14ac:dyDescent="0.45">
      <c r="C762" s="120"/>
      <c r="D762" s="121"/>
      <c r="E762" s="122"/>
      <c r="F762" s="122"/>
      <c r="G762" s="117"/>
      <c r="H762" s="117"/>
      <c r="I762" s="120"/>
      <c r="J762" s="113"/>
    </row>
    <row r="763" spans="3:10" x14ac:dyDescent="0.45">
      <c r="C763" s="120"/>
      <c r="D763" s="121"/>
      <c r="E763" s="122"/>
      <c r="F763" s="122"/>
      <c r="G763" s="117"/>
      <c r="H763" s="117"/>
      <c r="I763" s="120"/>
      <c r="J763" s="113"/>
    </row>
    <row r="764" spans="3:10" x14ac:dyDescent="0.45">
      <c r="C764" s="120"/>
      <c r="D764" s="121"/>
      <c r="E764" s="122"/>
      <c r="F764" s="122"/>
      <c r="G764" s="117"/>
      <c r="H764" s="117"/>
      <c r="I764" s="120"/>
      <c r="J764" s="113"/>
    </row>
    <row r="765" spans="3:10" x14ac:dyDescent="0.45">
      <c r="C765" s="120"/>
      <c r="D765" s="121"/>
      <c r="E765" s="122"/>
      <c r="F765" s="122"/>
      <c r="G765" s="117"/>
      <c r="H765" s="117"/>
      <c r="I765" s="120"/>
      <c r="J765" s="113"/>
    </row>
    <row r="766" spans="3:10" x14ac:dyDescent="0.45">
      <c r="C766" s="120"/>
      <c r="D766" s="121"/>
      <c r="E766" s="122"/>
      <c r="F766" s="122"/>
      <c r="G766" s="117"/>
      <c r="H766" s="117"/>
      <c r="I766" s="120"/>
      <c r="J766" s="113"/>
    </row>
    <row r="767" spans="3:10" x14ac:dyDescent="0.45">
      <c r="C767" s="120"/>
      <c r="D767" s="121"/>
      <c r="E767" s="122"/>
      <c r="F767" s="122"/>
      <c r="G767" s="117"/>
      <c r="H767" s="117"/>
      <c r="I767" s="120"/>
      <c r="J767" s="113"/>
    </row>
    <row r="768" spans="3:10" x14ac:dyDescent="0.45">
      <c r="C768" s="120"/>
      <c r="D768" s="121"/>
      <c r="E768" s="122"/>
      <c r="F768" s="122"/>
      <c r="G768" s="117"/>
      <c r="H768" s="117"/>
      <c r="I768" s="120"/>
      <c r="J768" s="113"/>
    </row>
    <row r="769" spans="3:10" x14ac:dyDescent="0.45">
      <c r="C769" s="120"/>
      <c r="D769" s="121"/>
      <c r="E769" s="122"/>
      <c r="F769" s="122"/>
      <c r="G769" s="117"/>
      <c r="H769" s="117"/>
      <c r="I769" s="120"/>
      <c r="J769" s="113"/>
    </row>
    <row r="770" spans="3:10" x14ac:dyDescent="0.45">
      <c r="C770" s="120"/>
      <c r="D770" s="121"/>
      <c r="E770" s="122"/>
      <c r="F770" s="122"/>
      <c r="G770" s="117"/>
      <c r="H770" s="117"/>
      <c r="I770" s="120"/>
      <c r="J770" s="113"/>
    </row>
    <row r="771" spans="3:10" x14ac:dyDescent="0.45">
      <c r="C771" s="120"/>
      <c r="D771" s="121"/>
      <c r="E771" s="122"/>
      <c r="F771" s="122"/>
      <c r="G771" s="117"/>
      <c r="H771" s="117"/>
      <c r="I771" s="120"/>
      <c r="J771" s="113"/>
    </row>
    <row r="772" spans="3:10" x14ac:dyDescent="0.45">
      <c r="C772" s="120"/>
      <c r="D772" s="121"/>
      <c r="E772" s="122"/>
      <c r="F772" s="122"/>
      <c r="G772" s="117"/>
      <c r="H772" s="117"/>
      <c r="I772" s="120"/>
      <c r="J772" s="113"/>
    </row>
    <row r="773" spans="3:10" x14ac:dyDescent="0.45">
      <c r="C773" s="120"/>
      <c r="D773" s="121"/>
      <c r="E773" s="122"/>
      <c r="F773" s="122"/>
      <c r="G773" s="117"/>
      <c r="H773" s="117"/>
      <c r="I773" s="120"/>
      <c r="J773" s="113"/>
    </row>
    <row r="774" spans="3:10" x14ac:dyDescent="0.45">
      <c r="C774" s="120"/>
      <c r="D774" s="121"/>
      <c r="E774" s="122"/>
      <c r="F774" s="122"/>
      <c r="G774" s="117"/>
      <c r="H774" s="117"/>
      <c r="I774" s="120"/>
      <c r="J774" s="113"/>
    </row>
    <row r="775" spans="3:10" x14ac:dyDescent="0.45">
      <c r="C775" s="120"/>
      <c r="D775" s="121"/>
      <c r="E775" s="122"/>
      <c r="F775" s="122"/>
      <c r="G775" s="117"/>
      <c r="H775" s="117"/>
      <c r="I775" s="120"/>
      <c r="J775" s="113"/>
    </row>
    <row r="776" spans="3:10" x14ac:dyDescent="0.45">
      <c r="C776" s="120"/>
      <c r="D776" s="121"/>
      <c r="E776" s="122"/>
      <c r="F776" s="122"/>
      <c r="G776" s="117"/>
      <c r="H776" s="117"/>
      <c r="I776" s="120"/>
      <c r="J776" s="113"/>
    </row>
    <row r="777" spans="3:10" x14ac:dyDescent="0.45">
      <c r="C777" s="120"/>
      <c r="D777" s="121"/>
      <c r="E777" s="122"/>
      <c r="F777" s="122"/>
      <c r="G777" s="117"/>
      <c r="H777" s="117"/>
      <c r="I777" s="120"/>
      <c r="J777" s="113"/>
    </row>
    <row r="778" spans="3:10" x14ac:dyDescent="0.45">
      <c r="C778" s="120"/>
      <c r="D778" s="121"/>
      <c r="E778" s="122"/>
      <c r="F778" s="122"/>
      <c r="G778" s="117"/>
      <c r="H778" s="117"/>
      <c r="I778" s="120"/>
      <c r="J778" s="113"/>
    </row>
    <row r="779" spans="3:10" x14ac:dyDescent="0.45">
      <c r="C779" s="120"/>
      <c r="D779" s="121"/>
      <c r="E779" s="122"/>
      <c r="F779" s="122"/>
      <c r="G779" s="117"/>
      <c r="H779" s="117"/>
      <c r="I779" s="120"/>
      <c r="J779" s="113"/>
    </row>
    <row r="780" spans="3:10" x14ac:dyDescent="0.45">
      <c r="C780" s="120"/>
      <c r="D780" s="121"/>
      <c r="E780" s="122"/>
      <c r="F780" s="122"/>
      <c r="G780" s="117"/>
      <c r="H780" s="117"/>
      <c r="I780" s="120"/>
      <c r="J780" s="113"/>
    </row>
    <row r="781" spans="3:10" x14ac:dyDescent="0.45">
      <c r="C781" s="120"/>
      <c r="D781" s="121"/>
      <c r="E781" s="122"/>
      <c r="F781" s="122"/>
      <c r="G781" s="117"/>
      <c r="H781" s="117"/>
      <c r="I781" s="120"/>
      <c r="J781" s="113"/>
    </row>
    <row r="782" spans="3:10" x14ac:dyDescent="0.45">
      <c r="C782" s="120"/>
      <c r="D782" s="121"/>
      <c r="E782" s="122"/>
      <c r="F782" s="122"/>
      <c r="G782" s="117"/>
      <c r="H782" s="117"/>
      <c r="I782" s="120"/>
      <c r="J782" s="113"/>
    </row>
    <row r="783" spans="3:10" x14ac:dyDescent="0.45">
      <c r="C783" s="120"/>
      <c r="D783" s="121"/>
      <c r="E783" s="122"/>
      <c r="F783" s="122"/>
      <c r="G783" s="117"/>
      <c r="H783" s="117"/>
      <c r="I783" s="120"/>
      <c r="J783" s="113"/>
    </row>
    <row r="784" spans="3:10" x14ac:dyDescent="0.45">
      <c r="C784" s="120"/>
      <c r="D784" s="121"/>
      <c r="E784" s="122"/>
      <c r="F784" s="122"/>
      <c r="G784" s="117"/>
      <c r="H784" s="117"/>
      <c r="I784" s="120"/>
      <c r="J784" s="113"/>
    </row>
    <row r="785" spans="3:10" x14ac:dyDescent="0.45">
      <c r="C785" s="120"/>
      <c r="D785" s="121"/>
      <c r="E785" s="122"/>
      <c r="F785" s="122"/>
      <c r="G785" s="117"/>
      <c r="H785" s="117"/>
      <c r="I785" s="120"/>
      <c r="J785" s="113"/>
    </row>
    <row r="786" spans="3:10" x14ac:dyDescent="0.45">
      <c r="C786" s="120"/>
      <c r="D786" s="121"/>
      <c r="E786" s="122"/>
      <c r="F786" s="122"/>
      <c r="G786" s="117"/>
      <c r="H786" s="117"/>
      <c r="I786" s="120"/>
      <c r="J786" s="113"/>
    </row>
    <row r="787" spans="3:10" x14ac:dyDescent="0.45">
      <c r="C787" s="120"/>
      <c r="D787" s="121"/>
      <c r="E787" s="122"/>
      <c r="F787" s="122"/>
      <c r="G787" s="117"/>
      <c r="H787" s="117"/>
      <c r="I787" s="120"/>
      <c r="J787" s="113"/>
    </row>
    <row r="788" spans="3:10" x14ac:dyDescent="0.45">
      <c r="C788" s="120"/>
      <c r="D788" s="121"/>
      <c r="E788" s="122"/>
      <c r="F788" s="122"/>
      <c r="G788" s="117"/>
      <c r="H788" s="117"/>
      <c r="I788" s="120"/>
      <c r="J788" s="113"/>
    </row>
    <row r="789" spans="3:10" x14ac:dyDescent="0.45">
      <c r="C789" s="120"/>
      <c r="D789" s="121"/>
      <c r="E789" s="122"/>
      <c r="F789" s="122"/>
      <c r="G789" s="117"/>
      <c r="H789" s="117"/>
      <c r="I789" s="120"/>
      <c r="J789" s="113"/>
    </row>
    <row r="790" spans="3:10" x14ac:dyDescent="0.45">
      <c r="C790" s="120"/>
      <c r="D790" s="121"/>
      <c r="E790" s="122"/>
      <c r="F790" s="122"/>
      <c r="G790" s="117"/>
      <c r="H790" s="117"/>
      <c r="I790" s="120"/>
      <c r="J790" s="113"/>
    </row>
    <row r="791" spans="3:10" x14ac:dyDescent="0.45">
      <c r="C791" s="120"/>
      <c r="D791" s="121"/>
      <c r="E791" s="122"/>
      <c r="F791" s="122"/>
      <c r="G791" s="117"/>
      <c r="H791" s="117"/>
      <c r="I791" s="120"/>
      <c r="J791" s="113"/>
    </row>
    <row r="792" spans="3:10" x14ac:dyDescent="0.45">
      <c r="C792" s="120"/>
      <c r="D792" s="121"/>
      <c r="E792" s="122"/>
      <c r="F792" s="122"/>
      <c r="G792" s="117"/>
      <c r="H792" s="117"/>
      <c r="I792" s="120"/>
      <c r="J792" s="113"/>
    </row>
    <row r="793" spans="3:10" x14ac:dyDescent="0.45">
      <c r="C793" s="120"/>
      <c r="D793" s="121"/>
      <c r="E793" s="122"/>
      <c r="F793" s="122"/>
      <c r="G793" s="117"/>
      <c r="H793" s="117"/>
      <c r="I793" s="120"/>
      <c r="J793" s="113"/>
    </row>
    <row r="794" spans="3:10" x14ac:dyDescent="0.45">
      <c r="C794" s="120"/>
      <c r="D794" s="121"/>
      <c r="E794" s="122"/>
      <c r="F794" s="122"/>
      <c r="G794" s="117"/>
      <c r="H794" s="117"/>
      <c r="I794" s="120"/>
      <c r="J794" s="113"/>
    </row>
    <row r="795" spans="3:10" x14ac:dyDescent="0.45">
      <c r="C795" s="120"/>
      <c r="D795" s="121"/>
      <c r="E795" s="122"/>
      <c r="F795" s="122"/>
      <c r="G795" s="117"/>
      <c r="H795" s="117"/>
      <c r="I795" s="120"/>
      <c r="J795" s="113"/>
    </row>
    <row r="796" spans="3:10" x14ac:dyDescent="0.45">
      <c r="C796" s="120"/>
      <c r="D796" s="121"/>
      <c r="E796" s="122"/>
      <c r="F796" s="122"/>
      <c r="G796" s="117"/>
      <c r="H796" s="117"/>
      <c r="I796" s="120"/>
      <c r="J796" s="113"/>
    </row>
    <row r="797" spans="3:10" x14ac:dyDescent="0.45">
      <c r="C797" s="120"/>
      <c r="D797" s="121"/>
      <c r="E797" s="122"/>
      <c r="F797" s="122"/>
      <c r="G797" s="117"/>
      <c r="H797" s="117"/>
      <c r="I797" s="120"/>
      <c r="J797" s="113"/>
    </row>
    <row r="798" spans="3:10" x14ac:dyDescent="0.45">
      <c r="C798" s="120"/>
      <c r="D798" s="121"/>
      <c r="E798" s="122"/>
      <c r="F798" s="122"/>
      <c r="G798" s="117"/>
      <c r="H798" s="117"/>
      <c r="I798" s="120"/>
      <c r="J798" s="113"/>
    </row>
    <row r="799" spans="3:10" x14ac:dyDescent="0.45">
      <c r="C799" s="120"/>
      <c r="D799" s="121"/>
      <c r="E799" s="122"/>
      <c r="F799" s="122"/>
      <c r="G799" s="117"/>
      <c r="H799" s="117"/>
      <c r="I799" s="120"/>
      <c r="J799" s="113"/>
    </row>
    <row r="800" spans="3:10" x14ac:dyDescent="0.45">
      <c r="C800" s="120"/>
      <c r="D800" s="121"/>
      <c r="E800" s="122"/>
      <c r="F800" s="122"/>
      <c r="G800" s="117"/>
      <c r="H800" s="117"/>
      <c r="I800" s="120"/>
      <c r="J800" s="113"/>
    </row>
    <row r="801" spans="3:10" x14ac:dyDescent="0.45">
      <c r="C801" s="120"/>
      <c r="D801" s="121"/>
      <c r="E801" s="122"/>
      <c r="F801" s="122"/>
      <c r="G801" s="117"/>
      <c r="H801" s="117"/>
      <c r="I801" s="120"/>
      <c r="J801" s="113"/>
    </row>
    <row r="802" spans="3:10" x14ac:dyDescent="0.45">
      <c r="C802" s="120"/>
      <c r="D802" s="121"/>
      <c r="E802" s="122"/>
      <c r="F802" s="122"/>
      <c r="G802" s="117"/>
      <c r="H802" s="117"/>
      <c r="I802" s="120"/>
      <c r="J802" s="113"/>
    </row>
    <row r="803" spans="3:10" x14ac:dyDescent="0.45">
      <c r="C803" s="120"/>
      <c r="D803" s="121"/>
      <c r="E803" s="122"/>
      <c r="F803" s="122"/>
      <c r="G803" s="117"/>
      <c r="H803" s="117"/>
      <c r="I803" s="120"/>
      <c r="J803" s="113"/>
    </row>
    <row r="804" spans="3:10" x14ac:dyDescent="0.45">
      <c r="C804" s="120"/>
      <c r="D804" s="121"/>
      <c r="E804" s="122"/>
      <c r="F804" s="122"/>
      <c r="G804" s="117"/>
      <c r="H804" s="117"/>
      <c r="I804" s="120"/>
      <c r="J804" s="113"/>
    </row>
    <row r="805" spans="3:10" x14ac:dyDescent="0.45">
      <c r="C805" s="120"/>
      <c r="D805" s="121"/>
      <c r="E805" s="122"/>
      <c r="F805" s="122"/>
      <c r="G805" s="117"/>
      <c r="H805" s="117"/>
      <c r="I805" s="120"/>
      <c r="J805" s="113"/>
    </row>
    <row r="806" spans="3:10" x14ac:dyDescent="0.45">
      <c r="C806" s="120"/>
      <c r="D806" s="121"/>
      <c r="E806" s="122"/>
      <c r="F806" s="122"/>
      <c r="G806" s="117"/>
      <c r="H806" s="117"/>
      <c r="I806" s="120"/>
      <c r="J806" s="113"/>
    </row>
    <row r="807" spans="3:10" x14ac:dyDescent="0.45">
      <c r="C807" s="120"/>
      <c r="D807" s="121"/>
      <c r="E807" s="122"/>
      <c r="F807" s="122"/>
      <c r="G807" s="117"/>
      <c r="H807" s="117"/>
      <c r="I807" s="120"/>
      <c r="J807" s="113"/>
    </row>
    <row r="808" spans="3:10" x14ac:dyDescent="0.45">
      <c r="C808" s="120"/>
      <c r="D808" s="121"/>
      <c r="E808" s="122"/>
      <c r="F808" s="122"/>
      <c r="G808" s="117"/>
      <c r="H808" s="117"/>
      <c r="I808" s="120"/>
      <c r="J808" s="113"/>
    </row>
    <row r="809" spans="3:10" x14ac:dyDescent="0.45">
      <c r="C809" s="120"/>
      <c r="D809" s="121"/>
      <c r="E809" s="122"/>
      <c r="F809" s="122"/>
      <c r="G809" s="117"/>
      <c r="H809" s="117"/>
      <c r="I809" s="120"/>
      <c r="J809" s="113"/>
    </row>
    <row r="810" spans="3:10" x14ac:dyDescent="0.45">
      <c r="C810" s="120"/>
      <c r="D810" s="121"/>
      <c r="E810" s="122"/>
      <c r="F810" s="122"/>
      <c r="G810" s="117"/>
      <c r="H810" s="117"/>
      <c r="I810" s="120"/>
      <c r="J810" s="113"/>
    </row>
    <row r="811" spans="3:10" x14ac:dyDescent="0.45">
      <c r="C811" s="120"/>
      <c r="D811" s="121"/>
      <c r="E811" s="122"/>
      <c r="F811" s="122"/>
      <c r="G811" s="117"/>
      <c r="H811" s="117"/>
      <c r="I811" s="120"/>
      <c r="J811" s="113"/>
    </row>
    <row r="812" spans="3:10" x14ac:dyDescent="0.45">
      <c r="C812" s="120"/>
      <c r="D812" s="121"/>
      <c r="E812" s="122"/>
      <c r="F812" s="122"/>
      <c r="G812" s="117"/>
      <c r="H812" s="117"/>
      <c r="I812" s="120"/>
      <c r="J812" s="113"/>
    </row>
    <row r="813" spans="3:10" x14ac:dyDescent="0.45">
      <c r="C813" s="120"/>
      <c r="D813" s="121"/>
      <c r="E813" s="122"/>
      <c r="F813" s="122"/>
      <c r="G813" s="117"/>
      <c r="H813" s="117"/>
      <c r="I813" s="120"/>
      <c r="J813" s="113"/>
    </row>
    <row r="814" spans="3:10" x14ac:dyDescent="0.45">
      <c r="C814" s="120"/>
      <c r="D814" s="121"/>
      <c r="E814" s="122"/>
      <c r="F814" s="122"/>
      <c r="G814" s="117"/>
      <c r="H814" s="117"/>
      <c r="I814" s="120"/>
      <c r="J814" s="113"/>
    </row>
    <row r="815" spans="3:10" x14ac:dyDescent="0.45">
      <c r="C815" s="120"/>
      <c r="D815" s="121"/>
      <c r="E815" s="122"/>
      <c r="F815" s="122"/>
      <c r="G815" s="117"/>
      <c r="H815" s="117"/>
      <c r="I815" s="120"/>
      <c r="J815" s="113"/>
    </row>
    <row r="816" spans="3:10" x14ac:dyDescent="0.45">
      <c r="C816" s="120"/>
      <c r="D816" s="121"/>
      <c r="E816" s="122"/>
      <c r="F816" s="122"/>
      <c r="G816" s="117"/>
      <c r="H816" s="117"/>
      <c r="I816" s="120"/>
      <c r="J816" s="113"/>
    </row>
    <row r="817" spans="3:10" x14ac:dyDescent="0.45">
      <c r="C817" s="120"/>
      <c r="D817" s="121"/>
      <c r="E817" s="122"/>
      <c r="F817" s="122"/>
      <c r="G817" s="117"/>
      <c r="H817" s="117"/>
      <c r="I817" s="120"/>
      <c r="J817" s="113"/>
    </row>
    <row r="818" spans="3:10" x14ac:dyDescent="0.45">
      <c r="C818" s="120"/>
      <c r="D818" s="121"/>
      <c r="E818" s="122"/>
      <c r="F818" s="122"/>
      <c r="G818" s="117"/>
      <c r="H818" s="117"/>
      <c r="I818" s="120"/>
      <c r="J818" s="113"/>
    </row>
    <row r="819" spans="3:10" x14ac:dyDescent="0.45">
      <c r="C819" s="120"/>
      <c r="D819" s="121"/>
      <c r="E819" s="122"/>
      <c r="F819" s="122"/>
      <c r="G819" s="117"/>
      <c r="H819" s="117"/>
      <c r="I819" s="120"/>
      <c r="J819" s="113"/>
    </row>
    <row r="820" spans="3:10" x14ac:dyDescent="0.45">
      <c r="C820" s="120"/>
      <c r="D820" s="121"/>
      <c r="E820" s="122"/>
      <c r="F820" s="122"/>
      <c r="G820" s="117"/>
      <c r="H820" s="117"/>
      <c r="I820" s="120"/>
      <c r="J820" s="113"/>
    </row>
    <row r="821" spans="3:10" x14ac:dyDescent="0.45">
      <c r="C821" s="120"/>
      <c r="D821" s="121"/>
      <c r="E821" s="122"/>
      <c r="F821" s="122"/>
      <c r="G821" s="117"/>
      <c r="H821" s="117"/>
      <c r="I821" s="120"/>
      <c r="J821" s="113"/>
    </row>
    <row r="822" spans="3:10" x14ac:dyDescent="0.45">
      <c r="C822" s="120"/>
      <c r="D822" s="121"/>
      <c r="E822" s="122"/>
      <c r="F822" s="122"/>
      <c r="G822" s="117"/>
      <c r="H822" s="117"/>
      <c r="I822" s="120"/>
      <c r="J822" s="113"/>
    </row>
    <row r="823" spans="3:10" x14ac:dyDescent="0.45">
      <c r="C823" s="120"/>
      <c r="D823" s="121"/>
      <c r="E823" s="122"/>
      <c r="F823" s="122"/>
      <c r="G823" s="117"/>
      <c r="H823" s="117"/>
      <c r="I823" s="120"/>
      <c r="J823" s="113"/>
    </row>
    <row r="824" spans="3:10" x14ac:dyDescent="0.45">
      <c r="C824" s="120"/>
      <c r="D824" s="121"/>
      <c r="E824" s="122"/>
      <c r="F824" s="122"/>
      <c r="G824" s="117"/>
      <c r="H824" s="117"/>
      <c r="I824" s="120"/>
      <c r="J824" s="113"/>
    </row>
    <row r="825" spans="3:10" x14ac:dyDescent="0.45">
      <c r="C825" s="120"/>
      <c r="D825" s="121"/>
      <c r="E825" s="122"/>
      <c r="F825" s="122"/>
      <c r="G825" s="117"/>
      <c r="H825" s="117"/>
      <c r="I825" s="120"/>
      <c r="J825" s="113"/>
    </row>
    <row r="826" spans="3:10" x14ac:dyDescent="0.45">
      <c r="C826" s="120"/>
      <c r="D826" s="121"/>
      <c r="E826" s="122"/>
      <c r="F826" s="122"/>
      <c r="G826" s="117"/>
      <c r="H826" s="117"/>
      <c r="I826" s="120"/>
      <c r="J826" s="113"/>
    </row>
    <row r="827" spans="3:10" x14ac:dyDescent="0.45">
      <c r="C827" s="120"/>
      <c r="D827" s="121"/>
      <c r="E827" s="122"/>
      <c r="F827" s="122"/>
      <c r="G827" s="117"/>
      <c r="H827" s="117"/>
      <c r="I827" s="120"/>
      <c r="J827" s="113"/>
    </row>
    <row r="828" spans="3:10" x14ac:dyDescent="0.45">
      <c r="C828" s="120"/>
      <c r="D828" s="121"/>
      <c r="E828" s="122"/>
      <c r="F828" s="122"/>
      <c r="G828" s="117"/>
      <c r="H828" s="117"/>
      <c r="I828" s="120"/>
      <c r="J828" s="113"/>
    </row>
    <row r="829" spans="3:10" x14ac:dyDescent="0.45">
      <c r="C829" s="120"/>
      <c r="D829" s="121"/>
      <c r="E829" s="122"/>
      <c r="F829" s="122"/>
      <c r="G829" s="117"/>
      <c r="H829" s="117"/>
      <c r="I829" s="120"/>
      <c r="J829" s="113"/>
    </row>
    <row r="830" spans="3:10" x14ac:dyDescent="0.45">
      <c r="C830" s="120"/>
      <c r="D830" s="121"/>
      <c r="E830" s="122"/>
      <c r="F830" s="122"/>
      <c r="G830" s="117"/>
      <c r="H830" s="117"/>
      <c r="I830" s="120"/>
      <c r="J830" s="113"/>
    </row>
    <row r="831" spans="3:10" x14ac:dyDescent="0.45">
      <c r="C831" s="120"/>
      <c r="D831" s="121"/>
      <c r="E831" s="122"/>
      <c r="F831" s="122"/>
      <c r="G831" s="117"/>
      <c r="H831" s="117"/>
      <c r="I831" s="120"/>
      <c r="J831" s="113"/>
    </row>
    <row r="832" spans="3:10" x14ac:dyDescent="0.45">
      <c r="C832" s="120"/>
      <c r="D832" s="121"/>
      <c r="E832" s="122"/>
      <c r="F832" s="122"/>
      <c r="G832" s="117"/>
      <c r="H832" s="117"/>
      <c r="I832" s="120"/>
      <c r="J832" s="113"/>
    </row>
    <row r="833" spans="3:10" x14ac:dyDescent="0.45">
      <c r="C833" s="120"/>
      <c r="D833" s="121"/>
      <c r="E833" s="122"/>
      <c r="F833" s="122"/>
      <c r="G833" s="117"/>
      <c r="H833" s="117"/>
      <c r="I833" s="120"/>
      <c r="J833" s="113"/>
    </row>
    <row r="834" spans="3:10" x14ac:dyDescent="0.45">
      <c r="C834" s="120"/>
      <c r="D834" s="121"/>
      <c r="E834" s="122"/>
      <c r="F834" s="122"/>
      <c r="G834" s="117"/>
      <c r="H834" s="117"/>
      <c r="I834" s="120"/>
      <c r="J834" s="113"/>
    </row>
    <row r="835" spans="3:10" x14ac:dyDescent="0.45">
      <c r="C835" s="120"/>
      <c r="D835" s="121"/>
      <c r="E835" s="122"/>
      <c r="F835" s="122"/>
      <c r="G835" s="117"/>
      <c r="H835" s="117"/>
      <c r="I835" s="120"/>
      <c r="J835" s="113"/>
    </row>
    <row r="836" spans="3:10" x14ac:dyDescent="0.45">
      <c r="C836" s="120"/>
      <c r="D836" s="121"/>
      <c r="E836" s="122"/>
      <c r="F836" s="122"/>
      <c r="G836" s="117"/>
      <c r="H836" s="117"/>
      <c r="I836" s="120"/>
      <c r="J836" s="113"/>
    </row>
    <row r="837" spans="3:10" x14ac:dyDescent="0.45">
      <c r="C837" s="120"/>
      <c r="D837" s="121"/>
      <c r="E837" s="122"/>
      <c r="F837" s="122"/>
      <c r="G837" s="117"/>
      <c r="H837" s="117"/>
      <c r="I837" s="120"/>
      <c r="J837" s="113"/>
    </row>
    <row r="838" spans="3:10" x14ac:dyDescent="0.45">
      <c r="C838" s="120"/>
      <c r="D838" s="121"/>
      <c r="E838" s="122"/>
      <c r="F838" s="122"/>
      <c r="G838" s="117"/>
      <c r="H838" s="117"/>
      <c r="I838" s="120"/>
      <c r="J838" s="113"/>
    </row>
    <row r="839" spans="3:10" x14ac:dyDescent="0.45">
      <c r="C839" s="120"/>
      <c r="D839" s="121"/>
      <c r="E839" s="122"/>
      <c r="F839" s="122"/>
      <c r="G839" s="117"/>
      <c r="H839" s="117"/>
      <c r="I839" s="120"/>
      <c r="J839" s="113"/>
    </row>
    <row r="840" spans="3:10" x14ac:dyDescent="0.45">
      <c r="C840" s="120"/>
      <c r="D840" s="121"/>
      <c r="E840" s="122"/>
      <c r="F840" s="122"/>
      <c r="G840" s="117"/>
      <c r="H840" s="117"/>
      <c r="I840" s="120"/>
      <c r="J840" s="113"/>
    </row>
    <row r="841" spans="3:10" x14ac:dyDescent="0.45">
      <c r="C841" s="120"/>
      <c r="D841" s="121"/>
      <c r="E841" s="122"/>
      <c r="F841" s="122"/>
      <c r="G841" s="117"/>
      <c r="H841" s="117"/>
      <c r="I841" s="120"/>
      <c r="J841" s="113"/>
    </row>
    <row r="842" spans="3:10" x14ac:dyDescent="0.45">
      <c r="C842" s="120"/>
      <c r="D842" s="121"/>
      <c r="E842" s="122"/>
      <c r="F842" s="122"/>
      <c r="G842" s="117"/>
      <c r="H842" s="117"/>
      <c r="I842" s="120"/>
      <c r="J842" s="113"/>
    </row>
    <row r="843" spans="3:10" x14ac:dyDescent="0.45">
      <c r="C843" s="120"/>
      <c r="D843" s="121"/>
      <c r="E843" s="122"/>
      <c r="F843" s="122"/>
      <c r="G843" s="117"/>
      <c r="H843" s="117"/>
      <c r="I843" s="120"/>
      <c r="J843" s="113"/>
    </row>
    <row r="844" spans="3:10" x14ac:dyDescent="0.45">
      <c r="C844" s="120"/>
      <c r="D844" s="121"/>
      <c r="E844" s="122"/>
      <c r="F844" s="122"/>
      <c r="G844" s="117"/>
      <c r="H844" s="117"/>
      <c r="I844" s="120"/>
      <c r="J844" s="113"/>
    </row>
    <row r="845" spans="3:10" x14ac:dyDescent="0.45">
      <c r="C845" s="120"/>
      <c r="D845" s="121"/>
      <c r="E845" s="122"/>
      <c r="F845" s="122"/>
      <c r="G845" s="117"/>
      <c r="H845" s="117"/>
      <c r="I845" s="120"/>
      <c r="J845" s="113"/>
    </row>
    <row r="846" spans="3:10" x14ac:dyDescent="0.45">
      <c r="C846" s="120"/>
      <c r="D846" s="121"/>
      <c r="E846" s="122"/>
      <c r="F846" s="122"/>
      <c r="G846" s="117"/>
      <c r="H846" s="117"/>
      <c r="I846" s="120"/>
      <c r="J846" s="113"/>
    </row>
    <row r="847" spans="3:10" x14ac:dyDescent="0.45">
      <c r="C847" s="120"/>
      <c r="D847" s="121"/>
      <c r="E847" s="122"/>
      <c r="F847" s="122"/>
      <c r="G847" s="117"/>
      <c r="H847" s="117"/>
      <c r="I847" s="120"/>
      <c r="J847" s="113"/>
    </row>
    <row r="848" spans="3:10" x14ac:dyDescent="0.45">
      <c r="C848" s="120"/>
      <c r="D848" s="121"/>
      <c r="E848" s="122"/>
      <c r="F848" s="122"/>
      <c r="G848" s="117"/>
      <c r="H848" s="117"/>
      <c r="I848" s="120"/>
      <c r="J848" s="113"/>
    </row>
    <row r="849" spans="3:10" x14ac:dyDescent="0.45">
      <c r="C849" s="120"/>
      <c r="D849" s="121"/>
      <c r="E849" s="122"/>
      <c r="F849" s="122"/>
      <c r="G849" s="117"/>
      <c r="H849" s="117"/>
      <c r="I849" s="120"/>
      <c r="J849" s="113"/>
    </row>
    <row r="850" spans="3:10" x14ac:dyDescent="0.45">
      <c r="C850" s="120"/>
      <c r="D850" s="121"/>
      <c r="E850" s="122"/>
      <c r="F850" s="122"/>
      <c r="G850" s="117"/>
      <c r="H850" s="117"/>
      <c r="I850" s="120"/>
      <c r="J850" s="113"/>
    </row>
    <row r="851" spans="3:10" x14ac:dyDescent="0.45">
      <c r="C851" s="120"/>
      <c r="D851" s="121"/>
      <c r="E851" s="122"/>
      <c r="F851" s="122"/>
      <c r="G851" s="117"/>
      <c r="H851" s="117"/>
      <c r="I851" s="120"/>
      <c r="J851" s="113"/>
    </row>
    <row r="852" spans="3:10" x14ac:dyDescent="0.45">
      <c r="C852" s="120"/>
      <c r="D852" s="121"/>
      <c r="E852" s="122"/>
      <c r="F852" s="122"/>
      <c r="G852" s="117"/>
      <c r="H852" s="117"/>
      <c r="I852" s="120"/>
      <c r="J852" s="113"/>
    </row>
    <row r="853" spans="3:10" x14ac:dyDescent="0.45">
      <c r="C853" s="120"/>
      <c r="D853" s="121"/>
      <c r="E853" s="122"/>
      <c r="F853" s="122"/>
      <c r="G853" s="117"/>
      <c r="H853" s="117"/>
      <c r="I853" s="120"/>
      <c r="J853" s="113"/>
    </row>
    <row r="854" spans="3:10" x14ac:dyDescent="0.45">
      <c r="C854" s="120"/>
      <c r="D854" s="121"/>
      <c r="E854" s="122"/>
      <c r="F854" s="122"/>
      <c r="G854" s="117"/>
      <c r="H854" s="117"/>
      <c r="I854" s="120"/>
      <c r="J854" s="113"/>
    </row>
    <row r="855" spans="3:10" x14ac:dyDescent="0.45">
      <c r="C855" s="120"/>
      <c r="D855" s="121"/>
      <c r="E855" s="122"/>
      <c r="F855" s="122"/>
      <c r="G855" s="117"/>
      <c r="H855" s="117"/>
      <c r="I855" s="120"/>
      <c r="J855" s="113"/>
    </row>
    <row r="856" spans="3:10" x14ac:dyDescent="0.45">
      <c r="C856" s="120"/>
      <c r="D856" s="121"/>
      <c r="E856" s="122"/>
      <c r="F856" s="122"/>
      <c r="G856" s="117"/>
      <c r="H856" s="117"/>
      <c r="I856" s="120"/>
      <c r="J856" s="113"/>
    </row>
    <row r="857" spans="3:10" x14ac:dyDescent="0.45">
      <c r="C857" s="120"/>
      <c r="D857" s="121"/>
      <c r="E857" s="122"/>
      <c r="F857" s="122"/>
      <c r="G857" s="117"/>
      <c r="H857" s="117"/>
      <c r="I857" s="120"/>
      <c r="J857" s="113"/>
    </row>
    <row r="858" spans="3:10" x14ac:dyDescent="0.45">
      <c r="C858" s="120"/>
      <c r="D858" s="121"/>
      <c r="E858" s="122"/>
      <c r="F858" s="122"/>
      <c r="G858" s="117"/>
      <c r="H858" s="117"/>
      <c r="I858" s="120"/>
      <c r="J858" s="113"/>
    </row>
    <row r="859" spans="3:10" x14ac:dyDescent="0.45">
      <c r="C859" s="120"/>
      <c r="D859" s="121"/>
      <c r="E859" s="122"/>
      <c r="F859" s="122"/>
      <c r="G859" s="117"/>
      <c r="H859" s="117"/>
      <c r="I859" s="120"/>
      <c r="J859" s="113"/>
    </row>
    <row r="860" spans="3:10" x14ac:dyDescent="0.45">
      <c r="C860" s="120"/>
      <c r="D860" s="121"/>
      <c r="E860" s="122"/>
      <c r="F860" s="122"/>
      <c r="G860" s="117"/>
      <c r="H860" s="117"/>
      <c r="I860" s="120"/>
      <c r="J860" s="113"/>
    </row>
    <row r="861" spans="3:10" x14ac:dyDescent="0.45">
      <c r="C861" s="120"/>
      <c r="D861" s="121"/>
      <c r="E861" s="122"/>
      <c r="F861" s="122"/>
      <c r="G861" s="117"/>
      <c r="H861" s="117"/>
      <c r="I861" s="120"/>
      <c r="J861" s="113"/>
    </row>
    <row r="862" spans="3:10" x14ac:dyDescent="0.45">
      <c r="C862" s="120"/>
      <c r="D862" s="121"/>
      <c r="E862" s="122"/>
      <c r="F862" s="122"/>
      <c r="G862" s="117"/>
      <c r="H862" s="117"/>
      <c r="I862" s="120"/>
      <c r="J862" s="113"/>
    </row>
    <row r="863" spans="3:10" x14ac:dyDescent="0.45">
      <c r="C863" s="120"/>
      <c r="D863" s="121"/>
      <c r="E863" s="122"/>
      <c r="F863" s="122"/>
      <c r="G863" s="117"/>
      <c r="H863" s="117"/>
      <c r="I863" s="120"/>
      <c r="J863" s="113"/>
    </row>
    <row r="864" spans="3:10" x14ac:dyDescent="0.45">
      <c r="C864" s="120"/>
      <c r="D864" s="121"/>
      <c r="E864" s="122"/>
      <c r="F864" s="122"/>
      <c r="G864" s="117"/>
      <c r="H864" s="117"/>
      <c r="I864" s="120"/>
      <c r="J864" s="113"/>
    </row>
    <row r="865" spans="3:10" x14ac:dyDescent="0.45">
      <c r="C865" s="120"/>
      <c r="D865" s="121"/>
      <c r="E865" s="122"/>
      <c r="F865" s="122"/>
      <c r="G865" s="117"/>
      <c r="H865" s="117"/>
      <c r="I865" s="120"/>
      <c r="J865" s="113"/>
    </row>
    <row r="866" spans="3:10" x14ac:dyDescent="0.45">
      <c r="C866" s="120"/>
      <c r="D866" s="121"/>
      <c r="E866" s="122"/>
      <c r="F866" s="122"/>
      <c r="G866" s="117"/>
      <c r="H866" s="117"/>
      <c r="I866" s="120"/>
      <c r="J866" s="113"/>
    </row>
    <row r="867" spans="3:10" x14ac:dyDescent="0.45">
      <c r="C867" s="120"/>
      <c r="D867" s="121"/>
      <c r="E867" s="122"/>
      <c r="F867" s="122"/>
      <c r="G867" s="117"/>
      <c r="H867" s="117"/>
      <c r="I867" s="120"/>
      <c r="J867" s="113"/>
    </row>
    <row r="868" spans="3:10" x14ac:dyDescent="0.45">
      <c r="C868" s="120"/>
      <c r="D868" s="121"/>
      <c r="E868" s="122"/>
      <c r="F868" s="122"/>
      <c r="G868" s="117"/>
      <c r="H868" s="117"/>
      <c r="I868" s="120"/>
      <c r="J868" s="113"/>
    </row>
    <row r="869" spans="3:10" x14ac:dyDescent="0.45">
      <c r="C869" s="120"/>
      <c r="D869" s="121"/>
      <c r="E869" s="122"/>
      <c r="F869" s="122"/>
      <c r="G869" s="117"/>
      <c r="H869" s="117"/>
      <c r="I869" s="120"/>
      <c r="J869" s="113"/>
    </row>
    <row r="870" spans="3:10" x14ac:dyDescent="0.45">
      <c r="C870" s="120"/>
      <c r="D870" s="121"/>
      <c r="E870" s="122"/>
      <c r="F870" s="122"/>
      <c r="G870" s="117"/>
      <c r="H870" s="117"/>
      <c r="I870" s="120"/>
      <c r="J870" s="113"/>
    </row>
    <row r="871" spans="3:10" x14ac:dyDescent="0.45">
      <c r="C871" s="120"/>
      <c r="D871" s="121"/>
      <c r="E871" s="122"/>
      <c r="F871" s="122"/>
      <c r="G871" s="117"/>
      <c r="H871" s="117"/>
      <c r="I871" s="120"/>
      <c r="J871" s="113"/>
    </row>
    <row r="872" spans="3:10" x14ac:dyDescent="0.45">
      <c r="C872" s="120"/>
      <c r="D872" s="121"/>
      <c r="E872" s="122"/>
      <c r="F872" s="122"/>
      <c r="G872" s="117"/>
      <c r="H872" s="117"/>
      <c r="I872" s="120"/>
      <c r="J872" s="113"/>
    </row>
    <row r="873" spans="3:10" x14ac:dyDescent="0.45">
      <c r="C873" s="120"/>
      <c r="D873" s="121"/>
      <c r="E873" s="122"/>
      <c r="F873" s="122"/>
      <c r="G873" s="117"/>
      <c r="H873" s="117"/>
      <c r="I873" s="120"/>
      <c r="J873" s="113"/>
    </row>
    <row r="874" spans="3:10" x14ac:dyDescent="0.45">
      <c r="C874" s="120"/>
      <c r="D874" s="121"/>
      <c r="E874" s="122"/>
      <c r="F874" s="122"/>
      <c r="G874" s="117"/>
      <c r="H874" s="117"/>
      <c r="I874" s="120"/>
      <c r="J874" s="113"/>
    </row>
    <row r="875" spans="3:10" x14ac:dyDescent="0.45">
      <c r="C875" s="120"/>
      <c r="D875" s="121"/>
      <c r="E875" s="122"/>
      <c r="F875" s="122"/>
      <c r="G875" s="117"/>
      <c r="H875" s="117"/>
      <c r="I875" s="120"/>
      <c r="J875" s="113"/>
    </row>
    <row r="876" spans="3:10" x14ac:dyDescent="0.45">
      <c r="C876" s="120"/>
      <c r="D876" s="121"/>
      <c r="E876" s="122"/>
      <c r="F876" s="122"/>
      <c r="G876" s="117"/>
      <c r="H876" s="117"/>
      <c r="I876" s="120"/>
      <c r="J876" s="113"/>
    </row>
    <row r="877" spans="3:10" x14ac:dyDescent="0.45">
      <c r="C877" s="120"/>
      <c r="D877" s="121"/>
      <c r="E877" s="122"/>
      <c r="F877" s="122"/>
      <c r="G877" s="117"/>
      <c r="H877" s="117"/>
      <c r="I877" s="120"/>
      <c r="J877" s="113"/>
    </row>
    <row r="878" spans="3:10" x14ac:dyDescent="0.45">
      <c r="C878" s="120"/>
      <c r="D878" s="121"/>
      <c r="E878" s="122"/>
      <c r="F878" s="122"/>
      <c r="G878" s="117"/>
      <c r="H878" s="117"/>
      <c r="I878" s="120"/>
      <c r="J878" s="113"/>
    </row>
    <row r="879" spans="3:10" x14ac:dyDescent="0.45">
      <c r="C879" s="120"/>
      <c r="D879" s="121"/>
      <c r="E879" s="122"/>
      <c r="F879" s="122"/>
      <c r="G879" s="117"/>
      <c r="H879" s="117"/>
      <c r="I879" s="120"/>
      <c r="J879" s="113"/>
    </row>
    <row r="880" spans="3:10" x14ac:dyDescent="0.45">
      <c r="C880" s="120"/>
      <c r="D880" s="121"/>
      <c r="E880" s="122"/>
      <c r="F880" s="122"/>
      <c r="G880" s="117"/>
      <c r="H880" s="117"/>
      <c r="I880" s="120"/>
      <c r="J880" s="113"/>
    </row>
    <row r="881" spans="3:10" x14ac:dyDescent="0.45">
      <c r="C881" s="120"/>
      <c r="D881" s="121"/>
      <c r="E881" s="122"/>
      <c r="F881" s="122"/>
      <c r="G881" s="117"/>
      <c r="H881" s="117"/>
      <c r="I881" s="120"/>
      <c r="J881" s="113"/>
    </row>
    <row r="882" spans="3:10" x14ac:dyDescent="0.45">
      <c r="C882" s="120"/>
      <c r="D882" s="121"/>
      <c r="E882" s="122"/>
      <c r="F882" s="122"/>
      <c r="G882" s="117"/>
      <c r="H882" s="117"/>
      <c r="I882" s="120"/>
      <c r="J882" s="113"/>
    </row>
    <row r="883" spans="3:10" x14ac:dyDescent="0.45">
      <c r="C883" s="120"/>
      <c r="D883" s="121"/>
      <c r="E883" s="122"/>
      <c r="F883" s="122"/>
      <c r="G883" s="117"/>
      <c r="H883" s="117"/>
      <c r="I883" s="120"/>
      <c r="J883" s="113"/>
    </row>
    <row r="884" spans="3:10" x14ac:dyDescent="0.45">
      <c r="C884" s="120"/>
      <c r="D884" s="121"/>
      <c r="E884" s="122"/>
      <c r="F884" s="122"/>
      <c r="G884" s="117"/>
      <c r="H884" s="117"/>
      <c r="I884" s="120"/>
      <c r="J884" s="113"/>
    </row>
    <row r="885" spans="3:10" x14ac:dyDescent="0.45">
      <c r="C885" s="120"/>
      <c r="D885" s="121"/>
      <c r="E885" s="122"/>
      <c r="F885" s="122"/>
      <c r="G885" s="117"/>
      <c r="H885" s="117"/>
      <c r="I885" s="120"/>
      <c r="J885" s="113"/>
    </row>
    <row r="886" spans="3:10" x14ac:dyDescent="0.45">
      <c r="C886" s="120"/>
      <c r="D886" s="121"/>
      <c r="E886" s="122"/>
      <c r="F886" s="122"/>
      <c r="G886" s="117"/>
      <c r="H886" s="117"/>
      <c r="I886" s="120"/>
      <c r="J886" s="113"/>
    </row>
    <row r="887" spans="3:10" x14ac:dyDescent="0.45">
      <c r="C887" s="120"/>
      <c r="D887" s="121"/>
      <c r="E887" s="122"/>
      <c r="F887" s="122"/>
      <c r="G887" s="117"/>
      <c r="H887" s="117"/>
      <c r="I887" s="120"/>
      <c r="J887" s="113"/>
    </row>
    <row r="888" spans="3:10" x14ac:dyDescent="0.45">
      <c r="C888" s="120"/>
      <c r="D888" s="121"/>
      <c r="E888" s="122"/>
      <c r="F888" s="122"/>
      <c r="G888" s="117"/>
      <c r="H888" s="117"/>
      <c r="I888" s="120"/>
      <c r="J888" s="113"/>
    </row>
    <row r="889" spans="3:10" x14ac:dyDescent="0.45">
      <c r="C889" s="120"/>
      <c r="D889" s="121"/>
      <c r="E889" s="122"/>
      <c r="F889" s="122"/>
      <c r="G889" s="117"/>
      <c r="H889" s="117"/>
      <c r="I889" s="120"/>
      <c r="J889" s="113"/>
    </row>
    <row r="890" spans="3:10" x14ac:dyDescent="0.45">
      <c r="C890" s="120"/>
      <c r="D890" s="121"/>
      <c r="E890" s="122"/>
      <c r="F890" s="122"/>
      <c r="G890" s="117"/>
      <c r="H890" s="117"/>
      <c r="I890" s="120"/>
      <c r="J890" s="113"/>
    </row>
    <row r="891" spans="3:10" x14ac:dyDescent="0.45">
      <c r="C891" s="120"/>
      <c r="D891" s="121"/>
      <c r="E891" s="122"/>
      <c r="F891" s="122"/>
      <c r="G891" s="117"/>
      <c r="H891" s="117"/>
      <c r="I891" s="120"/>
      <c r="J891" s="113"/>
    </row>
    <row r="892" spans="3:10" x14ac:dyDescent="0.45">
      <c r="C892" s="120"/>
      <c r="D892" s="121"/>
      <c r="E892" s="122"/>
      <c r="F892" s="122"/>
      <c r="G892" s="117"/>
      <c r="H892" s="117"/>
      <c r="I892" s="120"/>
      <c r="J892" s="113"/>
    </row>
    <row r="893" spans="3:10" x14ac:dyDescent="0.45">
      <c r="C893" s="120"/>
      <c r="D893" s="121"/>
      <c r="E893" s="122"/>
      <c r="F893" s="122"/>
      <c r="G893" s="117"/>
      <c r="H893" s="117"/>
      <c r="I893" s="120"/>
      <c r="J893" s="113"/>
    </row>
    <row r="894" spans="3:10" x14ac:dyDescent="0.45">
      <c r="C894" s="120"/>
      <c r="D894" s="121"/>
      <c r="E894" s="122"/>
      <c r="F894" s="122"/>
      <c r="G894" s="117"/>
      <c r="H894" s="117"/>
      <c r="I894" s="120"/>
      <c r="J894" s="113"/>
    </row>
    <row r="895" spans="3:10" x14ac:dyDescent="0.45">
      <c r="C895" s="120"/>
      <c r="D895" s="121"/>
      <c r="E895" s="122"/>
      <c r="F895" s="122"/>
      <c r="G895" s="117"/>
      <c r="H895" s="117"/>
      <c r="I895" s="120"/>
      <c r="J895" s="113"/>
    </row>
    <row r="896" spans="3:10" x14ac:dyDescent="0.45">
      <c r="C896" s="120"/>
      <c r="D896" s="121"/>
      <c r="E896" s="122"/>
      <c r="F896" s="122"/>
      <c r="G896" s="117"/>
      <c r="H896" s="117"/>
      <c r="I896" s="120"/>
      <c r="J896" s="113"/>
    </row>
    <row r="897" spans="3:10" x14ac:dyDescent="0.45">
      <c r="C897" s="120"/>
      <c r="D897" s="121"/>
      <c r="E897" s="122"/>
      <c r="F897" s="122"/>
      <c r="G897" s="117"/>
      <c r="H897" s="117"/>
      <c r="I897" s="120"/>
      <c r="J897" s="113"/>
    </row>
    <row r="898" spans="3:10" x14ac:dyDescent="0.45">
      <c r="C898" s="120"/>
      <c r="D898" s="121"/>
      <c r="E898" s="122"/>
      <c r="F898" s="122"/>
      <c r="G898" s="117"/>
      <c r="H898" s="117"/>
      <c r="I898" s="120"/>
      <c r="J898" s="113"/>
    </row>
    <row r="899" spans="3:10" x14ac:dyDescent="0.45">
      <c r="C899" s="120"/>
      <c r="D899" s="121"/>
      <c r="E899" s="122"/>
      <c r="F899" s="122"/>
      <c r="G899" s="117"/>
      <c r="H899" s="117"/>
      <c r="I899" s="120"/>
      <c r="J899" s="113"/>
    </row>
    <row r="900" spans="3:10" x14ac:dyDescent="0.45">
      <c r="C900" s="120"/>
      <c r="D900" s="121"/>
      <c r="E900" s="122"/>
      <c r="F900" s="122"/>
      <c r="G900" s="117"/>
      <c r="H900" s="117"/>
      <c r="I900" s="120"/>
      <c r="J900" s="113"/>
    </row>
    <row r="901" spans="3:10" x14ac:dyDescent="0.45">
      <c r="C901" s="120"/>
      <c r="D901" s="121"/>
      <c r="E901" s="122"/>
      <c r="F901" s="122"/>
      <c r="G901" s="117"/>
      <c r="H901" s="117"/>
      <c r="I901" s="120"/>
      <c r="J901" s="113"/>
    </row>
    <row r="902" spans="3:10" x14ac:dyDescent="0.45">
      <c r="C902" s="120"/>
      <c r="D902" s="121"/>
      <c r="E902" s="122"/>
      <c r="F902" s="122"/>
      <c r="G902" s="117"/>
      <c r="H902" s="117"/>
      <c r="I902" s="120"/>
      <c r="J902" s="113"/>
    </row>
    <row r="903" spans="3:10" x14ac:dyDescent="0.45">
      <c r="C903" s="120"/>
      <c r="D903" s="121"/>
      <c r="E903" s="122"/>
      <c r="F903" s="122"/>
      <c r="G903" s="117"/>
      <c r="H903" s="117"/>
      <c r="I903" s="120"/>
      <c r="J903" s="113"/>
    </row>
    <row r="904" spans="3:10" x14ac:dyDescent="0.45">
      <c r="C904" s="120"/>
      <c r="D904" s="121"/>
      <c r="E904" s="122"/>
      <c r="F904" s="122"/>
      <c r="G904" s="117"/>
      <c r="H904" s="117"/>
      <c r="I904" s="120"/>
      <c r="J904" s="113"/>
    </row>
    <row r="905" spans="3:10" x14ac:dyDescent="0.45">
      <c r="C905" s="120"/>
      <c r="D905" s="121"/>
      <c r="E905" s="122"/>
      <c r="F905" s="122"/>
      <c r="G905" s="117"/>
      <c r="H905" s="117"/>
      <c r="I905" s="120"/>
      <c r="J905" s="113"/>
    </row>
    <row r="906" spans="3:10" x14ac:dyDescent="0.45">
      <c r="C906" s="120"/>
      <c r="D906" s="121"/>
      <c r="E906" s="122"/>
      <c r="F906" s="122"/>
      <c r="G906" s="117"/>
      <c r="H906" s="117"/>
      <c r="I906" s="120"/>
      <c r="J906" s="113"/>
    </row>
    <row r="907" spans="3:10" x14ac:dyDescent="0.45">
      <c r="C907" s="120"/>
      <c r="D907" s="121"/>
      <c r="E907" s="122"/>
      <c r="F907" s="122"/>
      <c r="G907" s="117"/>
      <c r="H907" s="117"/>
      <c r="I907" s="120"/>
      <c r="J907" s="113"/>
    </row>
    <row r="908" spans="3:10" x14ac:dyDescent="0.45">
      <c r="C908" s="120"/>
      <c r="D908" s="121"/>
      <c r="E908" s="122"/>
      <c r="F908" s="122"/>
      <c r="G908" s="117"/>
      <c r="H908" s="117"/>
      <c r="I908" s="120"/>
      <c r="J908" s="113"/>
    </row>
    <row r="909" spans="3:10" x14ac:dyDescent="0.45">
      <c r="C909" s="120"/>
      <c r="D909" s="121"/>
      <c r="E909" s="122"/>
      <c r="F909" s="122"/>
      <c r="G909" s="117"/>
      <c r="H909" s="117"/>
      <c r="I909" s="120"/>
      <c r="J909" s="113"/>
    </row>
    <row r="910" spans="3:10" x14ac:dyDescent="0.45">
      <c r="C910" s="120"/>
      <c r="D910" s="121"/>
      <c r="E910" s="122"/>
      <c r="F910" s="122"/>
      <c r="G910" s="117"/>
      <c r="H910" s="117"/>
      <c r="I910" s="120"/>
      <c r="J910" s="113"/>
    </row>
    <row r="911" spans="3:10" x14ac:dyDescent="0.45">
      <c r="C911" s="120"/>
      <c r="D911" s="121"/>
      <c r="E911" s="122"/>
      <c r="F911" s="122"/>
      <c r="G911" s="117"/>
      <c r="H911" s="117"/>
      <c r="I911" s="120"/>
      <c r="J911" s="113"/>
    </row>
    <row r="912" spans="3:10" x14ac:dyDescent="0.45">
      <c r="C912" s="120"/>
      <c r="D912" s="121"/>
      <c r="E912" s="122"/>
      <c r="F912" s="122"/>
      <c r="G912" s="117"/>
      <c r="H912" s="117"/>
      <c r="I912" s="120"/>
      <c r="J912" s="113"/>
    </row>
    <row r="913" spans="3:10" x14ac:dyDescent="0.45">
      <c r="C913" s="120"/>
      <c r="D913" s="121"/>
      <c r="E913" s="122"/>
      <c r="F913" s="122"/>
      <c r="G913" s="117"/>
      <c r="H913" s="117"/>
      <c r="I913" s="120"/>
      <c r="J913" s="113"/>
    </row>
    <row r="914" spans="3:10" x14ac:dyDescent="0.45">
      <c r="C914" s="120"/>
      <c r="D914" s="121"/>
      <c r="E914" s="122"/>
      <c r="F914" s="122"/>
      <c r="G914" s="117"/>
      <c r="H914" s="117"/>
      <c r="I914" s="120"/>
      <c r="J914" s="113"/>
    </row>
    <row r="915" spans="3:10" x14ac:dyDescent="0.45">
      <c r="C915" s="120"/>
      <c r="D915" s="121"/>
      <c r="E915" s="122"/>
      <c r="F915" s="122"/>
      <c r="G915" s="117"/>
      <c r="H915" s="117"/>
      <c r="I915" s="120"/>
      <c r="J915" s="113"/>
    </row>
    <row r="916" spans="3:10" x14ac:dyDescent="0.45">
      <c r="C916" s="120"/>
      <c r="D916" s="121"/>
      <c r="E916" s="122"/>
      <c r="F916" s="122"/>
      <c r="G916" s="117"/>
      <c r="H916" s="117"/>
      <c r="I916" s="120"/>
      <c r="J916" s="113"/>
    </row>
    <row r="917" spans="3:10" x14ac:dyDescent="0.45">
      <c r="C917" s="120"/>
      <c r="D917" s="121"/>
      <c r="E917" s="122"/>
      <c r="F917" s="122"/>
      <c r="G917" s="117"/>
      <c r="H917" s="117"/>
      <c r="I917" s="120"/>
      <c r="J917" s="113"/>
    </row>
    <row r="918" spans="3:10" x14ac:dyDescent="0.45">
      <c r="C918" s="120"/>
      <c r="D918" s="121"/>
      <c r="E918" s="122"/>
      <c r="F918" s="122"/>
      <c r="G918" s="117"/>
      <c r="H918" s="117"/>
      <c r="I918" s="120"/>
      <c r="J918" s="113"/>
    </row>
    <row r="919" spans="3:10" x14ac:dyDescent="0.45">
      <c r="C919" s="120"/>
      <c r="D919" s="121"/>
      <c r="E919" s="122"/>
      <c r="F919" s="122"/>
      <c r="G919" s="117"/>
      <c r="H919" s="117"/>
      <c r="I919" s="120"/>
      <c r="J919" s="113"/>
    </row>
    <row r="920" spans="3:10" x14ac:dyDescent="0.45">
      <c r="C920" s="120"/>
      <c r="D920" s="121"/>
      <c r="E920" s="122"/>
      <c r="F920" s="122"/>
      <c r="G920" s="117"/>
      <c r="H920" s="117"/>
      <c r="I920" s="120"/>
      <c r="J920" s="113"/>
    </row>
    <row r="921" spans="3:10" x14ac:dyDescent="0.45">
      <c r="C921" s="120"/>
      <c r="D921" s="121"/>
      <c r="E921" s="122"/>
      <c r="F921" s="122"/>
      <c r="G921" s="117"/>
      <c r="H921" s="117"/>
      <c r="I921" s="120"/>
      <c r="J921" s="113"/>
    </row>
    <row r="922" spans="3:10" x14ac:dyDescent="0.45">
      <c r="C922" s="120"/>
      <c r="D922" s="121"/>
      <c r="E922" s="122"/>
      <c r="F922" s="122"/>
      <c r="G922" s="117"/>
      <c r="H922" s="117"/>
      <c r="I922" s="120"/>
      <c r="J922" s="113"/>
    </row>
    <row r="923" spans="3:10" x14ac:dyDescent="0.45">
      <c r="C923" s="120"/>
      <c r="D923" s="121"/>
      <c r="E923" s="122"/>
      <c r="F923" s="122"/>
      <c r="G923" s="117"/>
      <c r="H923" s="117"/>
      <c r="I923" s="120"/>
      <c r="J923" s="113"/>
    </row>
    <row r="924" spans="3:10" x14ac:dyDescent="0.45">
      <c r="C924" s="120"/>
      <c r="D924" s="121"/>
      <c r="E924" s="122"/>
      <c r="F924" s="122"/>
      <c r="G924" s="117"/>
      <c r="H924" s="117"/>
      <c r="I924" s="120"/>
      <c r="J924" s="113"/>
    </row>
    <row r="925" spans="3:10" x14ac:dyDescent="0.45">
      <c r="C925" s="120"/>
      <c r="D925" s="121"/>
      <c r="E925" s="122"/>
      <c r="F925" s="122"/>
      <c r="G925" s="117"/>
      <c r="H925" s="117"/>
      <c r="I925" s="120"/>
      <c r="J925" s="113"/>
    </row>
    <row r="926" spans="3:10" x14ac:dyDescent="0.45">
      <c r="C926" s="120"/>
      <c r="D926" s="121"/>
      <c r="E926" s="122"/>
      <c r="F926" s="122"/>
      <c r="G926" s="117"/>
      <c r="H926" s="117"/>
      <c r="I926" s="120"/>
      <c r="J926" s="113"/>
    </row>
    <row r="927" spans="3:10" x14ac:dyDescent="0.45">
      <c r="C927" s="120"/>
      <c r="D927" s="121"/>
      <c r="E927" s="122"/>
      <c r="F927" s="122"/>
      <c r="G927" s="117"/>
      <c r="H927" s="117"/>
      <c r="I927" s="120"/>
      <c r="J927" s="113"/>
    </row>
    <row r="928" spans="3:10" x14ac:dyDescent="0.45">
      <c r="C928" s="120"/>
      <c r="D928" s="121"/>
      <c r="E928" s="122"/>
      <c r="F928" s="122"/>
      <c r="G928" s="117"/>
      <c r="H928" s="117"/>
      <c r="I928" s="120"/>
      <c r="J928" s="113"/>
    </row>
    <row r="929" spans="3:10" x14ac:dyDescent="0.45">
      <c r="C929" s="120"/>
      <c r="D929" s="121"/>
      <c r="E929" s="122"/>
      <c r="F929" s="122"/>
      <c r="G929" s="117"/>
      <c r="H929" s="117"/>
      <c r="I929" s="120"/>
      <c r="J929" s="113"/>
    </row>
    <row r="930" spans="3:10" x14ac:dyDescent="0.45">
      <c r="C930" s="120"/>
      <c r="D930" s="121"/>
      <c r="E930" s="122"/>
      <c r="F930" s="122"/>
      <c r="G930" s="117"/>
      <c r="H930" s="117"/>
      <c r="I930" s="120"/>
      <c r="J930" s="113"/>
    </row>
    <row r="931" spans="3:10" x14ac:dyDescent="0.45">
      <c r="C931" s="120"/>
      <c r="D931" s="121"/>
      <c r="E931" s="122"/>
      <c r="F931" s="122"/>
      <c r="G931" s="117"/>
      <c r="H931" s="117"/>
      <c r="I931" s="120"/>
      <c r="J931" s="113"/>
    </row>
    <row r="932" spans="3:10" x14ac:dyDescent="0.45">
      <c r="C932" s="120"/>
      <c r="D932" s="121"/>
      <c r="E932" s="122"/>
      <c r="F932" s="122"/>
      <c r="G932" s="117"/>
      <c r="H932" s="117"/>
      <c r="I932" s="120"/>
      <c r="J932" s="113"/>
    </row>
    <row r="933" spans="3:10" x14ac:dyDescent="0.45">
      <c r="C933" s="120"/>
      <c r="D933" s="121"/>
      <c r="E933" s="122"/>
      <c r="F933" s="122"/>
      <c r="G933" s="117"/>
      <c r="H933" s="117"/>
      <c r="I933" s="120"/>
      <c r="J933" s="113"/>
    </row>
    <row r="934" spans="3:10" x14ac:dyDescent="0.45">
      <c r="C934" s="120"/>
      <c r="D934" s="121"/>
      <c r="E934" s="122"/>
      <c r="F934" s="122"/>
      <c r="G934" s="117"/>
      <c r="H934" s="117"/>
      <c r="I934" s="120"/>
      <c r="J934" s="113"/>
    </row>
    <row r="935" spans="3:10" x14ac:dyDescent="0.45">
      <c r="C935" s="120"/>
      <c r="D935" s="121"/>
      <c r="E935" s="122"/>
      <c r="F935" s="122"/>
      <c r="G935" s="117"/>
      <c r="H935" s="117"/>
      <c r="I935" s="120"/>
      <c r="J935" s="113"/>
    </row>
    <row r="936" spans="3:10" x14ac:dyDescent="0.45">
      <c r="C936" s="120"/>
      <c r="D936" s="121"/>
      <c r="E936" s="122"/>
      <c r="F936" s="122"/>
      <c r="G936" s="117"/>
      <c r="H936" s="117"/>
      <c r="I936" s="120"/>
      <c r="J936" s="113"/>
    </row>
    <row r="937" spans="3:10" x14ac:dyDescent="0.45">
      <c r="C937" s="120"/>
      <c r="D937" s="121"/>
      <c r="E937" s="122"/>
      <c r="F937" s="122"/>
      <c r="G937" s="117"/>
      <c r="H937" s="117"/>
      <c r="I937" s="120"/>
      <c r="J937" s="113"/>
    </row>
    <row r="938" spans="3:10" x14ac:dyDescent="0.45">
      <c r="C938" s="120"/>
      <c r="D938" s="121"/>
      <c r="E938" s="122"/>
      <c r="F938" s="122"/>
      <c r="G938" s="117"/>
      <c r="H938" s="117"/>
      <c r="I938" s="120"/>
      <c r="J938" s="113"/>
    </row>
    <row r="939" spans="3:10" x14ac:dyDescent="0.45">
      <c r="C939" s="120"/>
      <c r="D939" s="121"/>
      <c r="E939" s="122"/>
      <c r="F939" s="122"/>
      <c r="G939" s="117"/>
      <c r="H939" s="117"/>
      <c r="I939" s="120"/>
      <c r="J939" s="113"/>
    </row>
    <row r="940" spans="3:10" x14ac:dyDescent="0.45">
      <c r="C940" s="120"/>
      <c r="D940" s="121"/>
      <c r="E940" s="122"/>
      <c r="F940" s="122"/>
      <c r="G940" s="117"/>
      <c r="H940" s="117"/>
      <c r="I940" s="120"/>
      <c r="J940" s="113"/>
    </row>
    <row r="941" spans="3:10" x14ac:dyDescent="0.45">
      <c r="C941" s="120"/>
      <c r="D941" s="121"/>
      <c r="E941" s="122"/>
      <c r="F941" s="122"/>
      <c r="G941" s="117"/>
      <c r="H941" s="117"/>
      <c r="I941" s="120"/>
      <c r="J941" s="113"/>
    </row>
    <row r="942" spans="3:10" x14ac:dyDescent="0.45">
      <c r="C942" s="120"/>
      <c r="D942" s="121"/>
      <c r="E942" s="122"/>
      <c r="F942" s="122"/>
      <c r="G942" s="117"/>
      <c r="H942" s="117"/>
      <c r="I942" s="120"/>
      <c r="J942" s="113"/>
    </row>
    <row r="943" spans="3:10" x14ac:dyDescent="0.45">
      <c r="C943" s="120"/>
      <c r="D943" s="121"/>
      <c r="E943" s="122"/>
      <c r="F943" s="122"/>
      <c r="G943" s="117"/>
      <c r="H943" s="117"/>
      <c r="I943" s="120"/>
      <c r="J943" s="113"/>
    </row>
    <row r="944" spans="3:10" x14ac:dyDescent="0.45">
      <c r="C944" s="120"/>
      <c r="D944" s="121"/>
      <c r="E944" s="122"/>
      <c r="F944" s="122"/>
      <c r="G944" s="117"/>
      <c r="H944" s="117"/>
      <c r="I944" s="120"/>
      <c r="J944" s="113"/>
    </row>
    <row r="945" spans="3:10" x14ac:dyDescent="0.45">
      <c r="C945" s="120"/>
      <c r="D945" s="121"/>
      <c r="E945" s="122"/>
      <c r="F945" s="122"/>
      <c r="G945" s="117"/>
      <c r="H945" s="117"/>
      <c r="I945" s="120"/>
      <c r="J945" s="113"/>
    </row>
    <row r="946" spans="3:10" x14ac:dyDescent="0.45">
      <c r="C946" s="120"/>
      <c r="D946" s="121"/>
      <c r="E946" s="122"/>
      <c r="F946" s="122"/>
      <c r="G946" s="117"/>
      <c r="H946" s="117"/>
      <c r="I946" s="120"/>
      <c r="J946" s="113"/>
    </row>
    <row r="947" spans="3:10" x14ac:dyDescent="0.45">
      <c r="C947" s="120"/>
      <c r="D947" s="121"/>
      <c r="E947" s="122"/>
      <c r="F947" s="122"/>
      <c r="G947" s="117"/>
      <c r="H947" s="117"/>
      <c r="I947" s="120"/>
      <c r="J947" s="113"/>
    </row>
    <row r="948" spans="3:10" x14ac:dyDescent="0.45">
      <c r="C948" s="120"/>
      <c r="D948" s="121"/>
      <c r="E948" s="122"/>
      <c r="F948" s="122"/>
      <c r="G948" s="117"/>
      <c r="H948" s="117"/>
      <c r="I948" s="120"/>
      <c r="J948" s="113"/>
    </row>
    <row r="949" spans="3:10" x14ac:dyDescent="0.45">
      <c r="C949" s="120"/>
      <c r="D949" s="121"/>
      <c r="E949" s="122"/>
      <c r="F949" s="122"/>
      <c r="G949" s="117"/>
      <c r="H949" s="117"/>
      <c r="I949" s="120"/>
      <c r="J949" s="113"/>
    </row>
    <row r="950" spans="3:10" x14ac:dyDescent="0.45">
      <c r="C950" s="120"/>
      <c r="D950" s="121"/>
      <c r="E950" s="122"/>
      <c r="F950" s="122"/>
      <c r="G950" s="117"/>
      <c r="H950" s="117"/>
      <c r="I950" s="120"/>
      <c r="J950" s="113"/>
    </row>
    <row r="951" spans="3:10" x14ac:dyDescent="0.45">
      <c r="C951" s="120"/>
      <c r="D951" s="121"/>
      <c r="E951" s="122"/>
      <c r="F951" s="122"/>
      <c r="G951" s="117"/>
      <c r="H951" s="117"/>
      <c r="I951" s="120"/>
      <c r="J951" s="113"/>
    </row>
    <row r="952" spans="3:10" x14ac:dyDescent="0.45">
      <c r="C952" s="120"/>
      <c r="D952" s="121"/>
      <c r="E952" s="122"/>
      <c r="F952" s="122"/>
      <c r="G952" s="117"/>
      <c r="H952" s="117"/>
      <c r="I952" s="120"/>
      <c r="J952" s="113"/>
    </row>
    <row r="953" spans="3:10" x14ac:dyDescent="0.45">
      <c r="C953" s="120"/>
      <c r="D953" s="121"/>
      <c r="E953" s="122"/>
      <c r="F953" s="122"/>
      <c r="G953" s="117"/>
      <c r="H953" s="117"/>
      <c r="I953" s="120"/>
      <c r="J953" s="113"/>
    </row>
    <row r="954" spans="3:10" x14ac:dyDescent="0.45">
      <c r="C954" s="120"/>
      <c r="D954" s="121"/>
      <c r="E954" s="122"/>
      <c r="F954" s="122"/>
      <c r="G954" s="117"/>
      <c r="H954" s="117"/>
      <c r="I954" s="120"/>
      <c r="J954" s="113"/>
    </row>
    <row r="955" spans="3:10" x14ac:dyDescent="0.45">
      <c r="C955" s="120"/>
      <c r="D955" s="121"/>
      <c r="E955" s="122"/>
      <c r="F955" s="122"/>
      <c r="G955" s="117"/>
      <c r="H955" s="117"/>
      <c r="I955" s="120"/>
      <c r="J955" s="113"/>
    </row>
    <row r="956" spans="3:10" x14ac:dyDescent="0.45">
      <c r="C956" s="120"/>
      <c r="D956" s="121"/>
      <c r="E956" s="122"/>
      <c r="F956" s="122"/>
      <c r="G956" s="117"/>
      <c r="H956" s="117"/>
      <c r="I956" s="120"/>
      <c r="J956" s="113"/>
    </row>
    <row r="957" spans="3:10" x14ac:dyDescent="0.45">
      <c r="C957" s="120"/>
      <c r="D957" s="121"/>
      <c r="E957" s="122"/>
      <c r="F957" s="122"/>
      <c r="G957" s="117"/>
      <c r="H957" s="117"/>
      <c r="I957" s="120"/>
      <c r="J957" s="113"/>
    </row>
    <row r="958" spans="3:10" x14ac:dyDescent="0.45">
      <c r="C958" s="120"/>
      <c r="D958" s="121"/>
      <c r="E958" s="122"/>
      <c r="F958" s="122"/>
      <c r="G958" s="117"/>
      <c r="H958" s="117"/>
      <c r="I958" s="120"/>
      <c r="J958" s="113"/>
    </row>
    <row r="959" spans="3:10" x14ac:dyDescent="0.45">
      <c r="C959" s="120"/>
      <c r="D959" s="121"/>
      <c r="E959" s="122"/>
      <c r="F959" s="122"/>
      <c r="G959" s="117"/>
      <c r="H959" s="117"/>
      <c r="I959" s="120"/>
      <c r="J959" s="113"/>
    </row>
    <row r="960" spans="3:10" x14ac:dyDescent="0.45">
      <c r="C960" s="120"/>
      <c r="D960" s="121"/>
      <c r="E960" s="122"/>
      <c r="F960" s="122"/>
      <c r="G960" s="117"/>
      <c r="H960" s="117"/>
      <c r="I960" s="120"/>
      <c r="J960" s="113"/>
    </row>
    <row r="961" spans="3:10" x14ac:dyDescent="0.45">
      <c r="C961" s="120"/>
      <c r="D961" s="121"/>
      <c r="E961" s="122"/>
      <c r="F961" s="122"/>
      <c r="G961" s="117"/>
      <c r="H961" s="117"/>
      <c r="I961" s="120"/>
      <c r="J961" s="113"/>
    </row>
    <row r="962" spans="3:10" x14ac:dyDescent="0.45">
      <c r="C962" s="120"/>
      <c r="D962" s="121"/>
      <c r="E962" s="122"/>
      <c r="F962" s="122"/>
      <c r="G962" s="117"/>
      <c r="H962" s="117"/>
      <c r="I962" s="120"/>
      <c r="J962" s="113"/>
    </row>
    <row r="963" spans="3:10" x14ac:dyDescent="0.45">
      <c r="C963" s="120"/>
      <c r="D963" s="121"/>
      <c r="E963" s="122"/>
      <c r="F963" s="122"/>
      <c r="G963" s="117"/>
      <c r="H963" s="117"/>
      <c r="I963" s="120"/>
      <c r="J963" s="113"/>
    </row>
    <row r="964" spans="3:10" x14ac:dyDescent="0.45">
      <c r="C964" s="120"/>
      <c r="D964" s="121"/>
      <c r="E964" s="122"/>
      <c r="F964" s="122"/>
      <c r="G964" s="117"/>
      <c r="H964" s="117"/>
      <c r="I964" s="120"/>
      <c r="J964" s="113"/>
    </row>
    <row r="965" spans="3:10" x14ac:dyDescent="0.45">
      <c r="C965" s="120"/>
      <c r="D965" s="121"/>
      <c r="E965" s="122"/>
      <c r="F965" s="122"/>
      <c r="G965" s="117"/>
      <c r="H965" s="117"/>
      <c r="I965" s="120"/>
      <c r="J965" s="113"/>
    </row>
    <row r="966" spans="3:10" x14ac:dyDescent="0.45">
      <c r="C966" s="120"/>
      <c r="D966" s="121"/>
      <c r="E966" s="122"/>
      <c r="F966" s="122"/>
      <c r="G966" s="117"/>
      <c r="H966" s="117"/>
      <c r="I966" s="120"/>
      <c r="J966" s="113"/>
    </row>
    <row r="967" spans="3:10" x14ac:dyDescent="0.45">
      <c r="C967" s="120"/>
      <c r="D967" s="121"/>
      <c r="E967" s="122"/>
      <c r="F967" s="122"/>
      <c r="G967" s="117"/>
      <c r="H967" s="117"/>
      <c r="I967" s="120"/>
      <c r="J967" s="113"/>
    </row>
    <row r="968" spans="3:10" x14ac:dyDescent="0.45">
      <c r="C968" s="120"/>
      <c r="D968" s="121"/>
      <c r="E968" s="122"/>
      <c r="F968" s="122"/>
      <c r="G968" s="117"/>
      <c r="H968" s="117"/>
      <c r="I968" s="120"/>
      <c r="J968" s="113"/>
    </row>
    <row r="969" spans="3:10" x14ac:dyDescent="0.45">
      <c r="C969" s="120"/>
      <c r="D969" s="121"/>
      <c r="E969" s="122"/>
      <c r="F969" s="122"/>
      <c r="G969" s="117"/>
      <c r="H969" s="117"/>
      <c r="I969" s="120"/>
      <c r="J969" s="113"/>
    </row>
    <row r="970" spans="3:10" x14ac:dyDescent="0.45">
      <c r="C970" s="120"/>
      <c r="D970" s="121"/>
      <c r="E970" s="122"/>
      <c r="F970" s="122"/>
      <c r="G970" s="117"/>
      <c r="H970" s="117"/>
      <c r="I970" s="120"/>
      <c r="J970" s="113"/>
    </row>
    <row r="971" spans="3:10" x14ac:dyDescent="0.45">
      <c r="C971" s="120"/>
      <c r="D971" s="121"/>
      <c r="E971" s="122"/>
      <c r="F971" s="122"/>
      <c r="G971" s="117"/>
      <c r="H971" s="117"/>
      <c r="I971" s="120"/>
      <c r="J971" s="113"/>
    </row>
    <row r="972" spans="3:10" x14ac:dyDescent="0.45">
      <c r="C972" s="120"/>
      <c r="D972" s="121"/>
      <c r="E972" s="122"/>
      <c r="F972" s="122"/>
      <c r="G972" s="117"/>
      <c r="H972" s="117"/>
      <c r="I972" s="120"/>
      <c r="J972" s="113"/>
    </row>
    <row r="973" spans="3:10" x14ac:dyDescent="0.45">
      <c r="C973" s="120"/>
      <c r="D973" s="121"/>
      <c r="E973" s="122"/>
      <c r="F973" s="122"/>
      <c r="G973" s="117"/>
      <c r="H973" s="117"/>
      <c r="I973" s="120"/>
      <c r="J973" s="113"/>
    </row>
    <row r="974" spans="3:10" x14ac:dyDescent="0.45">
      <c r="C974" s="120"/>
      <c r="D974" s="121"/>
      <c r="E974" s="122"/>
      <c r="F974" s="122"/>
      <c r="G974" s="117"/>
      <c r="H974" s="117"/>
      <c r="I974" s="120"/>
      <c r="J974" s="113"/>
    </row>
    <row r="975" spans="3:10" x14ac:dyDescent="0.45">
      <c r="C975" s="120"/>
      <c r="D975" s="121"/>
      <c r="E975" s="122"/>
      <c r="F975" s="122"/>
      <c r="G975" s="117"/>
      <c r="H975" s="117"/>
      <c r="I975" s="120"/>
      <c r="J975" s="113"/>
    </row>
    <row r="976" spans="3:10" x14ac:dyDescent="0.45">
      <c r="C976" s="120"/>
      <c r="D976" s="121"/>
      <c r="E976" s="122"/>
      <c r="F976" s="122"/>
      <c r="G976" s="117"/>
      <c r="H976" s="117"/>
      <c r="I976" s="120"/>
      <c r="J976" s="113"/>
    </row>
    <row r="977" spans="3:10" x14ac:dyDescent="0.45">
      <c r="C977" s="120"/>
      <c r="D977" s="121"/>
      <c r="E977" s="122"/>
      <c r="F977" s="122"/>
      <c r="G977" s="117"/>
      <c r="H977" s="117"/>
      <c r="I977" s="120"/>
      <c r="J977" s="113"/>
    </row>
    <row r="978" spans="3:10" x14ac:dyDescent="0.45">
      <c r="C978" s="120"/>
      <c r="D978" s="121"/>
      <c r="E978" s="122"/>
      <c r="F978" s="122"/>
      <c r="G978" s="117"/>
      <c r="H978" s="117"/>
      <c r="I978" s="120"/>
      <c r="J978" s="113"/>
    </row>
    <row r="979" spans="3:10" x14ac:dyDescent="0.45">
      <c r="C979" s="120"/>
      <c r="D979" s="121"/>
      <c r="E979" s="122"/>
      <c r="F979" s="122"/>
      <c r="G979" s="117"/>
      <c r="H979" s="117"/>
      <c r="I979" s="120"/>
      <c r="J979" s="113"/>
    </row>
    <row r="980" spans="3:10" x14ac:dyDescent="0.45">
      <c r="C980" s="120"/>
      <c r="D980" s="121"/>
      <c r="E980" s="122"/>
      <c r="F980" s="122"/>
      <c r="G980" s="117"/>
      <c r="H980" s="117"/>
      <c r="I980" s="120"/>
      <c r="J980" s="113"/>
    </row>
    <row r="981" spans="3:10" x14ac:dyDescent="0.45">
      <c r="C981" s="120"/>
      <c r="D981" s="121"/>
      <c r="E981" s="122"/>
      <c r="F981" s="122"/>
      <c r="G981" s="117"/>
      <c r="H981" s="117"/>
      <c r="I981" s="120"/>
      <c r="J981" s="113"/>
    </row>
    <row r="982" spans="3:10" x14ac:dyDescent="0.45">
      <c r="C982" s="120"/>
      <c r="D982" s="121"/>
      <c r="E982" s="122"/>
      <c r="F982" s="122"/>
      <c r="G982" s="117"/>
      <c r="H982" s="117"/>
      <c r="I982" s="120"/>
      <c r="J982" s="113"/>
    </row>
    <row r="983" spans="3:10" x14ac:dyDescent="0.45">
      <c r="C983" s="120"/>
      <c r="D983" s="121"/>
      <c r="E983" s="122"/>
      <c r="F983" s="122"/>
      <c r="G983" s="117"/>
      <c r="H983" s="117"/>
      <c r="I983" s="120"/>
      <c r="J983" s="113"/>
    </row>
    <row r="984" spans="3:10" x14ac:dyDescent="0.45">
      <c r="C984" s="120"/>
      <c r="D984" s="121"/>
      <c r="E984" s="122"/>
      <c r="F984" s="122"/>
      <c r="G984" s="117"/>
      <c r="H984" s="117"/>
      <c r="I984" s="120"/>
      <c r="J984" s="113"/>
    </row>
    <row r="985" spans="3:10" x14ac:dyDescent="0.45">
      <c r="C985" s="120"/>
      <c r="D985" s="121"/>
      <c r="E985" s="122"/>
      <c r="F985" s="122"/>
      <c r="G985" s="117"/>
      <c r="H985" s="117"/>
      <c r="I985" s="120"/>
      <c r="J985" s="113"/>
    </row>
    <row r="986" spans="3:10" x14ac:dyDescent="0.45">
      <c r="C986" s="120"/>
      <c r="D986" s="121"/>
      <c r="E986" s="122"/>
      <c r="F986" s="122"/>
      <c r="G986" s="117"/>
      <c r="H986" s="117"/>
      <c r="I986" s="120"/>
      <c r="J986" s="113"/>
    </row>
    <row r="987" spans="3:10" x14ac:dyDescent="0.45">
      <c r="C987" s="120"/>
      <c r="D987" s="121"/>
      <c r="E987" s="122"/>
      <c r="F987" s="122"/>
      <c r="G987" s="117"/>
      <c r="H987" s="117"/>
      <c r="I987" s="120"/>
      <c r="J987" s="113"/>
    </row>
    <row r="988" spans="3:10" x14ac:dyDescent="0.45">
      <c r="C988" s="120"/>
      <c r="D988" s="121"/>
      <c r="E988" s="122"/>
      <c r="F988" s="122"/>
      <c r="G988" s="117"/>
      <c r="H988" s="117"/>
      <c r="I988" s="120"/>
      <c r="J988" s="113"/>
    </row>
    <row r="989" spans="3:10" x14ac:dyDescent="0.45">
      <c r="C989" s="120"/>
      <c r="D989" s="121"/>
      <c r="E989" s="122"/>
      <c r="F989" s="122"/>
      <c r="G989" s="117"/>
      <c r="H989" s="117"/>
      <c r="I989" s="120"/>
      <c r="J989" s="113"/>
    </row>
    <row r="990" spans="3:10" x14ac:dyDescent="0.45">
      <c r="C990" s="120"/>
      <c r="D990" s="121"/>
      <c r="E990" s="122"/>
      <c r="F990" s="122"/>
      <c r="G990" s="117"/>
      <c r="H990" s="117"/>
      <c r="I990" s="120"/>
      <c r="J990" s="113"/>
    </row>
    <row r="991" spans="3:10" x14ac:dyDescent="0.45">
      <c r="C991" s="120"/>
      <c r="D991" s="121"/>
      <c r="E991" s="122"/>
      <c r="F991" s="122"/>
      <c r="G991" s="117"/>
      <c r="H991" s="117"/>
      <c r="I991" s="120"/>
      <c r="J991" s="113"/>
    </row>
    <row r="992" spans="3:10" x14ac:dyDescent="0.45">
      <c r="C992" s="120"/>
      <c r="D992" s="121"/>
      <c r="E992" s="122"/>
      <c r="F992" s="122"/>
      <c r="G992" s="117"/>
      <c r="H992" s="117"/>
      <c r="I992" s="120"/>
      <c r="J992" s="113"/>
    </row>
    <row r="993" spans="3:10" x14ac:dyDescent="0.45">
      <c r="C993" s="120"/>
      <c r="D993" s="121"/>
      <c r="E993" s="122"/>
      <c r="F993" s="122"/>
      <c r="G993" s="117"/>
      <c r="H993" s="117"/>
      <c r="I993" s="120"/>
      <c r="J993" s="113"/>
    </row>
    <row r="994" spans="3:10" x14ac:dyDescent="0.45">
      <c r="C994" s="120"/>
      <c r="D994" s="121"/>
      <c r="E994" s="122"/>
      <c r="F994" s="122"/>
      <c r="G994" s="117"/>
      <c r="H994" s="117"/>
      <c r="I994" s="120"/>
      <c r="J994" s="113"/>
    </row>
    <row r="995" spans="3:10" x14ac:dyDescent="0.45">
      <c r="C995" s="120"/>
      <c r="D995" s="121"/>
      <c r="E995" s="122"/>
      <c r="F995" s="122"/>
      <c r="G995" s="117"/>
      <c r="H995" s="117"/>
      <c r="I995" s="120"/>
      <c r="J995" s="113"/>
    </row>
    <row r="996" spans="3:10" x14ac:dyDescent="0.45">
      <c r="C996" s="120"/>
      <c r="D996" s="121"/>
      <c r="E996" s="122"/>
      <c r="F996" s="122"/>
      <c r="G996" s="117"/>
      <c r="H996" s="117"/>
      <c r="I996" s="120"/>
      <c r="J996" s="113"/>
    </row>
    <row r="997" spans="3:10" x14ac:dyDescent="0.45">
      <c r="C997" s="120"/>
      <c r="D997" s="121"/>
      <c r="E997" s="122"/>
      <c r="F997" s="122"/>
      <c r="G997" s="117"/>
      <c r="H997" s="117"/>
      <c r="I997" s="120"/>
      <c r="J997" s="113"/>
    </row>
    <row r="998" spans="3:10" x14ac:dyDescent="0.45">
      <c r="C998" s="120"/>
      <c r="D998" s="121"/>
      <c r="E998" s="122"/>
      <c r="F998" s="122"/>
      <c r="G998" s="117"/>
      <c r="H998" s="117"/>
      <c r="I998" s="120"/>
      <c r="J998" s="113"/>
    </row>
    <row r="999" spans="3:10" x14ac:dyDescent="0.45">
      <c r="C999" s="120"/>
      <c r="D999" s="121"/>
      <c r="E999" s="122"/>
      <c r="F999" s="122"/>
      <c r="G999" s="117"/>
      <c r="H999" s="117"/>
      <c r="I999" s="120"/>
      <c r="J999" s="113"/>
    </row>
    <row r="1000" spans="3:10" x14ac:dyDescent="0.45">
      <c r="C1000" s="120"/>
      <c r="D1000" s="121"/>
      <c r="E1000" s="122"/>
      <c r="F1000" s="122"/>
      <c r="G1000" s="117"/>
      <c r="H1000" s="117"/>
      <c r="I1000" s="120"/>
      <c r="J1000" s="113"/>
    </row>
  </sheetData>
  <sheetProtection algorithmName="SHA-512" hashValue="+78OD0ZuX5WUo8y2Rahi6RHO7pH59O44PsJ5e2YPJyEqgS5zSq+TMZDC+a5jp5Wr6KYTMnABc1dbJKjgS3gCng==" saltValue="5KFFGhGFmA6SjudXBnYBBg==" spinCount="100000" sheet="1" objects="1" scenarios="1"/>
  <dataConsolidate/>
  <dataValidations count="5">
    <dataValidation type="date" allowBlank="1" showInputMessage="1" showErrorMessage="1" sqref="D5:D1000" xr:uid="{B408CAE1-8620-4090-9603-15ECBF618D7C}">
      <formula1>36526</formula1>
      <formula2>73051</formula2>
    </dataValidation>
    <dataValidation type="whole" allowBlank="1" showInputMessage="1" showErrorMessage="1" sqref="E5:E1000" xr:uid="{D486E217-FC80-488C-B92E-D1309B883227}">
      <formula1>1900</formula1>
      <formula2>2100</formula2>
    </dataValidation>
    <dataValidation type="whole" allowBlank="1" showInputMessage="1" showErrorMessage="1" sqref="F5:F1000" xr:uid="{5CDC65E4-2379-4A71-B16D-4DA8D0B4C31D}">
      <formula1>1</formula1>
      <formula2>53</formula2>
    </dataValidation>
    <dataValidation type="decimal" operator="greaterThanOrEqual" allowBlank="1" showInputMessage="1" showErrorMessage="1" sqref="I5:I1000" xr:uid="{AB791024-0C83-4554-B638-2CB099CB1C67}">
      <formula1>0</formula1>
    </dataValidation>
    <dataValidation type="textLength" operator="lessThanOrEqual" allowBlank="1" showInputMessage="1" sqref="J5:J1000" xr:uid="{AA40A96E-FE47-4EA7-A913-C9AE74D24F87}">
      <formula1>3000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72E0272-C180-45F6-98B2-EC2D7EFCAEB8}">
          <x14:formula1>
            <xm:f>'Dropdown tables - Production'!$A$2:$A$77</xm:f>
          </x14:formula1>
          <xm:sqref>C5:C1000</xm:sqref>
        </x14:dataValidation>
        <x14:dataValidation type="list" allowBlank="1" showInputMessage="1" xr:uid="{81CEC6D8-6A6B-4F69-B65B-E2A75095B045}">
          <x14:formula1>
            <xm:f>'Dropdown tables - Production'!$AD$2:$AD$4</xm:f>
          </x14:formula1>
          <xm:sqref>G5:G1000</xm:sqref>
        </x14:dataValidation>
        <x14:dataValidation type="list" allowBlank="1" showInputMessage="1" xr:uid="{E9608C3A-CC29-4B11-91B7-6F798EA6F36A}">
          <x14:formula1>
            <xm:f>'Dropdown tables - Production'!$AE$2:$AE$6</xm:f>
          </x14:formula1>
          <xm:sqref>H5:H1000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F101"/>
  <sheetViews>
    <sheetView topLeftCell="A83" zoomScale="85" zoomScaleNormal="85" workbookViewId="0">
      <selection activeCell="K3" sqref="K3:M3"/>
    </sheetView>
  </sheetViews>
  <sheetFormatPr defaultRowHeight="14.5" x14ac:dyDescent="0.35"/>
  <cols>
    <col min="3" max="3" width="20" bestFit="1" customWidth="1"/>
    <col min="4" max="6" width="20" customWidth="1"/>
    <col min="7" max="7" width="25.81640625" style="8" bestFit="1" customWidth="1"/>
    <col min="8" max="9" width="25.81640625" style="8" customWidth="1"/>
    <col min="10" max="13" width="25.81640625" customWidth="1"/>
    <col min="14" max="14" width="34.26953125" customWidth="1"/>
    <col min="15" max="15" width="25.81640625" customWidth="1"/>
    <col min="17" max="17" width="26.1796875" customWidth="1"/>
    <col min="18" max="18" width="32.08984375" customWidth="1"/>
    <col min="19" max="19" width="21.90625" bestFit="1" customWidth="1"/>
    <col min="20" max="20" width="16.54296875" bestFit="1" customWidth="1"/>
    <col min="21" max="21" width="16.54296875" customWidth="1"/>
    <col min="22" max="22" width="37.54296875" bestFit="1" customWidth="1"/>
    <col min="23" max="23" width="25.54296875" bestFit="1" customWidth="1"/>
    <col min="24" max="24" width="24.81640625" bestFit="1" customWidth="1"/>
    <col min="25" max="25" width="18.7265625" bestFit="1" customWidth="1"/>
    <col min="26" max="26" width="29.26953125" bestFit="1" customWidth="1"/>
    <col min="27" max="27" width="12.26953125" bestFit="1" customWidth="1"/>
    <col min="28" max="28" width="13.54296875" bestFit="1" customWidth="1"/>
    <col min="29" max="29" width="15.54296875" bestFit="1" customWidth="1"/>
  </cols>
  <sheetData>
    <row r="1" spans="1:32" x14ac:dyDescent="0.35">
      <c r="A1" s="3" t="s">
        <v>156</v>
      </c>
      <c r="B1" s="3" t="s">
        <v>157</v>
      </c>
      <c r="C1" s="3" t="s">
        <v>18</v>
      </c>
      <c r="D1" s="3" t="s">
        <v>159</v>
      </c>
      <c r="E1" s="3" t="s">
        <v>308</v>
      </c>
      <c r="F1" s="3" t="s">
        <v>309</v>
      </c>
      <c r="G1" s="32" t="s">
        <v>310</v>
      </c>
      <c r="H1" s="5" t="s">
        <v>311</v>
      </c>
      <c r="I1" s="5" t="s">
        <v>312</v>
      </c>
      <c r="J1" s="5" t="s">
        <v>313</v>
      </c>
      <c r="K1" s="5" t="s">
        <v>314</v>
      </c>
      <c r="L1" s="5" t="s">
        <v>315</v>
      </c>
      <c r="M1" s="74" t="s">
        <v>316</v>
      </c>
      <c r="N1" s="5" t="s">
        <v>317</v>
      </c>
      <c r="O1" s="75" t="s">
        <v>318</v>
      </c>
      <c r="P1" s="3" t="s">
        <v>319</v>
      </c>
      <c r="Q1" s="3" t="s">
        <v>203</v>
      </c>
      <c r="R1" s="3" t="s">
        <v>320</v>
      </c>
      <c r="S1" s="3" t="s">
        <v>457</v>
      </c>
      <c r="T1" s="75" t="s">
        <v>321</v>
      </c>
      <c r="U1" s="75" t="s">
        <v>322</v>
      </c>
      <c r="V1" s="3" t="s">
        <v>323</v>
      </c>
      <c r="W1" s="3" t="s">
        <v>324</v>
      </c>
      <c r="X1" s="3" t="s">
        <v>325</v>
      </c>
      <c r="Y1" s="3" t="s">
        <v>326</v>
      </c>
      <c r="Z1" s="75" t="s">
        <v>73</v>
      </c>
      <c r="AA1" s="3" t="s">
        <v>327</v>
      </c>
      <c r="AB1" s="3" t="s">
        <v>328</v>
      </c>
      <c r="AC1" s="3" t="s">
        <v>329</v>
      </c>
      <c r="AD1" s="5" t="s">
        <v>330</v>
      </c>
      <c r="AE1" s="3" t="s">
        <v>331</v>
      </c>
      <c r="AF1" s="3" t="s">
        <v>259</v>
      </c>
    </row>
    <row r="2" spans="1:32" x14ac:dyDescent="0.35">
      <c r="A2" s="1"/>
      <c r="B2" s="1"/>
      <c r="C2" s="1"/>
      <c r="D2" s="1"/>
      <c r="E2" s="1"/>
      <c r="F2" s="1"/>
      <c r="G2" s="9"/>
      <c r="H2" s="31"/>
      <c r="I2" s="31"/>
      <c r="J2" s="31"/>
      <c r="K2" s="1"/>
      <c r="L2" s="4"/>
      <c r="M2" s="4"/>
      <c r="N2" s="4"/>
      <c r="O2" s="1"/>
      <c r="P2" s="7"/>
      <c r="Q2" s="1"/>
      <c r="R2" s="1"/>
      <c r="T2" s="1"/>
      <c r="U2" s="1"/>
      <c r="V2" s="77" t="s">
        <v>332</v>
      </c>
      <c r="W2" s="3"/>
      <c r="X2" s="5"/>
      <c r="Y2" s="5"/>
      <c r="Z2" s="3"/>
      <c r="AA2" s="84"/>
      <c r="AB2" s="3"/>
      <c r="AC2" s="3"/>
      <c r="AD2" s="4"/>
      <c r="AE2" s="1"/>
      <c r="AF2" s="1"/>
    </row>
    <row r="3" spans="1:32" x14ac:dyDescent="0.35">
      <c r="A3" s="9">
        <f>'Species, fallowing, production'!C5</f>
        <v>0</v>
      </c>
      <c r="B3" s="9">
        <f>'Species, fallowing, production'!D5</f>
        <v>0</v>
      </c>
      <c r="C3" s="9">
        <f>'Species, fallowing, production'!E5</f>
        <v>0</v>
      </c>
      <c r="D3" s="9">
        <f>'Species, fallowing, production'!F5</f>
        <v>0</v>
      </c>
      <c r="E3" s="9" cm="1">
        <f t="array" ref="E3:G3">_xlfn.UNIQUE(A3:C101)</f>
        <v>0</v>
      </c>
      <c r="F3" s="9">
        <v>0</v>
      </c>
      <c r="G3" s="9">
        <v>0</v>
      </c>
      <c r="H3" s="31">
        <f>'Fish mortality'!C5</f>
        <v>0</v>
      </c>
      <c r="I3" s="31">
        <f>'Fish mortality'!D5</f>
        <v>0</v>
      </c>
      <c r="J3" s="31">
        <f>'Fish mortality'!E5</f>
        <v>0</v>
      </c>
      <c r="K3" s="9" cm="1">
        <f t="array" ref="K3:M3">_xlfn.UNIQUE(H3:J77)</f>
        <v>0</v>
      </c>
      <c r="L3" s="31">
        <v>0</v>
      </c>
      <c r="M3" s="31">
        <v>0</v>
      </c>
      <c r="N3" s="4" t="s">
        <v>431</v>
      </c>
      <c r="O3" s="1"/>
      <c r="P3" s="7" t="s">
        <v>333</v>
      </c>
      <c r="Q3" s="4" t="s">
        <v>437</v>
      </c>
      <c r="R3" s="6" t="s">
        <v>334</v>
      </c>
      <c r="S3" s="80" t="s">
        <v>335</v>
      </c>
      <c r="T3" s="10" t="s">
        <v>336</v>
      </c>
      <c r="U3" s="81" t="s">
        <v>342</v>
      </c>
      <c r="V3" s="1" t="s">
        <v>337</v>
      </c>
      <c r="W3" s="1" t="s">
        <v>338</v>
      </c>
      <c r="X3" s="4"/>
      <c r="Y3" s="80" t="s">
        <v>339</v>
      </c>
      <c r="Z3" s="1" t="s">
        <v>340</v>
      </c>
      <c r="AA3" s="77" t="s">
        <v>445</v>
      </c>
      <c r="AB3" s="1" t="s">
        <v>450</v>
      </c>
      <c r="AC3" s="1" t="s">
        <v>448</v>
      </c>
      <c r="AD3" s="4" t="s">
        <v>341</v>
      </c>
      <c r="AE3" s="1" t="s">
        <v>452</v>
      </c>
      <c r="AF3" s="1" t="s">
        <v>342</v>
      </c>
    </row>
    <row r="4" spans="1:32" x14ac:dyDescent="0.35">
      <c r="A4" s="9">
        <f>'Species, fallowing, production'!C6</f>
        <v>0</v>
      </c>
      <c r="B4" s="9">
        <f>'Species, fallowing, production'!D6</f>
        <v>0</v>
      </c>
      <c r="C4" s="9">
        <f>'Species, fallowing, production'!E6</f>
        <v>0</v>
      </c>
      <c r="D4" s="9">
        <f>'Species, fallowing, production'!F6</f>
        <v>0</v>
      </c>
      <c r="E4" s="9"/>
      <c r="F4" s="9"/>
      <c r="G4" s="9"/>
      <c r="H4" s="31">
        <f>'Fish mortality'!C6</f>
        <v>0</v>
      </c>
      <c r="I4" s="31">
        <f>'Fish mortality'!D6</f>
        <v>0</v>
      </c>
      <c r="J4" s="31">
        <f>'Fish mortality'!E6</f>
        <v>0</v>
      </c>
      <c r="K4" s="9"/>
      <c r="L4" s="31"/>
      <c r="M4" s="31"/>
      <c r="N4" s="4" t="s">
        <v>432</v>
      </c>
      <c r="O4" s="1"/>
      <c r="P4" s="7" t="s">
        <v>343</v>
      </c>
      <c r="Q4" s="4" t="s">
        <v>421</v>
      </c>
      <c r="R4" s="76" t="s">
        <v>344</v>
      </c>
      <c r="S4" s="1" t="s">
        <v>354</v>
      </c>
      <c r="T4" s="78" t="s">
        <v>345</v>
      </c>
      <c r="U4" s="81" t="s">
        <v>351</v>
      </c>
      <c r="V4" s="1" t="s">
        <v>346</v>
      </c>
      <c r="W4" s="1" t="s">
        <v>347</v>
      </c>
      <c r="X4" s="4"/>
      <c r="Y4" s="4" t="s">
        <v>348</v>
      </c>
      <c r="Z4" s="1" t="s">
        <v>349</v>
      </c>
      <c r="AA4" s="83" t="s">
        <v>446</v>
      </c>
      <c r="AB4" s="1" t="s">
        <v>451</v>
      </c>
      <c r="AC4" s="1" t="s">
        <v>449</v>
      </c>
      <c r="AD4" s="4" t="s">
        <v>350</v>
      </c>
      <c r="AE4" s="1" t="s">
        <v>453</v>
      </c>
      <c r="AF4" s="1" t="s">
        <v>351</v>
      </c>
    </row>
    <row r="5" spans="1:32" x14ac:dyDescent="0.35">
      <c r="A5" s="9">
        <f>'Species, fallowing, production'!C7</f>
        <v>0</v>
      </c>
      <c r="B5" s="9">
        <f>'Species, fallowing, production'!D7</f>
        <v>0</v>
      </c>
      <c r="C5" s="9">
        <f>'Species, fallowing, production'!E7</f>
        <v>0</v>
      </c>
      <c r="D5" s="9">
        <f>'Species, fallowing, production'!F7</f>
        <v>0</v>
      </c>
      <c r="E5" s="9"/>
      <c r="F5" s="9"/>
      <c r="G5" s="9"/>
      <c r="H5" s="31">
        <f>'Fish mortality'!C7</f>
        <v>0</v>
      </c>
      <c r="I5" s="31">
        <f>'Fish mortality'!D7</f>
        <v>0</v>
      </c>
      <c r="J5" s="31">
        <f>'Fish mortality'!E7</f>
        <v>0</v>
      </c>
      <c r="K5" s="9"/>
      <c r="L5" s="73"/>
      <c r="M5" s="31"/>
      <c r="N5" s="4" t="s">
        <v>433</v>
      </c>
      <c r="O5" s="1" t="s">
        <v>352</v>
      </c>
      <c r="Q5" s="4" t="s">
        <v>422</v>
      </c>
      <c r="R5" s="76" t="s">
        <v>353</v>
      </c>
      <c r="S5" s="1" t="s">
        <v>361</v>
      </c>
      <c r="T5" s="78" t="s">
        <v>355</v>
      </c>
      <c r="U5" s="81"/>
      <c r="V5" s="1" t="s">
        <v>356</v>
      </c>
      <c r="W5" s="1" t="s">
        <v>357</v>
      </c>
      <c r="X5" s="4"/>
      <c r="Y5" s="4" t="s">
        <v>358</v>
      </c>
      <c r="Z5" s="1" t="s">
        <v>359</v>
      </c>
      <c r="AA5" s="77" t="s">
        <v>447</v>
      </c>
      <c r="AE5" s="159" t="s">
        <v>454</v>
      </c>
    </row>
    <row r="6" spans="1:32" x14ac:dyDescent="0.35">
      <c r="A6" s="9">
        <f>'Species, fallowing, production'!C8</f>
        <v>0</v>
      </c>
      <c r="B6" s="9">
        <f>'Species, fallowing, production'!D8</f>
        <v>0</v>
      </c>
      <c r="C6" s="9">
        <f>'Species, fallowing, production'!E8</f>
        <v>0</v>
      </c>
      <c r="D6" s="9">
        <f>'Species, fallowing, production'!F8</f>
        <v>0</v>
      </c>
      <c r="E6" s="9"/>
      <c r="F6" s="9"/>
      <c r="G6" s="9"/>
      <c r="H6" s="31">
        <f>'Fish mortality'!C8</f>
        <v>0</v>
      </c>
      <c r="I6" s="31">
        <f>'Fish mortality'!D8</f>
        <v>0</v>
      </c>
      <c r="J6" s="31">
        <f>'Fish mortality'!E8</f>
        <v>0</v>
      </c>
      <c r="K6" s="31"/>
      <c r="L6" s="9"/>
      <c r="M6" s="8"/>
      <c r="N6" s="1" t="s">
        <v>434</v>
      </c>
      <c r="Q6" s="1" t="s">
        <v>423</v>
      </c>
      <c r="R6" s="76" t="s">
        <v>360</v>
      </c>
      <c r="S6" s="1" t="s">
        <v>368</v>
      </c>
      <c r="T6" s="79" t="s">
        <v>362</v>
      </c>
      <c r="U6" s="76"/>
      <c r="V6" s="1" t="s">
        <v>363</v>
      </c>
      <c r="W6" s="1" t="s">
        <v>364</v>
      </c>
      <c r="X6" s="4"/>
      <c r="Y6" s="4" t="s">
        <v>365</v>
      </c>
      <c r="Z6" s="1" t="s">
        <v>366</v>
      </c>
      <c r="AE6" s="1" t="s">
        <v>455</v>
      </c>
    </row>
    <row r="7" spans="1:32" x14ac:dyDescent="0.35">
      <c r="A7" s="9">
        <f>'Species, fallowing, production'!C9</f>
        <v>0</v>
      </c>
      <c r="B7" s="9">
        <f>'Species, fallowing, production'!D9</f>
        <v>0</v>
      </c>
      <c r="C7" s="9">
        <f>'Species, fallowing, production'!E9</f>
        <v>0</v>
      </c>
      <c r="D7" s="9">
        <f>'Species, fallowing, production'!F9</f>
        <v>0</v>
      </c>
      <c r="E7" s="9"/>
      <c r="F7" s="9"/>
      <c r="G7" s="9"/>
      <c r="H7" s="31">
        <f>'Fish mortality'!C9</f>
        <v>0</v>
      </c>
      <c r="I7" s="31">
        <f>'Fish mortality'!D9</f>
        <v>0</v>
      </c>
      <c r="J7" s="31">
        <f>'Fish mortality'!E9</f>
        <v>0</v>
      </c>
      <c r="K7" s="31"/>
      <c r="L7" s="9"/>
      <c r="M7" s="8"/>
      <c r="N7" s="1" t="s">
        <v>436</v>
      </c>
      <c r="Q7" s="4" t="s">
        <v>424</v>
      </c>
      <c r="R7" s="76" t="s">
        <v>367</v>
      </c>
      <c r="S7" s="6" t="s">
        <v>372</v>
      </c>
      <c r="T7" s="2"/>
      <c r="U7" s="2"/>
      <c r="V7" s="1" t="s">
        <v>369</v>
      </c>
      <c r="W7" s="1" t="s">
        <v>370</v>
      </c>
      <c r="X7" s="4"/>
      <c r="Y7" s="1" t="s">
        <v>371</v>
      </c>
    </row>
    <row r="8" spans="1:32" x14ac:dyDescent="0.35">
      <c r="A8" s="9">
        <f>'Species, fallowing, production'!C10</f>
        <v>0</v>
      </c>
      <c r="B8" s="9">
        <f>'Species, fallowing, production'!D10</f>
        <v>0</v>
      </c>
      <c r="C8" s="9">
        <f>'Species, fallowing, production'!E10</f>
        <v>0</v>
      </c>
      <c r="D8" s="9">
        <f>'Species, fallowing, production'!F10</f>
        <v>0</v>
      </c>
      <c r="E8" s="9"/>
      <c r="F8" s="9"/>
      <c r="G8" s="9"/>
      <c r="H8" s="31">
        <f>'Fish mortality'!C10</f>
        <v>0</v>
      </c>
      <c r="I8" s="31">
        <f>'Fish mortality'!D10</f>
        <v>0</v>
      </c>
      <c r="J8" s="31">
        <f>'Fish mortality'!E10</f>
        <v>0</v>
      </c>
      <c r="K8" s="31"/>
      <c r="L8" s="9"/>
      <c r="M8" s="8"/>
      <c r="N8" s="1" t="s">
        <v>435</v>
      </c>
      <c r="Q8" s="4" t="s">
        <v>425</v>
      </c>
      <c r="R8" s="4"/>
      <c r="V8" s="1" t="s">
        <v>373</v>
      </c>
      <c r="W8" s="1" t="s">
        <v>374</v>
      </c>
      <c r="X8" s="4"/>
      <c r="Y8" s="1" t="s">
        <v>375</v>
      </c>
    </row>
    <row r="9" spans="1:32" x14ac:dyDescent="0.35">
      <c r="A9" s="9">
        <f>'Species, fallowing, production'!C11</f>
        <v>0</v>
      </c>
      <c r="B9" s="9">
        <f>'Species, fallowing, production'!D11</f>
        <v>0</v>
      </c>
      <c r="C9" s="9">
        <f>'Species, fallowing, production'!E11</f>
        <v>0</v>
      </c>
      <c r="D9" s="9">
        <f>'Species, fallowing, production'!F11</f>
        <v>0</v>
      </c>
      <c r="E9" s="9"/>
      <c r="F9" s="9"/>
      <c r="G9" s="9"/>
      <c r="H9" s="31">
        <f>'Fish mortality'!C11</f>
        <v>0</v>
      </c>
      <c r="I9" s="31">
        <f>'Fish mortality'!D11</f>
        <v>0</v>
      </c>
      <c r="J9" s="31">
        <f>'Fish mortality'!E11</f>
        <v>0</v>
      </c>
      <c r="K9" s="31"/>
      <c r="L9" s="9"/>
      <c r="M9" s="8"/>
      <c r="Q9" s="4" t="s">
        <v>426</v>
      </c>
      <c r="V9" s="82" t="s">
        <v>376</v>
      </c>
      <c r="W9" s="1" t="s">
        <v>377</v>
      </c>
      <c r="X9" s="4"/>
      <c r="Y9" s="1" t="s">
        <v>378</v>
      </c>
    </row>
    <row r="10" spans="1:32" x14ac:dyDescent="0.35">
      <c r="A10" s="9">
        <f>'Species, fallowing, production'!C12</f>
        <v>0</v>
      </c>
      <c r="B10" s="9">
        <f>'Species, fallowing, production'!D12</f>
        <v>0</v>
      </c>
      <c r="C10" s="9">
        <f>'Species, fallowing, production'!E12</f>
        <v>0</v>
      </c>
      <c r="D10" s="9">
        <f>'Species, fallowing, production'!F12</f>
        <v>0</v>
      </c>
      <c r="E10" s="9"/>
      <c r="F10" s="9"/>
      <c r="G10" s="9"/>
      <c r="H10" s="31">
        <f>'Fish mortality'!C12</f>
        <v>0</v>
      </c>
      <c r="I10" s="31">
        <f>'Fish mortality'!D12</f>
        <v>0</v>
      </c>
      <c r="J10" s="31">
        <f>'Fish mortality'!E12</f>
        <v>0</v>
      </c>
      <c r="K10" s="31"/>
      <c r="L10" s="9"/>
      <c r="M10" s="8"/>
      <c r="Q10" s="1" t="s">
        <v>427</v>
      </c>
      <c r="W10" s="1" t="s">
        <v>379</v>
      </c>
      <c r="X10" s="4"/>
      <c r="Y10" s="1" t="s">
        <v>380</v>
      </c>
    </row>
    <row r="11" spans="1:32" x14ac:dyDescent="0.35">
      <c r="A11" s="9">
        <f>'Species, fallowing, production'!C13</f>
        <v>0</v>
      </c>
      <c r="B11" s="9">
        <f>'Species, fallowing, production'!D13</f>
        <v>0</v>
      </c>
      <c r="C11" s="9">
        <f>'Species, fallowing, production'!E13</f>
        <v>0</v>
      </c>
      <c r="D11" s="9">
        <f>'Species, fallowing, production'!F13</f>
        <v>0</v>
      </c>
      <c r="E11" s="9"/>
      <c r="F11" s="9"/>
      <c r="G11" s="9"/>
      <c r="H11" s="31">
        <f>'Fish mortality'!C13</f>
        <v>0</v>
      </c>
      <c r="I11" s="31">
        <f>'Fish mortality'!D13</f>
        <v>0</v>
      </c>
      <c r="J11" s="31">
        <f>'Fish mortality'!E13</f>
        <v>0</v>
      </c>
      <c r="K11" s="31"/>
      <c r="L11" s="9"/>
      <c r="M11" s="8"/>
      <c r="Q11" s="4" t="s">
        <v>428</v>
      </c>
      <c r="W11" s="1" t="s">
        <v>381</v>
      </c>
      <c r="X11" s="4"/>
      <c r="Y11" s="1" t="s">
        <v>382</v>
      </c>
    </row>
    <row r="12" spans="1:32" x14ac:dyDescent="0.35">
      <c r="A12" s="9">
        <f>'Species, fallowing, production'!C14</f>
        <v>0</v>
      </c>
      <c r="B12" s="9">
        <f>'Species, fallowing, production'!D14</f>
        <v>0</v>
      </c>
      <c r="C12" s="9">
        <f>'Species, fallowing, production'!E14</f>
        <v>0</v>
      </c>
      <c r="D12" s="9">
        <f>'Species, fallowing, production'!F14</f>
        <v>0</v>
      </c>
      <c r="E12" s="9"/>
      <c r="F12" s="9"/>
      <c r="G12" s="9"/>
      <c r="H12" s="31">
        <f>'Fish mortality'!C14</f>
        <v>0</v>
      </c>
      <c r="I12" s="31">
        <f>'Fish mortality'!D14</f>
        <v>0</v>
      </c>
      <c r="J12" s="31">
        <f>'Fish mortality'!E14</f>
        <v>0</v>
      </c>
      <c r="K12" s="31"/>
      <c r="L12" s="9"/>
      <c r="M12" s="8"/>
      <c r="Q12" s="4" t="s">
        <v>429</v>
      </c>
      <c r="W12" s="1" t="s">
        <v>383</v>
      </c>
      <c r="X12" s="4"/>
      <c r="Y12" s="1" t="s">
        <v>384</v>
      </c>
    </row>
    <row r="13" spans="1:32" x14ac:dyDescent="0.35">
      <c r="A13" s="9">
        <f>'Species, fallowing, production'!C15</f>
        <v>0</v>
      </c>
      <c r="B13" s="9">
        <f>'Species, fallowing, production'!D15</f>
        <v>0</v>
      </c>
      <c r="C13" s="9">
        <f>'Species, fallowing, production'!E15</f>
        <v>0</v>
      </c>
      <c r="D13" s="9">
        <f>'Species, fallowing, production'!F15</f>
        <v>0</v>
      </c>
      <c r="E13" s="9"/>
      <c r="F13" s="9"/>
      <c r="G13" s="9"/>
      <c r="H13" s="31">
        <f>'Fish mortality'!C15</f>
        <v>0</v>
      </c>
      <c r="I13" s="31">
        <f>'Fish mortality'!D15</f>
        <v>0</v>
      </c>
      <c r="J13" s="31">
        <f>'Fish mortality'!E15</f>
        <v>0</v>
      </c>
      <c r="K13" s="31"/>
      <c r="L13" s="9"/>
      <c r="M13" s="8"/>
      <c r="Q13" s="4" t="s">
        <v>430</v>
      </c>
      <c r="W13" s="1" t="s">
        <v>385</v>
      </c>
      <c r="X13" s="4"/>
      <c r="Y13" s="1" t="s">
        <v>386</v>
      </c>
    </row>
    <row r="14" spans="1:32" x14ac:dyDescent="0.35">
      <c r="A14" s="9">
        <f>'Species, fallowing, production'!C16</f>
        <v>0</v>
      </c>
      <c r="B14" s="9">
        <f>'Species, fallowing, production'!D16</f>
        <v>0</v>
      </c>
      <c r="C14" s="9">
        <f>'Species, fallowing, production'!E16</f>
        <v>0</v>
      </c>
      <c r="D14" s="9">
        <f>'Species, fallowing, production'!F16</f>
        <v>0</v>
      </c>
      <c r="E14" s="9"/>
      <c r="F14" s="9"/>
      <c r="G14" s="9"/>
      <c r="H14" s="31">
        <f>'Fish mortality'!C16</f>
        <v>0</v>
      </c>
      <c r="I14" s="31">
        <f>'Fish mortality'!D16</f>
        <v>0</v>
      </c>
      <c r="J14" s="31">
        <f>'Fish mortality'!E16</f>
        <v>0</v>
      </c>
      <c r="K14" s="31"/>
      <c r="L14" s="9"/>
      <c r="M14" s="8"/>
      <c r="W14" s="1" t="s">
        <v>387</v>
      </c>
      <c r="X14" s="4"/>
    </row>
    <row r="15" spans="1:32" x14ac:dyDescent="0.35">
      <c r="A15" s="9">
        <f>'Species, fallowing, production'!C17</f>
        <v>0</v>
      </c>
      <c r="B15" s="9">
        <f>'Species, fallowing, production'!D17</f>
        <v>0</v>
      </c>
      <c r="C15" s="9">
        <f>'Species, fallowing, production'!E17</f>
        <v>0</v>
      </c>
      <c r="D15" s="9">
        <f>'Species, fallowing, production'!F17</f>
        <v>0</v>
      </c>
      <c r="E15" s="9"/>
      <c r="F15" s="9"/>
      <c r="G15" s="9"/>
      <c r="H15" s="31">
        <f>'Fish mortality'!C17</f>
        <v>0</v>
      </c>
      <c r="I15" s="31">
        <f>'Fish mortality'!D17</f>
        <v>0</v>
      </c>
      <c r="J15" s="31">
        <f>'Fish mortality'!E17</f>
        <v>0</v>
      </c>
      <c r="K15" s="31"/>
      <c r="L15" s="9"/>
      <c r="M15" s="8"/>
      <c r="W15" s="1" t="s">
        <v>388</v>
      </c>
      <c r="X15" s="1"/>
    </row>
    <row r="16" spans="1:32" x14ac:dyDescent="0.35">
      <c r="A16" s="9">
        <f>'Species, fallowing, production'!C18</f>
        <v>0</v>
      </c>
      <c r="B16" s="9">
        <f>'Species, fallowing, production'!D18</f>
        <v>0</v>
      </c>
      <c r="C16" s="9">
        <f>'Species, fallowing, production'!E18</f>
        <v>0</v>
      </c>
      <c r="D16" s="9">
        <f>'Species, fallowing, production'!F18</f>
        <v>0</v>
      </c>
      <c r="E16" s="9"/>
      <c r="F16" s="9"/>
      <c r="G16" s="9"/>
      <c r="H16" s="31">
        <f>'Fish mortality'!C18</f>
        <v>0</v>
      </c>
      <c r="I16" s="31">
        <f>'Fish mortality'!D18</f>
        <v>0</v>
      </c>
      <c r="J16" s="31">
        <f>'Fish mortality'!E18</f>
        <v>0</v>
      </c>
      <c r="K16" s="31"/>
      <c r="L16" s="9"/>
      <c r="M16" s="8"/>
      <c r="W16" s="1" t="s">
        <v>389</v>
      </c>
      <c r="X16" s="1"/>
    </row>
    <row r="17" spans="1:24" x14ac:dyDescent="0.35">
      <c r="A17" s="9">
        <f>'Species, fallowing, production'!C19</f>
        <v>0</v>
      </c>
      <c r="B17" s="9">
        <f>'Species, fallowing, production'!D19</f>
        <v>0</v>
      </c>
      <c r="C17" s="9">
        <f>'Species, fallowing, production'!E19</f>
        <v>0</v>
      </c>
      <c r="D17" s="9">
        <f>'Species, fallowing, production'!F19</f>
        <v>0</v>
      </c>
      <c r="E17" s="9"/>
      <c r="F17" s="9"/>
      <c r="G17" s="9"/>
      <c r="H17" s="31">
        <f>'Fish mortality'!C19</f>
        <v>0</v>
      </c>
      <c r="I17" s="31">
        <f>'Fish mortality'!D19</f>
        <v>0</v>
      </c>
      <c r="J17" s="31">
        <f>'Fish mortality'!E19</f>
        <v>0</v>
      </c>
      <c r="K17" s="31"/>
      <c r="L17" s="9"/>
      <c r="M17" s="8"/>
      <c r="W17" s="1" t="s">
        <v>390</v>
      </c>
      <c r="X17" s="1"/>
    </row>
    <row r="18" spans="1:24" x14ac:dyDescent="0.35">
      <c r="A18" s="9">
        <f>'Species, fallowing, production'!C20</f>
        <v>0</v>
      </c>
      <c r="B18" s="9">
        <f>'Species, fallowing, production'!D20</f>
        <v>0</v>
      </c>
      <c r="C18" s="9">
        <f>'Species, fallowing, production'!E20</f>
        <v>0</v>
      </c>
      <c r="D18" s="9">
        <f>'Species, fallowing, production'!F20</f>
        <v>0</v>
      </c>
      <c r="E18" s="9"/>
      <c r="F18" s="9"/>
      <c r="G18" s="9"/>
      <c r="H18" s="31">
        <f>'Fish mortality'!C20</f>
        <v>0</v>
      </c>
      <c r="I18" s="31">
        <f>'Fish mortality'!D20</f>
        <v>0</v>
      </c>
      <c r="J18" s="31">
        <f>'Fish mortality'!E20</f>
        <v>0</v>
      </c>
      <c r="K18" s="31"/>
      <c r="L18" s="9"/>
      <c r="M18" s="8"/>
      <c r="W18" s="1" t="s">
        <v>391</v>
      </c>
      <c r="X18" s="1"/>
    </row>
    <row r="19" spans="1:24" x14ac:dyDescent="0.35">
      <c r="A19" s="9">
        <f>'Species, fallowing, production'!C21</f>
        <v>0</v>
      </c>
      <c r="B19" s="9">
        <f>'Species, fallowing, production'!D21</f>
        <v>0</v>
      </c>
      <c r="C19" s="9">
        <f>'Species, fallowing, production'!E21</f>
        <v>0</v>
      </c>
      <c r="D19" s="9">
        <f>'Species, fallowing, production'!F21</f>
        <v>0</v>
      </c>
      <c r="E19" s="9"/>
      <c r="F19" s="9"/>
      <c r="G19" s="9"/>
      <c r="H19" s="31">
        <f>'Fish mortality'!C21</f>
        <v>0</v>
      </c>
      <c r="I19" s="31">
        <f>'Fish mortality'!D21</f>
        <v>0</v>
      </c>
      <c r="J19" s="31">
        <f>'Fish mortality'!E21</f>
        <v>0</v>
      </c>
      <c r="K19" s="31"/>
      <c r="L19" s="9"/>
      <c r="M19" s="8"/>
      <c r="R19" s="2"/>
      <c r="W19" s="1" t="s">
        <v>392</v>
      </c>
      <c r="X19" s="1"/>
    </row>
    <row r="20" spans="1:24" x14ac:dyDescent="0.35">
      <c r="A20" s="9">
        <f>'Species, fallowing, production'!C22</f>
        <v>0</v>
      </c>
      <c r="B20" s="9">
        <f>'Species, fallowing, production'!D22</f>
        <v>0</v>
      </c>
      <c r="C20" s="9">
        <f>'Species, fallowing, production'!E22</f>
        <v>0</v>
      </c>
      <c r="D20" s="9">
        <f>'Species, fallowing, production'!F22</f>
        <v>0</v>
      </c>
      <c r="E20" s="9"/>
      <c r="F20" s="9"/>
      <c r="G20" s="9"/>
      <c r="H20" s="31">
        <f>'Fish mortality'!C22</f>
        <v>0</v>
      </c>
      <c r="I20" s="31">
        <f>'Fish mortality'!D22</f>
        <v>0</v>
      </c>
      <c r="J20" s="31">
        <f>'Fish mortality'!E22</f>
        <v>0</v>
      </c>
      <c r="K20" s="31"/>
      <c r="L20" s="9"/>
      <c r="M20" s="8"/>
      <c r="W20" s="1" t="s">
        <v>393</v>
      </c>
      <c r="X20" s="1"/>
    </row>
    <row r="21" spans="1:24" x14ac:dyDescent="0.35">
      <c r="A21" s="9">
        <f>'Species, fallowing, production'!C23</f>
        <v>0</v>
      </c>
      <c r="B21" s="9">
        <f>'Species, fallowing, production'!D23</f>
        <v>0</v>
      </c>
      <c r="C21" s="9">
        <f>'Species, fallowing, production'!E23</f>
        <v>0</v>
      </c>
      <c r="D21" s="9">
        <f>'Species, fallowing, production'!F23</f>
        <v>0</v>
      </c>
      <c r="E21" s="9"/>
      <c r="F21" s="9"/>
      <c r="G21" s="9"/>
      <c r="H21" s="31">
        <f>'Fish mortality'!C23</f>
        <v>0</v>
      </c>
      <c r="I21" s="31">
        <f>'Fish mortality'!D23</f>
        <v>0</v>
      </c>
      <c r="J21" s="31">
        <f>'Fish mortality'!E23</f>
        <v>0</v>
      </c>
      <c r="K21" s="31"/>
      <c r="L21" s="9"/>
      <c r="M21" s="8"/>
      <c r="W21" s="1" t="s">
        <v>394</v>
      </c>
      <c r="X21" s="1"/>
    </row>
    <row r="22" spans="1:24" x14ac:dyDescent="0.35">
      <c r="A22" s="9">
        <f>'Species, fallowing, production'!C24</f>
        <v>0</v>
      </c>
      <c r="B22" s="9">
        <f>'Species, fallowing, production'!D24</f>
        <v>0</v>
      </c>
      <c r="C22" s="9">
        <f>'Species, fallowing, production'!E24</f>
        <v>0</v>
      </c>
      <c r="D22" s="9">
        <f>'Species, fallowing, production'!F24</f>
        <v>0</v>
      </c>
      <c r="E22" s="9"/>
      <c r="F22" s="9"/>
      <c r="G22" s="9"/>
      <c r="H22" s="31">
        <f>'Fish mortality'!C24</f>
        <v>0</v>
      </c>
      <c r="I22" s="31">
        <f>'Fish mortality'!D24</f>
        <v>0</v>
      </c>
      <c r="J22" s="31">
        <f>'Fish mortality'!E24</f>
        <v>0</v>
      </c>
      <c r="K22" s="31"/>
      <c r="L22" s="9"/>
      <c r="M22" s="8"/>
      <c r="W22" s="1" t="s">
        <v>395</v>
      </c>
      <c r="X22" s="1"/>
    </row>
    <row r="23" spans="1:24" x14ac:dyDescent="0.35">
      <c r="A23" s="9">
        <f>'Species, fallowing, production'!C25</f>
        <v>0</v>
      </c>
      <c r="B23" s="9">
        <f>'Species, fallowing, production'!D25</f>
        <v>0</v>
      </c>
      <c r="C23" s="9">
        <f>'Species, fallowing, production'!E25</f>
        <v>0</v>
      </c>
      <c r="D23" s="9">
        <f>'Species, fallowing, production'!F25</f>
        <v>0</v>
      </c>
      <c r="E23" s="9"/>
      <c r="F23" s="9"/>
      <c r="G23" s="9"/>
      <c r="H23" s="31">
        <f>'Fish mortality'!C25</f>
        <v>0</v>
      </c>
      <c r="I23" s="31">
        <f>'Fish mortality'!D25</f>
        <v>0</v>
      </c>
      <c r="J23" s="31">
        <f>'Fish mortality'!E25</f>
        <v>0</v>
      </c>
      <c r="K23" s="31"/>
      <c r="L23" s="9"/>
      <c r="M23" s="8"/>
      <c r="W23" s="1" t="s">
        <v>396</v>
      </c>
      <c r="X23" s="1"/>
    </row>
    <row r="24" spans="1:24" x14ac:dyDescent="0.35">
      <c r="A24" s="9">
        <f>'Species, fallowing, production'!C26</f>
        <v>0</v>
      </c>
      <c r="B24" s="9">
        <f>'Species, fallowing, production'!D26</f>
        <v>0</v>
      </c>
      <c r="C24" s="9">
        <f>'Species, fallowing, production'!E26</f>
        <v>0</v>
      </c>
      <c r="D24" s="9">
        <f>'Species, fallowing, production'!F26</f>
        <v>0</v>
      </c>
      <c r="E24" s="9"/>
      <c r="F24" s="9"/>
      <c r="G24" s="9"/>
      <c r="H24" s="31">
        <f>'Fish mortality'!C26</f>
        <v>0</v>
      </c>
      <c r="I24" s="31">
        <f>'Fish mortality'!D26</f>
        <v>0</v>
      </c>
      <c r="J24" s="31">
        <f>'Fish mortality'!E26</f>
        <v>0</v>
      </c>
      <c r="K24" s="31"/>
      <c r="L24" s="9"/>
      <c r="M24" s="8"/>
      <c r="W24" s="1" t="s">
        <v>397</v>
      </c>
      <c r="X24" s="1"/>
    </row>
    <row r="25" spans="1:24" x14ac:dyDescent="0.35">
      <c r="A25" s="9">
        <f>'Species, fallowing, production'!C27</f>
        <v>0</v>
      </c>
      <c r="B25" s="9">
        <f>'Species, fallowing, production'!D27</f>
        <v>0</v>
      </c>
      <c r="C25" s="9">
        <f>'Species, fallowing, production'!E27</f>
        <v>0</v>
      </c>
      <c r="D25" s="9">
        <f>'Species, fallowing, production'!F27</f>
        <v>0</v>
      </c>
      <c r="E25" s="9"/>
      <c r="F25" s="9"/>
      <c r="G25" s="9"/>
      <c r="H25" s="31">
        <f>'Fish mortality'!C27</f>
        <v>0</v>
      </c>
      <c r="I25" s="31">
        <f>'Fish mortality'!D27</f>
        <v>0</v>
      </c>
      <c r="J25" s="31">
        <f>'Fish mortality'!E27</f>
        <v>0</v>
      </c>
      <c r="K25" s="31"/>
      <c r="L25" s="9"/>
      <c r="M25" s="8"/>
      <c r="W25" s="1" t="s">
        <v>398</v>
      </c>
      <c r="X25" s="1"/>
    </row>
    <row r="26" spans="1:24" x14ac:dyDescent="0.35">
      <c r="A26" s="9">
        <f>'Species, fallowing, production'!C101</f>
        <v>0</v>
      </c>
      <c r="B26" s="9">
        <f>'Species, fallowing, production'!D101</f>
        <v>0</v>
      </c>
      <c r="C26" s="9">
        <f>'Species, fallowing, production'!H101</f>
        <v>0</v>
      </c>
      <c r="D26" s="9">
        <f>'Species, fallowing, production'!E101</f>
        <v>0</v>
      </c>
      <c r="E26" s="9"/>
      <c r="F26" s="9"/>
      <c r="G26" s="9"/>
      <c r="H26" s="31">
        <f>'Fish mortality'!C28</f>
        <v>0</v>
      </c>
      <c r="I26" s="31">
        <f>'Fish mortality'!D28</f>
        <v>0</v>
      </c>
      <c r="J26" s="31">
        <f>'Fish mortality'!E28</f>
        <v>0</v>
      </c>
      <c r="K26" s="31"/>
      <c r="L26" s="9"/>
      <c r="M26" s="8"/>
      <c r="W26" s="1" t="s">
        <v>399</v>
      </c>
      <c r="X26" s="1"/>
    </row>
    <row r="27" spans="1:24" x14ac:dyDescent="0.35">
      <c r="A27" s="9">
        <f>'Species, fallowing, production'!C102</f>
        <v>0</v>
      </c>
      <c r="B27" s="9">
        <f>'Species, fallowing, production'!D102</f>
        <v>0</v>
      </c>
      <c r="C27" s="9">
        <f>'Species, fallowing, production'!H102</f>
        <v>0</v>
      </c>
      <c r="D27" s="9">
        <f>'Species, fallowing, production'!E102</f>
        <v>0</v>
      </c>
      <c r="E27" s="9"/>
      <c r="F27" s="9"/>
      <c r="G27" s="9"/>
      <c r="H27" s="31">
        <f>'Fish mortality'!C29</f>
        <v>0</v>
      </c>
      <c r="I27" s="31">
        <f>'Fish mortality'!D29</f>
        <v>0</v>
      </c>
      <c r="J27" s="31">
        <f>'Fish mortality'!E29</f>
        <v>0</v>
      </c>
      <c r="K27" s="31"/>
      <c r="L27" s="9"/>
      <c r="M27" s="8"/>
      <c r="W27" s="1" t="s">
        <v>400</v>
      </c>
      <c r="X27" s="1"/>
    </row>
    <row r="28" spans="1:24" x14ac:dyDescent="0.35">
      <c r="A28" s="9">
        <f>'Species, fallowing, production'!C103</f>
        <v>0</v>
      </c>
      <c r="B28" s="9">
        <f>'Species, fallowing, production'!D103</f>
        <v>0</v>
      </c>
      <c r="C28" s="9">
        <f>'Species, fallowing, production'!H103</f>
        <v>0</v>
      </c>
      <c r="D28" s="9">
        <f>'Species, fallowing, production'!E103</f>
        <v>0</v>
      </c>
      <c r="E28" s="9"/>
      <c r="F28" s="9"/>
      <c r="G28" s="9"/>
      <c r="H28" s="31">
        <f>'Fish mortality'!C30</f>
        <v>0</v>
      </c>
      <c r="I28" s="31">
        <f>'Fish mortality'!D30</f>
        <v>0</v>
      </c>
      <c r="J28" s="31">
        <f>'Fish mortality'!E30</f>
        <v>0</v>
      </c>
      <c r="K28" s="31"/>
      <c r="L28" s="9"/>
      <c r="M28" s="8"/>
      <c r="W28" s="1" t="s">
        <v>401</v>
      </c>
      <c r="X28" s="1"/>
    </row>
    <row r="29" spans="1:24" x14ac:dyDescent="0.35">
      <c r="A29" s="9">
        <f>'Species, fallowing, production'!C104</f>
        <v>0</v>
      </c>
      <c r="B29" s="9">
        <f>'Species, fallowing, production'!D104</f>
        <v>0</v>
      </c>
      <c r="C29" s="9">
        <f>'Species, fallowing, production'!H104</f>
        <v>0</v>
      </c>
      <c r="D29" s="9">
        <f>'Species, fallowing, production'!E104</f>
        <v>0</v>
      </c>
      <c r="E29" s="9"/>
      <c r="F29" s="9"/>
      <c r="G29" s="9"/>
      <c r="H29" s="31">
        <f>'Fish mortality'!C31</f>
        <v>0</v>
      </c>
      <c r="I29" s="31">
        <f>'Fish mortality'!D31</f>
        <v>0</v>
      </c>
      <c r="J29" s="31">
        <f>'Fish mortality'!E31</f>
        <v>0</v>
      </c>
      <c r="K29" s="31"/>
      <c r="L29" s="9"/>
      <c r="M29" s="8"/>
      <c r="W29" s="1" t="s">
        <v>402</v>
      </c>
      <c r="X29" s="1"/>
    </row>
    <row r="30" spans="1:24" x14ac:dyDescent="0.35">
      <c r="A30" s="9">
        <f>'Species, fallowing, production'!C105</f>
        <v>0</v>
      </c>
      <c r="B30" s="9">
        <f>'Species, fallowing, production'!D105</f>
        <v>0</v>
      </c>
      <c r="C30" s="9">
        <f>'Species, fallowing, production'!H105</f>
        <v>0</v>
      </c>
      <c r="D30" s="9">
        <f>'Species, fallowing, production'!E105</f>
        <v>0</v>
      </c>
      <c r="E30" s="9"/>
      <c r="F30" s="9"/>
      <c r="G30" s="9"/>
      <c r="H30" s="31">
        <f>'Fish mortality'!C32</f>
        <v>0</v>
      </c>
      <c r="I30" s="31">
        <f>'Fish mortality'!D32</f>
        <v>0</v>
      </c>
      <c r="J30" s="31">
        <f>'Fish mortality'!E32</f>
        <v>0</v>
      </c>
      <c r="K30" s="31"/>
      <c r="L30" s="9"/>
      <c r="M30" s="8"/>
      <c r="W30" s="1" t="s">
        <v>403</v>
      </c>
      <c r="X30" s="1"/>
    </row>
    <row r="31" spans="1:24" x14ac:dyDescent="0.35">
      <c r="A31" s="9">
        <f>'Species, fallowing, production'!C106</f>
        <v>0</v>
      </c>
      <c r="B31" s="9">
        <f>'Species, fallowing, production'!D106</f>
        <v>0</v>
      </c>
      <c r="C31" s="9">
        <f>'Species, fallowing, production'!H106</f>
        <v>0</v>
      </c>
      <c r="D31" s="9">
        <f>'Species, fallowing, production'!E106</f>
        <v>0</v>
      </c>
      <c r="E31" s="9"/>
      <c r="F31" s="9"/>
      <c r="G31" s="9"/>
      <c r="H31" s="31">
        <f>'Fish mortality'!C33</f>
        <v>0</v>
      </c>
      <c r="I31" s="31">
        <f>'Fish mortality'!D33</f>
        <v>0</v>
      </c>
      <c r="J31" s="31">
        <f>'Fish mortality'!E33</f>
        <v>0</v>
      </c>
      <c r="K31" s="31"/>
      <c r="L31" s="9"/>
      <c r="M31" s="8"/>
      <c r="W31" s="1" t="s">
        <v>404</v>
      </c>
      <c r="X31" s="1"/>
    </row>
    <row r="32" spans="1:24" x14ac:dyDescent="0.35">
      <c r="A32" s="9">
        <f>'Species, fallowing, production'!C107</f>
        <v>0</v>
      </c>
      <c r="B32" s="9">
        <f>'Species, fallowing, production'!D107</f>
        <v>0</v>
      </c>
      <c r="C32" s="9">
        <f>'Species, fallowing, production'!H107</f>
        <v>0</v>
      </c>
      <c r="D32" s="9">
        <f>'Species, fallowing, production'!E107</f>
        <v>0</v>
      </c>
      <c r="E32" s="9"/>
      <c r="F32" s="9"/>
      <c r="G32" s="9"/>
      <c r="H32" s="31">
        <f>'Fish mortality'!C34</f>
        <v>0</v>
      </c>
      <c r="I32" s="31">
        <f>'Fish mortality'!D34</f>
        <v>0</v>
      </c>
      <c r="J32" s="31">
        <f>'Fish mortality'!E34</f>
        <v>0</v>
      </c>
      <c r="K32" s="31"/>
      <c r="L32" s="9"/>
      <c r="M32" s="8"/>
      <c r="W32" s="1" t="s">
        <v>405</v>
      </c>
      <c r="X32" s="1"/>
    </row>
    <row r="33" spans="1:24" x14ac:dyDescent="0.35">
      <c r="A33" s="9">
        <f>'Species, fallowing, production'!C108</f>
        <v>0</v>
      </c>
      <c r="B33" s="9">
        <f>'Species, fallowing, production'!D108</f>
        <v>0</v>
      </c>
      <c r="C33" s="9">
        <f>'Species, fallowing, production'!H108</f>
        <v>0</v>
      </c>
      <c r="D33" s="9">
        <f>'Species, fallowing, production'!E108</f>
        <v>0</v>
      </c>
      <c r="E33" s="9"/>
      <c r="F33" s="9"/>
      <c r="G33" s="9"/>
      <c r="H33" s="31">
        <f>'Fish mortality'!C35</f>
        <v>0</v>
      </c>
      <c r="I33" s="31">
        <f>'Fish mortality'!D35</f>
        <v>0</v>
      </c>
      <c r="J33" s="31">
        <f>'Fish mortality'!E35</f>
        <v>0</v>
      </c>
      <c r="K33" s="31"/>
      <c r="L33" s="9"/>
      <c r="M33" s="8"/>
      <c r="W33" s="1" t="s">
        <v>406</v>
      </c>
      <c r="X33" s="1"/>
    </row>
    <row r="34" spans="1:24" x14ac:dyDescent="0.35">
      <c r="A34" s="9">
        <f>'Species, fallowing, production'!C109</f>
        <v>0</v>
      </c>
      <c r="B34" s="9">
        <f>'Species, fallowing, production'!D109</f>
        <v>0</v>
      </c>
      <c r="C34" s="9">
        <f>'Species, fallowing, production'!H109</f>
        <v>0</v>
      </c>
      <c r="D34" s="9">
        <f>'Species, fallowing, production'!E109</f>
        <v>0</v>
      </c>
      <c r="E34" s="9"/>
      <c r="F34" s="9"/>
      <c r="G34" s="9"/>
      <c r="H34" s="31">
        <f>'Fish mortality'!C36</f>
        <v>0</v>
      </c>
      <c r="I34" s="31">
        <f>'Fish mortality'!D36</f>
        <v>0</v>
      </c>
      <c r="J34" s="31">
        <f>'Fish mortality'!E36</f>
        <v>0</v>
      </c>
      <c r="K34" s="31"/>
      <c r="L34" s="9"/>
      <c r="M34" s="8"/>
      <c r="W34" s="1" t="s">
        <v>407</v>
      </c>
      <c r="X34" s="1"/>
    </row>
    <row r="35" spans="1:24" x14ac:dyDescent="0.35">
      <c r="A35" s="9">
        <f>'Species, fallowing, production'!C110</f>
        <v>0</v>
      </c>
      <c r="B35" s="9">
        <f>'Species, fallowing, production'!D110</f>
        <v>0</v>
      </c>
      <c r="C35" s="9">
        <f>'Species, fallowing, production'!H110</f>
        <v>0</v>
      </c>
      <c r="D35" s="9">
        <f>'Species, fallowing, production'!E110</f>
        <v>0</v>
      </c>
      <c r="E35" s="9"/>
      <c r="F35" s="9"/>
      <c r="G35" s="9"/>
      <c r="H35" s="31">
        <f>'Fish mortality'!C37</f>
        <v>0</v>
      </c>
      <c r="I35" s="31">
        <f>'Fish mortality'!D37</f>
        <v>0</v>
      </c>
      <c r="J35" s="31">
        <f>'Fish mortality'!E37</f>
        <v>0</v>
      </c>
      <c r="K35" s="31"/>
      <c r="L35" s="9"/>
      <c r="M35" s="8"/>
      <c r="W35" s="1" t="s">
        <v>408</v>
      </c>
      <c r="X35" s="1"/>
    </row>
    <row r="36" spans="1:24" x14ac:dyDescent="0.35">
      <c r="A36" s="9">
        <f>'Species, fallowing, production'!C111</f>
        <v>0</v>
      </c>
      <c r="B36" s="9">
        <f>'Species, fallowing, production'!D111</f>
        <v>0</v>
      </c>
      <c r="C36" s="9">
        <f>'Species, fallowing, production'!H111</f>
        <v>0</v>
      </c>
      <c r="D36" s="9">
        <f>'Species, fallowing, production'!E111</f>
        <v>0</v>
      </c>
      <c r="E36" s="9"/>
      <c r="F36" s="9"/>
      <c r="G36" s="9"/>
      <c r="H36" s="31">
        <f>'Fish mortality'!C38</f>
        <v>0</v>
      </c>
      <c r="I36" s="31">
        <f>'Fish mortality'!D38</f>
        <v>0</v>
      </c>
      <c r="J36" s="31">
        <f>'Fish mortality'!E38</f>
        <v>0</v>
      </c>
      <c r="K36" s="31"/>
      <c r="L36" s="9"/>
      <c r="M36" s="8"/>
      <c r="W36" s="1" t="s">
        <v>409</v>
      </c>
      <c r="X36" s="1"/>
    </row>
    <row r="37" spans="1:24" x14ac:dyDescent="0.35">
      <c r="A37" s="9">
        <f>'Species, fallowing, production'!C112</f>
        <v>0</v>
      </c>
      <c r="B37" s="9">
        <f>'Species, fallowing, production'!D112</f>
        <v>0</v>
      </c>
      <c r="C37" s="9">
        <f>'Species, fallowing, production'!H112</f>
        <v>0</v>
      </c>
      <c r="D37" s="9">
        <f>'Species, fallowing, production'!E112</f>
        <v>0</v>
      </c>
      <c r="E37" s="9"/>
      <c r="F37" s="9"/>
      <c r="G37" s="9"/>
      <c r="H37" s="31">
        <f>'Fish mortality'!C39</f>
        <v>0</v>
      </c>
      <c r="I37" s="31">
        <f>'Fish mortality'!D39</f>
        <v>0</v>
      </c>
      <c r="J37" s="31">
        <f>'Fish mortality'!E39</f>
        <v>0</v>
      </c>
      <c r="K37" s="31"/>
      <c r="L37" s="9"/>
      <c r="M37" s="8"/>
      <c r="W37" s="1" t="s">
        <v>410</v>
      </c>
      <c r="X37" s="1"/>
    </row>
    <row r="38" spans="1:24" x14ac:dyDescent="0.35">
      <c r="A38" s="9">
        <f>'Species, fallowing, production'!C113</f>
        <v>0</v>
      </c>
      <c r="B38" s="9">
        <f>'Species, fallowing, production'!D113</f>
        <v>0</v>
      </c>
      <c r="C38" s="9">
        <f>'Species, fallowing, production'!H113</f>
        <v>0</v>
      </c>
      <c r="D38" s="9">
        <f>'Species, fallowing, production'!E113</f>
        <v>0</v>
      </c>
      <c r="E38" s="9"/>
      <c r="F38" s="9"/>
      <c r="G38" s="9"/>
      <c r="H38" s="31">
        <f>'Fish mortality'!C40</f>
        <v>0</v>
      </c>
      <c r="I38" s="31">
        <f>'Fish mortality'!D40</f>
        <v>0</v>
      </c>
      <c r="J38" s="31">
        <f>'Fish mortality'!E40</f>
        <v>0</v>
      </c>
      <c r="K38" s="31"/>
      <c r="L38" s="9"/>
      <c r="M38" s="8"/>
      <c r="W38" s="1" t="s">
        <v>411</v>
      </c>
      <c r="X38" s="1"/>
    </row>
    <row r="39" spans="1:24" x14ac:dyDescent="0.35">
      <c r="A39" s="9">
        <f>'Species, fallowing, production'!C114</f>
        <v>0</v>
      </c>
      <c r="B39" s="9">
        <f>'Species, fallowing, production'!D114</f>
        <v>0</v>
      </c>
      <c r="C39" s="9">
        <f>'Species, fallowing, production'!H114</f>
        <v>0</v>
      </c>
      <c r="D39" s="9">
        <f>'Species, fallowing, production'!E114</f>
        <v>0</v>
      </c>
      <c r="E39" s="9"/>
      <c r="F39" s="9"/>
      <c r="G39" s="9"/>
      <c r="H39" s="31">
        <f>'Fish mortality'!C101</f>
        <v>0</v>
      </c>
      <c r="I39" s="31">
        <f>'Fish mortality'!D101</f>
        <v>0</v>
      </c>
      <c r="J39" s="31">
        <f>'Fish mortality'!E101</f>
        <v>0</v>
      </c>
      <c r="K39" s="31"/>
      <c r="L39" s="9"/>
      <c r="M39" s="8"/>
      <c r="W39" s="1" t="s">
        <v>412</v>
      </c>
      <c r="X39" s="1"/>
    </row>
    <row r="40" spans="1:24" x14ac:dyDescent="0.35">
      <c r="A40" s="9">
        <f>'Species, fallowing, production'!C115</f>
        <v>0</v>
      </c>
      <c r="B40" s="9">
        <f>'Species, fallowing, production'!D115</f>
        <v>0</v>
      </c>
      <c r="C40" s="9">
        <f>'Species, fallowing, production'!H115</f>
        <v>0</v>
      </c>
      <c r="D40" s="9">
        <f>'Species, fallowing, production'!E115</f>
        <v>0</v>
      </c>
      <c r="E40" s="9"/>
      <c r="F40" s="9"/>
      <c r="G40" s="9"/>
      <c r="H40" s="31">
        <f>'Fish mortality'!C102</f>
        <v>0</v>
      </c>
      <c r="I40" s="31">
        <f>'Fish mortality'!D102</f>
        <v>0</v>
      </c>
      <c r="J40" s="31">
        <f>'Fish mortality'!E102</f>
        <v>0</v>
      </c>
      <c r="K40" s="31"/>
      <c r="L40" s="9"/>
      <c r="M40" s="8"/>
      <c r="W40" s="1" t="s">
        <v>413</v>
      </c>
      <c r="X40" s="1"/>
    </row>
    <row r="41" spans="1:24" x14ac:dyDescent="0.35">
      <c r="A41" s="9">
        <f>'Species, fallowing, production'!C116</f>
        <v>0</v>
      </c>
      <c r="B41" s="9">
        <f>'Species, fallowing, production'!D116</f>
        <v>0</v>
      </c>
      <c r="C41" s="9">
        <f>'Species, fallowing, production'!H116</f>
        <v>0</v>
      </c>
      <c r="D41" s="9">
        <f>'Species, fallowing, production'!E116</f>
        <v>0</v>
      </c>
      <c r="E41" s="9"/>
      <c r="F41" s="9"/>
      <c r="G41" s="9"/>
      <c r="H41" s="31">
        <f>'Fish mortality'!C103</f>
        <v>0</v>
      </c>
      <c r="I41" s="31">
        <f>'Fish mortality'!D103</f>
        <v>0</v>
      </c>
      <c r="J41" s="31">
        <f>'Fish mortality'!E103</f>
        <v>0</v>
      </c>
      <c r="K41" s="31"/>
      <c r="L41" s="9"/>
      <c r="M41" s="8"/>
      <c r="W41" s="1" t="s">
        <v>414</v>
      </c>
      <c r="X41" s="1"/>
    </row>
    <row r="42" spans="1:24" x14ac:dyDescent="0.35">
      <c r="A42" s="9">
        <f>'Species, fallowing, production'!C117</f>
        <v>0</v>
      </c>
      <c r="B42" s="9">
        <f>'Species, fallowing, production'!D117</f>
        <v>0</v>
      </c>
      <c r="C42" s="9">
        <f>'Species, fallowing, production'!H117</f>
        <v>0</v>
      </c>
      <c r="D42" s="9">
        <f>'Species, fallowing, production'!E117</f>
        <v>0</v>
      </c>
      <c r="E42" s="9"/>
      <c r="F42" s="9"/>
      <c r="G42" s="9"/>
      <c r="H42" s="31">
        <f>'Fish mortality'!C104</f>
        <v>0</v>
      </c>
      <c r="I42" s="31">
        <f>'Fish mortality'!D104</f>
        <v>0</v>
      </c>
      <c r="J42" s="31">
        <f>'Fish mortality'!E104</f>
        <v>0</v>
      </c>
      <c r="K42" s="31"/>
      <c r="L42" s="9"/>
      <c r="M42" s="8"/>
      <c r="W42" s="1" t="s">
        <v>415</v>
      </c>
      <c r="X42" s="1"/>
    </row>
    <row r="43" spans="1:24" x14ac:dyDescent="0.35">
      <c r="A43" s="9">
        <f>'Species, fallowing, production'!C118</f>
        <v>0</v>
      </c>
      <c r="B43" s="9">
        <f>'Species, fallowing, production'!D118</f>
        <v>0</v>
      </c>
      <c r="C43" s="9">
        <f>'Species, fallowing, production'!H118</f>
        <v>0</v>
      </c>
      <c r="D43" s="9">
        <f>'Species, fallowing, production'!E118</f>
        <v>0</v>
      </c>
      <c r="E43" s="9"/>
      <c r="F43" s="9"/>
      <c r="G43" s="9"/>
      <c r="H43" s="31">
        <f>'Fish mortality'!C105</f>
        <v>0</v>
      </c>
      <c r="I43" s="31">
        <f>'Fish mortality'!D105</f>
        <v>0</v>
      </c>
      <c r="J43" s="31">
        <f>'Fish mortality'!E105</f>
        <v>0</v>
      </c>
      <c r="K43" s="31"/>
      <c r="L43" s="9"/>
      <c r="M43" s="8"/>
      <c r="W43" s="1" t="s">
        <v>416</v>
      </c>
      <c r="X43" s="149"/>
    </row>
    <row r="44" spans="1:24" x14ac:dyDescent="0.35">
      <c r="A44" s="9">
        <f>'Species, fallowing, production'!C119</f>
        <v>0</v>
      </c>
      <c r="B44" s="9">
        <f>'Species, fallowing, production'!D119</f>
        <v>0</v>
      </c>
      <c r="C44" s="9">
        <f>'Species, fallowing, production'!H119</f>
        <v>0</v>
      </c>
      <c r="D44" s="9">
        <f>'Species, fallowing, production'!E119</f>
        <v>0</v>
      </c>
      <c r="E44" s="9"/>
      <c r="F44" s="9"/>
      <c r="G44" s="9"/>
      <c r="H44" s="31">
        <f>'Fish mortality'!C106</f>
        <v>0</v>
      </c>
      <c r="I44" s="31">
        <f>'Fish mortality'!D106</f>
        <v>0</v>
      </c>
      <c r="J44" s="31">
        <f>'Fish mortality'!E106</f>
        <v>0</v>
      </c>
      <c r="K44" s="31"/>
      <c r="L44" s="9"/>
      <c r="M44" s="8"/>
    </row>
    <row r="45" spans="1:24" x14ac:dyDescent="0.35">
      <c r="A45" s="9">
        <f>'Species, fallowing, production'!C120</f>
        <v>0</v>
      </c>
      <c r="B45" s="9">
        <f>'Species, fallowing, production'!D120</f>
        <v>0</v>
      </c>
      <c r="C45" s="9">
        <f>'Species, fallowing, production'!H120</f>
        <v>0</v>
      </c>
      <c r="D45" s="9">
        <f>'Species, fallowing, production'!E120</f>
        <v>0</v>
      </c>
      <c r="E45" s="9"/>
      <c r="F45" s="9"/>
      <c r="G45" s="9"/>
      <c r="H45" s="31">
        <f>'Fish mortality'!C107</f>
        <v>0</v>
      </c>
      <c r="I45" s="31">
        <f>'Fish mortality'!D107</f>
        <v>0</v>
      </c>
      <c r="J45" s="31">
        <f>'Fish mortality'!E107</f>
        <v>0</v>
      </c>
      <c r="K45" s="31"/>
      <c r="L45" s="9"/>
      <c r="M45" s="8"/>
    </row>
    <row r="46" spans="1:24" x14ac:dyDescent="0.35">
      <c r="A46" s="9">
        <f>'Species, fallowing, production'!C121</f>
        <v>0</v>
      </c>
      <c r="B46" s="9">
        <f>'Species, fallowing, production'!D121</f>
        <v>0</v>
      </c>
      <c r="C46" s="9">
        <f>'Species, fallowing, production'!H121</f>
        <v>0</v>
      </c>
      <c r="D46" s="9">
        <f>'Species, fallowing, production'!E121</f>
        <v>0</v>
      </c>
      <c r="E46" s="9"/>
      <c r="F46" s="9"/>
      <c r="G46" s="9"/>
      <c r="H46" s="31">
        <f>'Fish mortality'!C108</f>
        <v>0</v>
      </c>
      <c r="I46" s="31">
        <f>'Fish mortality'!D108</f>
        <v>0</v>
      </c>
      <c r="J46" s="31">
        <f>'Fish mortality'!E108</f>
        <v>0</v>
      </c>
      <c r="K46" s="31"/>
      <c r="L46" s="9"/>
      <c r="M46" s="8"/>
    </row>
    <row r="47" spans="1:24" x14ac:dyDescent="0.35">
      <c r="A47" s="9">
        <f>'Species, fallowing, production'!C122</f>
        <v>0</v>
      </c>
      <c r="B47" s="9">
        <f>'Species, fallowing, production'!D122</f>
        <v>0</v>
      </c>
      <c r="C47" s="9">
        <f>'Species, fallowing, production'!H122</f>
        <v>0</v>
      </c>
      <c r="D47" s="9">
        <f>'Species, fallowing, production'!E122</f>
        <v>0</v>
      </c>
      <c r="E47" s="9"/>
      <c r="F47" s="9"/>
      <c r="G47" s="9"/>
      <c r="H47" s="31">
        <f>'Fish mortality'!C109</f>
        <v>0</v>
      </c>
      <c r="I47" s="31">
        <f>'Fish mortality'!D109</f>
        <v>0</v>
      </c>
      <c r="J47" s="31">
        <f>'Fish mortality'!E109</f>
        <v>0</v>
      </c>
      <c r="K47" s="31"/>
      <c r="L47" s="9"/>
      <c r="M47" s="8"/>
    </row>
    <row r="48" spans="1:24" x14ac:dyDescent="0.35">
      <c r="A48" s="9">
        <f>'Species, fallowing, production'!C123</f>
        <v>0</v>
      </c>
      <c r="B48" s="9">
        <f>'Species, fallowing, production'!D123</f>
        <v>0</v>
      </c>
      <c r="C48" s="9">
        <f>'Species, fallowing, production'!H123</f>
        <v>0</v>
      </c>
      <c r="D48" s="9">
        <f>'Species, fallowing, production'!E123</f>
        <v>0</v>
      </c>
      <c r="E48" s="9"/>
      <c r="F48" s="9"/>
      <c r="G48" s="9"/>
      <c r="H48" s="31">
        <f>'Fish mortality'!C110</f>
        <v>0</v>
      </c>
      <c r="I48" s="31">
        <f>'Fish mortality'!D110</f>
        <v>0</v>
      </c>
      <c r="J48" s="31">
        <f>'Fish mortality'!E110</f>
        <v>0</v>
      </c>
      <c r="K48" s="31"/>
      <c r="L48" s="9"/>
      <c r="M48" s="8"/>
    </row>
    <row r="49" spans="1:13" x14ac:dyDescent="0.35">
      <c r="A49" s="9">
        <f>'Species, fallowing, production'!C124</f>
        <v>0</v>
      </c>
      <c r="B49" s="9">
        <f>'Species, fallowing, production'!D124</f>
        <v>0</v>
      </c>
      <c r="C49" s="9">
        <f>'Species, fallowing, production'!H124</f>
        <v>0</v>
      </c>
      <c r="D49" s="9">
        <f>'Species, fallowing, production'!E124</f>
        <v>0</v>
      </c>
      <c r="E49" s="9"/>
      <c r="F49" s="9"/>
      <c r="G49" s="9"/>
      <c r="H49" s="31">
        <f>'Fish mortality'!C111</f>
        <v>0</v>
      </c>
      <c r="I49" s="31">
        <f>'Fish mortality'!D111</f>
        <v>0</v>
      </c>
      <c r="J49" s="31">
        <f>'Fish mortality'!E111</f>
        <v>0</v>
      </c>
      <c r="K49" s="31"/>
      <c r="L49" s="9"/>
      <c r="M49" s="8"/>
    </row>
    <row r="50" spans="1:13" x14ac:dyDescent="0.35">
      <c r="A50" s="9">
        <f>'Species, fallowing, production'!C125</f>
        <v>0</v>
      </c>
      <c r="B50" s="9">
        <f>'Species, fallowing, production'!D125</f>
        <v>0</v>
      </c>
      <c r="C50" s="9">
        <f>'Species, fallowing, production'!H125</f>
        <v>0</v>
      </c>
      <c r="D50" s="9">
        <f>'Species, fallowing, production'!E125</f>
        <v>0</v>
      </c>
      <c r="E50" s="9"/>
      <c r="F50" s="9"/>
      <c r="G50" s="9"/>
      <c r="H50" s="31">
        <f>'Fish mortality'!C112</f>
        <v>0</v>
      </c>
      <c r="I50" s="31">
        <f>'Fish mortality'!D112</f>
        <v>0</v>
      </c>
      <c r="J50" s="31">
        <f>'Fish mortality'!E112</f>
        <v>0</v>
      </c>
      <c r="K50" s="31"/>
      <c r="L50" s="9"/>
      <c r="M50" s="8"/>
    </row>
    <row r="51" spans="1:13" x14ac:dyDescent="0.35">
      <c r="A51" s="9">
        <f>'Species, fallowing, production'!C126</f>
        <v>0</v>
      </c>
      <c r="B51" s="9">
        <f>'Species, fallowing, production'!D126</f>
        <v>0</v>
      </c>
      <c r="C51" s="9">
        <f>'Species, fallowing, production'!H126</f>
        <v>0</v>
      </c>
      <c r="D51" s="9">
        <f>'Species, fallowing, production'!E126</f>
        <v>0</v>
      </c>
      <c r="E51" s="9"/>
      <c r="F51" s="9"/>
      <c r="G51" s="9"/>
      <c r="H51" s="31">
        <f>'Fish mortality'!C113</f>
        <v>0</v>
      </c>
      <c r="I51" s="31">
        <f>'Fish mortality'!D113</f>
        <v>0</v>
      </c>
      <c r="J51" s="31">
        <f>'Fish mortality'!E113</f>
        <v>0</v>
      </c>
      <c r="K51" s="31"/>
      <c r="L51" s="9"/>
      <c r="M51" s="8"/>
    </row>
    <row r="52" spans="1:13" x14ac:dyDescent="0.35">
      <c r="A52" s="9">
        <f>'Species, fallowing, production'!C127</f>
        <v>0</v>
      </c>
      <c r="B52" s="9">
        <f>'Species, fallowing, production'!D127</f>
        <v>0</v>
      </c>
      <c r="C52" s="9">
        <f>'Species, fallowing, production'!H127</f>
        <v>0</v>
      </c>
      <c r="D52" s="9">
        <f>'Species, fallowing, production'!E127</f>
        <v>0</v>
      </c>
      <c r="E52" s="9"/>
      <c r="F52" s="9"/>
      <c r="G52" s="9"/>
      <c r="H52" s="31">
        <f>'Fish mortality'!C114</f>
        <v>0</v>
      </c>
      <c r="I52" s="31">
        <f>'Fish mortality'!D114</f>
        <v>0</v>
      </c>
      <c r="J52" s="31">
        <f>'Fish mortality'!E114</f>
        <v>0</v>
      </c>
      <c r="K52" s="31"/>
      <c r="L52" s="9"/>
      <c r="M52" s="8"/>
    </row>
    <row r="53" spans="1:13" x14ac:dyDescent="0.35">
      <c r="A53" s="9">
        <f>'Species, fallowing, production'!C128</f>
        <v>0</v>
      </c>
      <c r="B53" s="9">
        <f>'Species, fallowing, production'!D128</f>
        <v>0</v>
      </c>
      <c r="C53" s="9">
        <f>'Species, fallowing, production'!H128</f>
        <v>0</v>
      </c>
      <c r="D53" s="9">
        <f>'Species, fallowing, production'!E128</f>
        <v>0</v>
      </c>
      <c r="E53" s="9"/>
      <c r="F53" s="9"/>
      <c r="G53" s="9"/>
      <c r="H53" s="31">
        <f>'Fish mortality'!C115</f>
        <v>0</v>
      </c>
      <c r="I53" s="31">
        <f>'Fish mortality'!D115</f>
        <v>0</v>
      </c>
      <c r="J53" s="31">
        <f>'Fish mortality'!E115</f>
        <v>0</v>
      </c>
      <c r="K53" s="31"/>
      <c r="L53" s="9"/>
      <c r="M53" s="8"/>
    </row>
    <row r="54" spans="1:13" x14ac:dyDescent="0.35">
      <c r="A54" s="9">
        <f>'Species, fallowing, production'!C129</f>
        <v>0</v>
      </c>
      <c r="B54" s="9">
        <f>'Species, fallowing, production'!D129</f>
        <v>0</v>
      </c>
      <c r="C54" s="9">
        <f>'Species, fallowing, production'!H129</f>
        <v>0</v>
      </c>
      <c r="D54" s="9">
        <f>'Species, fallowing, production'!E129</f>
        <v>0</v>
      </c>
      <c r="E54" s="9"/>
      <c r="F54" s="9"/>
      <c r="G54" s="9"/>
      <c r="H54" s="31">
        <f>'Fish mortality'!C116</f>
        <v>0</v>
      </c>
      <c r="I54" s="31">
        <f>'Fish mortality'!D116</f>
        <v>0</v>
      </c>
      <c r="J54" s="31">
        <f>'Fish mortality'!E116</f>
        <v>0</v>
      </c>
      <c r="K54" s="31"/>
      <c r="L54" s="9"/>
      <c r="M54" s="8"/>
    </row>
    <row r="55" spans="1:13" x14ac:dyDescent="0.35">
      <c r="A55" s="9">
        <f>'Species, fallowing, production'!C130</f>
        <v>0</v>
      </c>
      <c r="B55" s="9">
        <f>'Species, fallowing, production'!D130</f>
        <v>0</v>
      </c>
      <c r="C55" s="9">
        <f>'Species, fallowing, production'!H130</f>
        <v>0</v>
      </c>
      <c r="D55" s="9">
        <f>'Species, fallowing, production'!E130</f>
        <v>0</v>
      </c>
      <c r="E55" s="9"/>
      <c r="F55" s="9"/>
      <c r="G55" s="9"/>
      <c r="H55" s="31">
        <f>'Fish mortality'!C117</f>
        <v>0</v>
      </c>
      <c r="I55" s="31">
        <f>'Fish mortality'!D117</f>
        <v>0</v>
      </c>
      <c r="J55" s="31">
        <f>'Fish mortality'!E117</f>
        <v>0</v>
      </c>
      <c r="K55" s="31"/>
      <c r="L55" s="9"/>
      <c r="M55" s="8"/>
    </row>
    <row r="56" spans="1:13" x14ac:dyDescent="0.35">
      <c r="A56" s="9">
        <f>'Species, fallowing, production'!C131</f>
        <v>0</v>
      </c>
      <c r="B56" s="9">
        <f>'Species, fallowing, production'!D131</f>
        <v>0</v>
      </c>
      <c r="C56" s="9">
        <f>'Species, fallowing, production'!H131</f>
        <v>0</v>
      </c>
      <c r="D56" s="9">
        <f>'Species, fallowing, production'!E131</f>
        <v>0</v>
      </c>
      <c r="E56" s="9"/>
      <c r="F56" s="9"/>
      <c r="G56" s="9"/>
      <c r="H56" s="31">
        <f>'Fish mortality'!C118</f>
        <v>0</v>
      </c>
      <c r="I56" s="31">
        <f>'Fish mortality'!D118</f>
        <v>0</v>
      </c>
      <c r="J56" s="31">
        <f>'Fish mortality'!E118</f>
        <v>0</v>
      </c>
      <c r="K56" s="31"/>
      <c r="L56" s="9"/>
      <c r="M56" s="8"/>
    </row>
    <row r="57" spans="1:13" x14ac:dyDescent="0.35">
      <c r="A57" s="9">
        <f>'Species, fallowing, production'!C132</f>
        <v>0</v>
      </c>
      <c r="B57" s="9">
        <f>'Species, fallowing, production'!D132</f>
        <v>0</v>
      </c>
      <c r="C57" s="9">
        <f>'Species, fallowing, production'!H132</f>
        <v>0</v>
      </c>
      <c r="D57" s="9">
        <f>'Species, fallowing, production'!E132</f>
        <v>0</v>
      </c>
      <c r="E57" s="9"/>
      <c r="F57" s="9"/>
      <c r="G57" s="9"/>
      <c r="H57" s="31">
        <f>'Fish mortality'!C119</f>
        <v>0</v>
      </c>
      <c r="I57" s="31">
        <f>'Fish mortality'!D119</f>
        <v>0</v>
      </c>
      <c r="J57" s="31">
        <f>'Fish mortality'!E119</f>
        <v>0</v>
      </c>
      <c r="K57" s="31"/>
      <c r="L57" s="9"/>
      <c r="M57" s="8"/>
    </row>
    <row r="58" spans="1:13" x14ac:dyDescent="0.35">
      <c r="A58" s="9">
        <f>'Species, fallowing, production'!C133</f>
        <v>0</v>
      </c>
      <c r="B58" s="9">
        <f>'Species, fallowing, production'!D133</f>
        <v>0</v>
      </c>
      <c r="C58" s="9">
        <f>'Species, fallowing, production'!H133</f>
        <v>0</v>
      </c>
      <c r="D58" s="9">
        <f>'Species, fallowing, production'!E133</f>
        <v>0</v>
      </c>
      <c r="E58" s="9"/>
      <c r="F58" s="9"/>
      <c r="G58" s="9"/>
      <c r="H58" s="31">
        <f>'Fish mortality'!C120</f>
        <v>0</v>
      </c>
      <c r="I58" s="31">
        <f>'Fish mortality'!D120</f>
        <v>0</v>
      </c>
      <c r="J58" s="31">
        <f>'Fish mortality'!E120</f>
        <v>0</v>
      </c>
      <c r="K58" s="31"/>
      <c r="L58" s="9"/>
      <c r="M58" s="8"/>
    </row>
    <row r="59" spans="1:13" x14ac:dyDescent="0.35">
      <c r="A59" s="9">
        <f>'Species, fallowing, production'!C134</f>
        <v>0</v>
      </c>
      <c r="B59" s="9">
        <f>'Species, fallowing, production'!D134</f>
        <v>0</v>
      </c>
      <c r="C59" s="9">
        <f>'Species, fallowing, production'!H134</f>
        <v>0</v>
      </c>
      <c r="D59" s="9">
        <f>'Species, fallowing, production'!E134</f>
        <v>0</v>
      </c>
      <c r="E59" s="9"/>
      <c r="F59" s="9"/>
      <c r="G59" s="9"/>
      <c r="H59" s="31">
        <f>'Fish mortality'!C121</f>
        <v>0</v>
      </c>
      <c r="I59" s="31">
        <f>'Fish mortality'!D121</f>
        <v>0</v>
      </c>
      <c r="J59" s="31">
        <f>'Fish mortality'!E121</f>
        <v>0</v>
      </c>
      <c r="K59" s="31"/>
      <c r="L59" s="9"/>
      <c r="M59" s="8"/>
    </row>
    <row r="60" spans="1:13" x14ac:dyDescent="0.35">
      <c r="A60" s="9">
        <f>'Species, fallowing, production'!C135</f>
        <v>0</v>
      </c>
      <c r="B60" s="9">
        <f>'Species, fallowing, production'!D135</f>
        <v>0</v>
      </c>
      <c r="C60" s="9">
        <f>'Species, fallowing, production'!H135</f>
        <v>0</v>
      </c>
      <c r="D60" s="9">
        <f>'Species, fallowing, production'!E135</f>
        <v>0</v>
      </c>
      <c r="E60" s="9"/>
      <c r="F60" s="9"/>
      <c r="G60" s="9"/>
      <c r="H60" s="31">
        <f>'Fish mortality'!C122</f>
        <v>0</v>
      </c>
      <c r="I60" s="31">
        <f>'Fish mortality'!D122</f>
        <v>0</v>
      </c>
      <c r="J60" s="31">
        <f>'Fish mortality'!E122</f>
        <v>0</v>
      </c>
      <c r="K60" s="31"/>
      <c r="L60" s="9"/>
      <c r="M60" s="8"/>
    </row>
    <row r="61" spans="1:13" x14ac:dyDescent="0.35">
      <c r="A61" s="9">
        <f>'Species, fallowing, production'!C136</f>
        <v>0</v>
      </c>
      <c r="B61" s="9">
        <f>'Species, fallowing, production'!D136</f>
        <v>0</v>
      </c>
      <c r="C61" s="9">
        <f>'Species, fallowing, production'!H136</f>
        <v>0</v>
      </c>
      <c r="D61" s="9">
        <f>'Species, fallowing, production'!E136</f>
        <v>0</v>
      </c>
      <c r="E61" s="9"/>
      <c r="F61" s="9"/>
      <c r="G61" s="9"/>
      <c r="H61" s="31">
        <f>'Fish mortality'!C123</f>
        <v>0</v>
      </c>
      <c r="I61" s="31">
        <f>'Fish mortality'!D123</f>
        <v>0</v>
      </c>
      <c r="J61" s="31">
        <f>'Fish mortality'!E123</f>
        <v>0</v>
      </c>
      <c r="K61" s="31"/>
      <c r="L61" s="9"/>
      <c r="M61" s="8"/>
    </row>
    <row r="62" spans="1:13" x14ac:dyDescent="0.35">
      <c r="A62" s="9">
        <f>'Species, fallowing, production'!C137</f>
        <v>0</v>
      </c>
      <c r="B62" s="9">
        <f>'Species, fallowing, production'!D137</f>
        <v>0</v>
      </c>
      <c r="C62" s="9">
        <f>'Species, fallowing, production'!H137</f>
        <v>0</v>
      </c>
      <c r="D62" s="9">
        <f>'Species, fallowing, production'!E137</f>
        <v>0</v>
      </c>
      <c r="E62" s="9"/>
      <c r="F62" s="9"/>
      <c r="G62" s="9"/>
      <c r="H62" s="31">
        <f>'Fish mortality'!C124</f>
        <v>0</v>
      </c>
      <c r="I62" s="31">
        <f>'Fish mortality'!D124</f>
        <v>0</v>
      </c>
      <c r="J62" s="31">
        <f>'Fish mortality'!E124</f>
        <v>0</v>
      </c>
      <c r="K62" s="31"/>
      <c r="L62" s="9"/>
      <c r="M62" s="8"/>
    </row>
    <row r="63" spans="1:13" x14ac:dyDescent="0.35">
      <c r="A63" s="9">
        <f>'Species, fallowing, production'!C138</f>
        <v>0</v>
      </c>
      <c r="B63" s="9">
        <f>'Species, fallowing, production'!D138</f>
        <v>0</v>
      </c>
      <c r="C63" s="9">
        <f>'Species, fallowing, production'!H138</f>
        <v>0</v>
      </c>
      <c r="D63" s="9">
        <f>'Species, fallowing, production'!E138</f>
        <v>0</v>
      </c>
      <c r="E63" s="9"/>
      <c r="F63" s="9"/>
      <c r="G63" s="9"/>
      <c r="H63" s="31">
        <f>'Fish mortality'!C125</f>
        <v>0</v>
      </c>
      <c r="I63" s="31">
        <f>'Fish mortality'!D125</f>
        <v>0</v>
      </c>
      <c r="J63" s="31">
        <f>'Fish mortality'!E125</f>
        <v>0</v>
      </c>
      <c r="K63" s="31"/>
      <c r="L63" s="9"/>
      <c r="M63" s="8"/>
    </row>
    <row r="64" spans="1:13" x14ac:dyDescent="0.35">
      <c r="A64" s="9">
        <f>'Species, fallowing, production'!C139</f>
        <v>0</v>
      </c>
      <c r="B64" s="9">
        <f>'Species, fallowing, production'!D139</f>
        <v>0</v>
      </c>
      <c r="C64" s="9">
        <f>'Species, fallowing, production'!H139</f>
        <v>0</v>
      </c>
      <c r="D64" s="9">
        <f>'Species, fallowing, production'!E139</f>
        <v>0</v>
      </c>
      <c r="E64" s="9"/>
      <c r="F64" s="9"/>
      <c r="G64" s="9"/>
      <c r="H64" s="31">
        <f>'Fish mortality'!C126</f>
        <v>0</v>
      </c>
      <c r="I64" s="31">
        <f>'Fish mortality'!D126</f>
        <v>0</v>
      </c>
      <c r="J64" s="31">
        <f>'Fish mortality'!E126</f>
        <v>0</v>
      </c>
      <c r="K64" s="31"/>
      <c r="L64" s="9"/>
      <c r="M64" s="8"/>
    </row>
    <row r="65" spans="1:13" x14ac:dyDescent="0.35">
      <c r="A65" s="9">
        <f>'Species, fallowing, production'!C140</f>
        <v>0</v>
      </c>
      <c r="B65" s="9">
        <f>'Species, fallowing, production'!D140</f>
        <v>0</v>
      </c>
      <c r="C65" s="9">
        <f>'Species, fallowing, production'!H140</f>
        <v>0</v>
      </c>
      <c r="D65" s="9">
        <f>'Species, fallowing, production'!E140</f>
        <v>0</v>
      </c>
      <c r="E65" s="9"/>
      <c r="F65" s="9"/>
      <c r="G65" s="9"/>
      <c r="H65" s="31">
        <f>'Fish mortality'!C127</f>
        <v>0</v>
      </c>
      <c r="I65" s="31">
        <f>'Fish mortality'!D127</f>
        <v>0</v>
      </c>
      <c r="J65" s="31">
        <f>'Fish mortality'!E127</f>
        <v>0</v>
      </c>
      <c r="K65" s="31"/>
      <c r="L65" s="9"/>
      <c r="M65" s="8"/>
    </row>
    <row r="66" spans="1:13" x14ac:dyDescent="0.35">
      <c r="A66" s="9">
        <f>'Species, fallowing, production'!C141</f>
        <v>0</v>
      </c>
      <c r="B66" s="9">
        <f>'Species, fallowing, production'!D141</f>
        <v>0</v>
      </c>
      <c r="C66" s="9">
        <f>'Species, fallowing, production'!H141</f>
        <v>0</v>
      </c>
      <c r="D66" s="9">
        <f>'Species, fallowing, production'!E141</f>
        <v>0</v>
      </c>
      <c r="E66" s="9"/>
      <c r="F66" s="9"/>
      <c r="G66" s="9"/>
      <c r="H66" s="31">
        <f>'Fish mortality'!C128</f>
        <v>0</v>
      </c>
      <c r="I66" s="31">
        <f>'Fish mortality'!D128</f>
        <v>0</v>
      </c>
      <c r="J66" s="31">
        <f>'Fish mortality'!E128</f>
        <v>0</v>
      </c>
      <c r="K66" s="31"/>
      <c r="L66" s="9"/>
      <c r="M66" s="8"/>
    </row>
    <row r="67" spans="1:13" x14ac:dyDescent="0.35">
      <c r="A67" s="9">
        <f>'Species, fallowing, production'!C142</f>
        <v>0</v>
      </c>
      <c r="B67" s="9">
        <f>'Species, fallowing, production'!D142</f>
        <v>0</v>
      </c>
      <c r="C67" s="9">
        <f>'Species, fallowing, production'!H142</f>
        <v>0</v>
      </c>
      <c r="D67" s="9">
        <f>'Species, fallowing, production'!E142</f>
        <v>0</v>
      </c>
      <c r="E67" s="9"/>
      <c r="F67" s="9"/>
      <c r="G67" s="9"/>
      <c r="H67" s="31">
        <f>'Fish mortality'!C129</f>
        <v>0</v>
      </c>
      <c r="I67" s="31">
        <f>'Fish mortality'!D129</f>
        <v>0</v>
      </c>
      <c r="J67" s="31">
        <f>'Fish mortality'!E129</f>
        <v>0</v>
      </c>
      <c r="K67" s="31"/>
      <c r="L67" s="9"/>
      <c r="M67" s="8"/>
    </row>
    <row r="68" spans="1:13" x14ac:dyDescent="0.35">
      <c r="A68" s="9">
        <f>'Species, fallowing, production'!C143</f>
        <v>0</v>
      </c>
      <c r="B68" s="9">
        <f>'Species, fallowing, production'!D143</f>
        <v>0</v>
      </c>
      <c r="C68" s="9">
        <f>'Species, fallowing, production'!H143</f>
        <v>0</v>
      </c>
      <c r="D68" s="9">
        <f>'Species, fallowing, production'!E143</f>
        <v>0</v>
      </c>
      <c r="E68" s="9"/>
      <c r="F68" s="9"/>
      <c r="G68" s="9"/>
      <c r="H68" s="31">
        <f>'Fish mortality'!C130</f>
        <v>0</v>
      </c>
      <c r="I68" s="31">
        <f>'Fish mortality'!D130</f>
        <v>0</v>
      </c>
      <c r="J68" s="31">
        <f>'Fish mortality'!E130</f>
        <v>0</v>
      </c>
      <c r="K68" s="31"/>
      <c r="L68" s="9"/>
      <c r="M68" s="8"/>
    </row>
    <row r="69" spans="1:13" x14ac:dyDescent="0.35">
      <c r="A69" s="9">
        <f>'Species, fallowing, production'!C144</f>
        <v>0</v>
      </c>
      <c r="B69" s="9">
        <f>'Species, fallowing, production'!D144</f>
        <v>0</v>
      </c>
      <c r="C69" s="9">
        <f>'Species, fallowing, production'!H144</f>
        <v>0</v>
      </c>
      <c r="D69" s="9">
        <f>'Species, fallowing, production'!E144</f>
        <v>0</v>
      </c>
      <c r="E69" s="9"/>
      <c r="F69" s="9"/>
      <c r="G69" s="9"/>
      <c r="H69" s="31">
        <f>'Fish mortality'!C131</f>
        <v>0</v>
      </c>
      <c r="I69" s="31">
        <f>'Fish mortality'!D131</f>
        <v>0</v>
      </c>
      <c r="J69" s="31">
        <f>'Fish mortality'!E131</f>
        <v>0</v>
      </c>
      <c r="K69" s="31"/>
      <c r="L69" s="9"/>
      <c r="M69" s="8"/>
    </row>
    <row r="70" spans="1:13" x14ac:dyDescent="0.35">
      <c r="A70" s="9">
        <f>'Species, fallowing, production'!C145</f>
        <v>0</v>
      </c>
      <c r="B70" s="9">
        <f>'Species, fallowing, production'!D145</f>
        <v>0</v>
      </c>
      <c r="C70" s="9">
        <f>'Species, fallowing, production'!H145</f>
        <v>0</v>
      </c>
      <c r="D70" s="9">
        <f>'Species, fallowing, production'!E145</f>
        <v>0</v>
      </c>
      <c r="E70" s="9"/>
      <c r="F70" s="9"/>
      <c r="G70" s="9"/>
      <c r="H70" s="31">
        <f>'Fish mortality'!C132</f>
        <v>0</v>
      </c>
      <c r="I70" s="31">
        <f>'Fish mortality'!D132</f>
        <v>0</v>
      </c>
      <c r="J70" s="31">
        <f>'Fish mortality'!E132</f>
        <v>0</v>
      </c>
      <c r="K70" s="31"/>
      <c r="L70" s="9"/>
      <c r="M70" s="8"/>
    </row>
    <row r="71" spans="1:13" x14ac:dyDescent="0.35">
      <c r="A71" s="9">
        <f>'Species, fallowing, production'!C146</f>
        <v>0</v>
      </c>
      <c r="B71" s="9">
        <f>'Species, fallowing, production'!D146</f>
        <v>0</v>
      </c>
      <c r="C71" s="9">
        <f>'Species, fallowing, production'!H146</f>
        <v>0</v>
      </c>
      <c r="D71" s="9">
        <f>'Species, fallowing, production'!E146</f>
        <v>0</v>
      </c>
      <c r="E71" s="9"/>
      <c r="F71" s="9"/>
      <c r="G71" s="9"/>
      <c r="H71" s="31">
        <f>'Fish mortality'!C133</f>
        <v>0</v>
      </c>
      <c r="I71" s="31">
        <f>'Fish mortality'!D133</f>
        <v>0</v>
      </c>
      <c r="J71" s="31">
        <f>'Fish mortality'!E133</f>
        <v>0</v>
      </c>
      <c r="K71" s="31"/>
      <c r="L71" s="9"/>
      <c r="M71" s="8"/>
    </row>
    <row r="72" spans="1:13" x14ac:dyDescent="0.35">
      <c r="A72" s="9">
        <f>'Species, fallowing, production'!C147</f>
        <v>0</v>
      </c>
      <c r="B72" s="9">
        <f>'Species, fallowing, production'!D147</f>
        <v>0</v>
      </c>
      <c r="C72" s="9">
        <f>'Species, fallowing, production'!H147</f>
        <v>0</v>
      </c>
      <c r="D72" s="9">
        <f>'Species, fallowing, production'!E147</f>
        <v>0</v>
      </c>
      <c r="E72" s="9"/>
      <c r="F72" s="9"/>
      <c r="G72" s="9"/>
      <c r="H72" s="31">
        <f>'Fish mortality'!C134</f>
        <v>0</v>
      </c>
      <c r="I72" s="31">
        <f>'Fish mortality'!D134</f>
        <v>0</v>
      </c>
      <c r="J72" s="31">
        <f>'Fish mortality'!E134</f>
        <v>0</v>
      </c>
      <c r="K72" s="31"/>
      <c r="L72" s="9"/>
      <c r="M72" s="8"/>
    </row>
    <row r="73" spans="1:13" x14ac:dyDescent="0.35">
      <c r="A73" s="9">
        <f>'Species, fallowing, production'!C148</f>
        <v>0</v>
      </c>
      <c r="B73" s="9">
        <f>'Species, fallowing, production'!D148</f>
        <v>0</v>
      </c>
      <c r="C73" s="9">
        <f>'Species, fallowing, production'!H148</f>
        <v>0</v>
      </c>
      <c r="D73" s="9">
        <f>'Species, fallowing, production'!E148</f>
        <v>0</v>
      </c>
      <c r="E73" s="9"/>
      <c r="F73" s="9"/>
      <c r="G73" s="9"/>
      <c r="H73" s="31">
        <f>'Fish mortality'!C135</f>
        <v>0</v>
      </c>
      <c r="I73" s="31">
        <f>'Fish mortality'!D135</f>
        <v>0</v>
      </c>
      <c r="J73" s="31">
        <f>'Fish mortality'!E135</f>
        <v>0</v>
      </c>
      <c r="K73" s="31"/>
      <c r="L73" s="9"/>
      <c r="M73" s="8"/>
    </row>
    <row r="74" spans="1:13" x14ac:dyDescent="0.35">
      <c r="A74" s="9">
        <f>'Species, fallowing, production'!C149</f>
        <v>0</v>
      </c>
      <c r="B74" s="9">
        <f>'Species, fallowing, production'!D149</f>
        <v>0</v>
      </c>
      <c r="C74" s="9">
        <f>'Species, fallowing, production'!H149</f>
        <v>0</v>
      </c>
      <c r="D74" s="9">
        <f>'Species, fallowing, production'!E149</f>
        <v>0</v>
      </c>
      <c r="E74" s="9"/>
      <c r="F74" s="9"/>
      <c r="G74" s="9"/>
      <c r="H74" s="31">
        <f>'Fish mortality'!C136</f>
        <v>0</v>
      </c>
      <c r="I74" s="31">
        <f>'Fish mortality'!D136</f>
        <v>0</v>
      </c>
      <c r="J74" s="31">
        <f>'Fish mortality'!E136</f>
        <v>0</v>
      </c>
      <c r="K74" s="31"/>
      <c r="L74" s="9"/>
      <c r="M74" s="8"/>
    </row>
    <row r="75" spans="1:13" x14ac:dyDescent="0.35">
      <c r="A75" s="9">
        <f>'Species, fallowing, production'!C150</f>
        <v>0</v>
      </c>
      <c r="B75" s="9">
        <f>'Species, fallowing, production'!D150</f>
        <v>0</v>
      </c>
      <c r="C75" s="9">
        <f>'Species, fallowing, production'!H150</f>
        <v>0</v>
      </c>
      <c r="D75" s="9">
        <f>'Species, fallowing, production'!E150</f>
        <v>0</v>
      </c>
      <c r="E75" s="9"/>
      <c r="F75" s="9"/>
      <c r="G75" s="9"/>
      <c r="H75" s="31">
        <f>'Fish mortality'!C137</f>
        <v>0</v>
      </c>
      <c r="I75" s="31">
        <f>'Fish mortality'!D137</f>
        <v>0</v>
      </c>
      <c r="J75" s="31">
        <f>'Fish mortality'!E137</f>
        <v>0</v>
      </c>
      <c r="K75" s="31"/>
      <c r="L75" s="9"/>
      <c r="M75" s="8"/>
    </row>
    <row r="76" spans="1:13" x14ac:dyDescent="0.35">
      <c r="A76" s="9">
        <f>'Species, fallowing, production'!C151</f>
        <v>0</v>
      </c>
      <c r="B76" s="9">
        <f>'Species, fallowing, production'!D151</f>
        <v>0</v>
      </c>
      <c r="C76" s="9">
        <f>'Species, fallowing, production'!H151</f>
        <v>0</v>
      </c>
      <c r="D76" s="9">
        <f>'Species, fallowing, production'!E151</f>
        <v>0</v>
      </c>
      <c r="E76" s="9"/>
      <c r="F76" s="9"/>
      <c r="G76" s="9"/>
      <c r="H76" s="31">
        <f>'Fish mortality'!C138</f>
        <v>0</v>
      </c>
      <c r="I76" s="31">
        <f>'Fish mortality'!D138</f>
        <v>0</v>
      </c>
      <c r="J76" s="31">
        <f>'Fish mortality'!E138</f>
        <v>0</v>
      </c>
      <c r="K76" s="31"/>
      <c r="L76" s="9"/>
      <c r="M76" s="8"/>
    </row>
    <row r="77" spans="1:13" x14ac:dyDescent="0.35">
      <c r="A77" s="9">
        <f>'Species, fallowing, production'!C152</f>
        <v>0</v>
      </c>
      <c r="B77" s="9">
        <f>'Species, fallowing, production'!D152</f>
        <v>0</v>
      </c>
      <c r="C77" s="9">
        <f>'Species, fallowing, production'!H152</f>
        <v>0</v>
      </c>
      <c r="D77" s="9">
        <f>'Species, fallowing, production'!E152</f>
        <v>0</v>
      </c>
      <c r="E77" s="9"/>
      <c r="F77" s="9"/>
      <c r="G77" s="9"/>
      <c r="H77" s="31">
        <f>'Fish mortality'!C139</f>
        <v>0</v>
      </c>
      <c r="I77" s="31">
        <f>'Fish mortality'!D139</f>
        <v>0</v>
      </c>
      <c r="J77" s="31">
        <f>'Fish mortality'!E139</f>
        <v>0</v>
      </c>
      <c r="K77" s="31"/>
      <c r="L77" s="9"/>
      <c r="M77" s="8"/>
    </row>
    <row r="78" spans="1:13" x14ac:dyDescent="0.35">
      <c r="A78" s="9">
        <f>'Species, fallowing, production'!C153</f>
        <v>0</v>
      </c>
      <c r="B78" s="9">
        <f>'Species, fallowing, production'!D153</f>
        <v>0</v>
      </c>
      <c r="C78" s="9">
        <f>'Species, fallowing, production'!H153</f>
        <v>0</v>
      </c>
      <c r="D78" s="9">
        <f>'Species, fallowing, production'!E153</f>
        <v>0</v>
      </c>
      <c r="E78" s="9"/>
      <c r="F78" s="9"/>
      <c r="G78" s="9"/>
    </row>
    <row r="79" spans="1:13" x14ac:dyDescent="0.35">
      <c r="A79" s="9">
        <f>'Species, fallowing, production'!C154</f>
        <v>0</v>
      </c>
      <c r="B79" s="9">
        <f>'Species, fallowing, production'!D154</f>
        <v>0</v>
      </c>
      <c r="C79" s="9">
        <f>'Species, fallowing, production'!H154</f>
        <v>0</v>
      </c>
      <c r="D79" s="9">
        <f>'Species, fallowing, production'!E154</f>
        <v>0</v>
      </c>
      <c r="E79" s="9"/>
      <c r="F79" s="9"/>
      <c r="G79" s="9"/>
    </row>
    <row r="80" spans="1:13" x14ac:dyDescent="0.35">
      <c r="A80" s="9">
        <f>'Species, fallowing, production'!C155</f>
        <v>0</v>
      </c>
      <c r="B80" s="9">
        <f>'Species, fallowing, production'!D155</f>
        <v>0</v>
      </c>
      <c r="C80" s="9">
        <f>'Species, fallowing, production'!H155</f>
        <v>0</v>
      </c>
      <c r="D80" s="9">
        <f>'Species, fallowing, production'!E155</f>
        <v>0</v>
      </c>
      <c r="E80" s="9"/>
      <c r="F80" s="9"/>
      <c r="G80" s="9"/>
    </row>
    <row r="81" spans="1:7" x14ac:dyDescent="0.35">
      <c r="A81" s="9">
        <f>'Species, fallowing, production'!C156</f>
        <v>0</v>
      </c>
      <c r="B81" s="9">
        <f>'Species, fallowing, production'!D156</f>
        <v>0</v>
      </c>
      <c r="C81" s="9">
        <f>'Species, fallowing, production'!H156</f>
        <v>0</v>
      </c>
      <c r="D81" s="9">
        <f>'Species, fallowing, production'!E156</f>
        <v>0</v>
      </c>
      <c r="E81" s="9"/>
      <c r="F81" s="9"/>
      <c r="G81" s="9"/>
    </row>
    <row r="82" spans="1:7" x14ac:dyDescent="0.35">
      <c r="A82" s="9">
        <f>'Species, fallowing, production'!C157</f>
        <v>0</v>
      </c>
      <c r="B82" s="9">
        <f>'Species, fallowing, production'!D157</f>
        <v>0</v>
      </c>
      <c r="C82" s="9">
        <f>'Species, fallowing, production'!H157</f>
        <v>0</v>
      </c>
      <c r="D82" s="9">
        <f>'Species, fallowing, production'!E157</f>
        <v>0</v>
      </c>
      <c r="E82" s="9"/>
      <c r="F82" s="9"/>
      <c r="G82" s="9"/>
    </row>
    <row r="83" spans="1:7" x14ac:dyDescent="0.35">
      <c r="A83" s="9">
        <f>'Species, fallowing, production'!C158</f>
        <v>0</v>
      </c>
      <c r="B83" s="9">
        <f>'Species, fallowing, production'!D158</f>
        <v>0</v>
      </c>
      <c r="C83" s="9">
        <f>'Species, fallowing, production'!H158</f>
        <v>0</v>
      </c>
      <c r="D83" s="9">
        <f>'Species, fallowing, production'!E158</f>
        <v>0</v>
      </c>
      <c r="E83" s="9"/>
      <c r="F83" s="9"/>
      <c r="G83" s="9"/>
    </row>
    <row r="84" spans="1:7" x14ac:dyDescent="0.35">
      <c r="A84" s="9">
        <f>'Species, fallowing, production'!C159</f>
        <v>0</v>
      </c>
      <c r="B84" s="9">
        <f>'Species, fallowing, production'!D159</f>
        <v>0</v>
      </c>
      <c r="C84" s="9">
        <f>'Species, fallowing, production'!H159</f>
        <v>0</v>
      </c>
      <c r="D84" s="9">
        <f>'Species, fallowing, production'!E159</f>
        <v>0</v>
      </c>
      <c r="E84" s="9"/>
      <c r="F84" s="9"/>
      <c r="G84" s="9"/>
    </row>
    <row r="85" spans="1:7" x14ac:dyDescent="0.35">
      <c r="A85" s="9">
        <f>'Species, fallowing, production'!C160</f>
        <v>0</v>
      </c>
      <c r="B85" s="9">
        <f>'Species, fallowing, production'!D160</f>
        <v>0</v>
      </c>
      <c r="C85" s="9">
        <f>'Species, fallowing, production'!H160</f>
        <v>0</v>
      </c>
      <c r="D85" s="9">
        <f>'Species, fallowing, production'!E160</f>
        <v>0</v>
      </c>
      <c r="E85" s="9"/>
      <c r="F85" s="9"/>
      <c r="G85" s="9"/>
    </row>
    <row r="86" spans="1:7" x14ac:dyDescent="0.35">
      <c r="A86" s="9">
        <f>'Species, fallowing, production'!C161</f>
        <v>0</v>
      </c>
      <c r="B86" s="9">
        <f>'Species, fallowing, production'!D161</f>
        <v>0</v>
      </c>
      <c r="C86" s="9">
        <f>'Species, fallowing, production'!H161</f>
        <v>0</v>
      </c>
      <c r="D86" s="9">
        <f>'Species, fallowing, production'!E161</f>
        <v>0</v>
      </c>
      <c r="E86" s="9"/>
      <c r="F86" s="9"/>
      <c r="G86" s="9"/>
    </row>
    <row r="87" spans="1:7" x14ac:dyDescent="0.35">
      <c r="A87" s="9">
        <f>'Species, fallowing, production'!C162</f>
        <v>0</v>
      </c>
      <c r="B87" s="9">
        <f>'Species, fallowing, production'!D162</f>
        <v>0</v>
      </c>
      <c r="C87" s="9">
        <f>'Species, fallowing, production'!H162</f>
        <v>0</v>
      </c>
      <c r="D87" s="9">
        <f>'Species, fallowing, production'!E162</f>
        <v>0</v>
      </c>
      <c r="E87" s="9"/>
      <c r="F87" s="9"/>
      <c r="G87" s="9"/>
    </row>
    <row r="88" spans="1:7" x14ac:dyDescent="0.35">
      <c r="A88" s="9">
        <f>'Species, fallowing, production'!C163</f>
        <v>0</v>
      </c>
      <c r="B88" s="9">
        <f>'Species, fallowing, production'!D163</f>
        <v>0</v>
      </c>
      <c r="C88" s="9">
        <f>'Species, fallowing, production'!H163</f>
        <v>0</v>
      </c>
      <c r="D88" s="9">
        <f>'Species, fallowing, production'!E163</f>
        <v>0</v>
      </c>
      <c r="E88" s="9"/>
      <c r="F88" s="9"/>
      <c r="G88" s="9"/>
    </row>
    <row r="89" spans="1:7" x14ac:dyDescent="0.35">
      <c r="A89" s="9">
        <f>'Species, fallowing, production'!C164</f>
        <v>0</v>
      </c>
      <c r="B89" s="9">
        <f>'Species, fallowing, production'!D164</f>
        <v>0</v>
      </c>
      <c r="C89" s="9">
        <f>'Species, fallowing, production'!H164</f>
        <v>0</v>
      </c>
      <c r="D89" s="9">
        <f>'Species, fallowing, production'!E164</f>
        <v>0</v>
      </c>
      <c r="E89" s="9"/>
      <c r="F89" s="9"/>
      <c r="G89" s="9"/>
    </row>
    <row r="90" spans="1:7" x14ac:dyDescent="0.35">
      <c r="A90" s="9">
        <f>'Species, fallowing, production'!C165</f>
        <v>0</v>
      </c>
      <c r="B90" s="9">
        <f>'Species, fallowing, production'!D165</f>
        <v>0</v>
      </c>
      <c r="C90" s="9">
        <f>'Species, fallowing, production'!H165</f>
        <v>0</v>
      </c>
      <c r="D90" s="9">
        <f>'Species, fallowing, production'!E165</f>
        <v>0</v>
      </c>
      <c r="E90" s="9"/>
      <c r="F90" s="9"/>
      <c r="G90" s="9"/>
    </row>
    <row r="91" spans="1:7" x14ac:dyDescent="0.35">
      <c r="A91" s="9">
        <f>'Species, fallowing, production'!C166</f>
        <v>0</v>
      </c>
      <c r="B91" s="9">
        <f>'Species, fallowing, production'!D166</f>
        <v>0</v>
      </c>
      <c r="C91" s="9">
        <f>'Species, fallowing, production'!H166</f>
        <v>0</v>
      </c>
      <c r="D91" s="9">
        <f>'Species, fallowing, production'!E166</f>
        <v>0</v>
      </c>
      <c r="E91" s="9"/>
      <c r="F91" s="9"/>
      <c r="G91" s="9"/>
    </row>
    <row r="92" spans="1:7" x14ac:dyDescent="0.35">
      <c r="A92" s="9">
        <f>'Species, fallowing, production'!C167</f>
        <v>0</v>
      </c>
      <c r="B92" s="9">
        <f>'Species, fallowing, production'!D167</f>
        <v>0</v>
      </c>
      <c r="C92" s="9">
        <f>'Species, fallowing, production'!H167</f>
        <v>0</v>
      </c>
      <c r="D92" s="9">
        <f>'Species, fallowing, production'!E167</f>
        <v>0</v>
      </c>
      <c r="E92" s="9"/>
      <c r="F92" s="9"/>
      <c r="G92" s="9"/>
    </row>
    <row r="93" spans="1:7" x14ac:dyDescent="0.35">
      <c r="A93" s="9">
        <f>'Species, fallowing, production'!C168</f>
        <v>0</v>
      </c>
      <c r="B93" s="9">
        <f>'Species, fallowing, production'!D168</f>
        <v>0</v>
      </c>
      <c r="C93" s="9">
        <f>'Species, fallowing, production'!H168</f>
        <v>0</v>
      </c>
      <c r="D93" s="9">
        <f>'Species, fallowing, production'!E168</f>
        <v>0</v>
      </c>
      <c r="E93" s="9"/>
      <c r="F93" s="9"/>
      <c r="G93" s="9"/>
    </row>
    <row r="94" spans="1:7" x14ac:dyDescent="0.35">
      <c r="A94" s="9">
        <f>'Species, fallowing, production'!C169</f>
        <v>0</v>
      </c>
      <c r="B94" s="9">
        <f>'Species, fallowing, production'!D169</f>
        <v>0</v>
      </c>
      <c r="C94" s="9">
        <f>'Species, fallowing, production'!H169</f>
        <v>0</v>
      </c>
      <c r="D94" s="9">
        <f>'Species, fallowing, production'!E169</f>
        <v>0</v>
      </c>
      <c r="E94" s="9"/>
      <c r="F94" s="9"/>
      <c r="G94" s="9"/>
    </row>
    <row r="95" spans="1:7" x14ac:dyDescent="0.35">
      <c r="A95" s="9">
        <f>'Species, fallowing, production'!C170</f>
        <v>0</v>
      </c>
      <c r="B95" s="9">
        <f>'Species, fallowing, production'!D170</f>
        <v>0</v>
      </c>
      <c r="C95" s="9">
        <f>'Species, fallowing, production'!H170</f>
        <v>0</v>
      </c>
      <c r="D95" s="9">
        <f>'Species, fallowing, production'!E170</f>
        <v>0</v>
      </c>
      <c r="E95" s="9"/>
      <c r="F95" s="9"/>
      <c r="G95" s="9"/>
    </row>
    <row r="96" spans="1:7" x14ac:dyDescent="0.35">
      <c r="A96" s="9">
        <f>'Species, fallowing, production'!C171</f>
        <v>0</v>
      </c>
      <c r="B96" s="9">
        <f>'Species, fallowing, production'!D171</f>
        <v>0</v>
      </c>
      <c r="C96" s="9">
        <f>'Species, fallowing, production'!H171</f>
        <v>0</v>
      </c>
      <c r="D96" s="9">
        <f>'Species, fallowing, production'!E171</f>
        <v>0</v>
      </c>
      <c r="E96" s="9"/>
      <c r="F96" s="9"/>
      <c r="G96" s="9"/>
    </row>
    <row r="97" spans="1:7" x14ac:dyDescent="0.35">
      <c r="A97" s="9">
        <f>'Species, fallowing, production'!C172</f>
        <v>0</v>
      </c>
      <c r="B97" s="9">
        <f>'Species, fallowing, production'!D172</f>
        <v>0</v>
      </c>
      <c r="C97" s="9">
        <f>'Species, fallowing, production'!H172</f>
        <v>0</v>
      </c>
      <c r="D97" s="9">
        <f>'Species, fallowing, production'!E172</f>
        <v>0</v>
      </c>
      <c r="E97" s="9"/>
      <c r="F97" s="9"/>
      <c r="G97" s="9"/>
    </row>
    <row r="98" spans="1:7" x14ac:dyDescent="0.35">
      <c r="A98" s="9">
        <f>'Species, fallowing, production'!C173</f>
        <v>0</v>
      </c>
      <c r="B98" s="9">
        <f>'Species, fallowing, production'!D173</f>
        <v>0</v>
      </c>
      <c r="C98" s="9">
        <f>'Species, fallowing, production'!H173</f>
        <v>0</v>
      </c>
      <c r="D98" s="9">
        <f>'Species, fallowing, production'!E173</f>
        <v>0</v>
      </c>
      <c r="E98" s="9"/>
      <c r="F98" s="9"/>
      <c r="G98" s="9"/>
    </row>
    <row r="99" spans="1:7" x14ac:dyDescent="0.35">
      <c r="A99" s="9">
        <f>'Species, fallowing, production'!C174</f>
        <v>0</v>
      </c>
      <c r="B99" s="9">
        <f>'Species, fallowing, production'!D174</f>
        <v>0</v>
      </c>
      <c r="C99" s="9">
        <f>'Species, fallowing, production'!H174</f>
        <v>0</v>
      </c>
      <c r="D99" s="9">
        <f>'Species, fallowing, production'!E174</f>
        <v>0</v>
      </c>
      <c r="E99" s="9"/>
      <c r="F99" s="9"/>
      <c r="G99" s="9"/>
    </row>
    <row r="100" spans="1:7" x14ac:dyDescent="0.35">
      <c r="A100" s="9">
        <f>'Species, fallowing, production'!C175</f>
        <v>0</v>
      </c>
      <c r="B100" s="9">
        <f>'Species, fallowing, production'!D175</f>
        <v>0</v>
      </c>
      <c r="C100" s="9">
        <f>'Species, fallowing, production'!H175</f>
        <v>0</v>
      </c>
      <c r="D100" s="9">
        <f>'Species, fallowing, production'!E175</f>
        <v>0</v>
      </c>
      <c r="E100" s="9"/>
      <c r="F100" s="9"/>
      <c r="G100" s="9"/>
    </row>
    <row r="101" spans="1:7" x14ac:dyDescent="0.35">
      <c r="A101" s="9">
        <f>'Species, fallowing, production'!C176</f>
        <v>0</v>
      </c>
      <c r="B101" s="9">
        <f>'Species, fallowing, production'!D176</f>
        <v>0</v>
      </c>
      <c r="C101" s="9">
        <f>'Species, fallowing, production'!H176</f>
        <v>0</v>
      </c>
      <c r="D101" s="9">
        <f>'Species, fallowing, production'!E176</f>
        <v>0</v>
      </c>
      <c r="E101" s="9"/>
      <c r="F101" s="9"/>
      <c r="G101" s="9"/>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Roy van Daatselaar</DisplayName>
        <AccountId>36</AccountId>
        <AccountType/>
      </UserInfo>
      <UserInfo>
        <DisplayName>Wilfried Dufourne</DisplayName>
        <AccountId>9</AccountId>
        <AccountType/>
      </UserInfo>
      <UserInfo>
        <DisplayName>Sergey Sergeev</DisplayName>
        <AccountId>81</AccountId>
        <AccountType/>
      </UserInfo>
      <UserInfo>
        <DisplayName>Samuel Forsans</DisplayName>
        <AccountId>25</AccountId>
        <AccountType/>
      </UserInfo>
      <UserInfo>
        <DisplayName>Jill Swasey</DisplayName>
        <AccountId>12</AccountId>
        <AccountType/>
      </UserInfo>
      <UserInfo>
        <DisplayName>Kaio Vinicius Candido Souza</DisplayName>
        <AccountId>70</AccountId>
        <AccountType/>
      </UserInfo>
      <UserInfo>
        <DisplayName>Monroe Abbott</DisplayName>
        <AccountId>27</AccountId>
        <AccountType/>
      </UserInfo>
    </SharedWithUsers>
    <MediaLengthInSeconds xmlns="3a13e49e-2ea0-4be7-98e3-a344c68ac7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8AF34-80AB-4EAD-9944-9E6D4DBC5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3EA93C-ECBC-4B88-AF0A-593021804B71}">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http://www.w3.org/XML/1998/namespace"/>
    <ds:schemaRef ds:uri="http://purl.org/dc/dcmitype/"/>
    <ds:schemaRef ds:uri="http://schemas.openxmlformats.org/package/2006/metadata/core-properties"/>
    <ds:schemaRef ds:uri="99ad40cc-680a-4aa6-833b-2b0486d3fb11"/>
    <ds:schemaRef ds:uri="3a13e49e-2ea0-4be7-98e3-a344c68ac746"/>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Start page</vt:lpstr>
      <vt:lpstr>Reporting overview</vt:lpstr>
      <vt:lpstr>Species, fallowing, production</vt:lpstr>
      <vt:lpstr>Escapes</vt:lpstr>
      <vt:lpstr>Fish mortality</vt:lpstr>
      <vt:lpstr>EUL</vt:lpstr>
      <vt:lpstr>Wildlife mortality</vt:lpstr>
      <vt:lpstr>Redox, Sulphide</vt:lpstr>
      <vt:lpstr>Faunal index</vt:lpstr>
      <vt:lpstr>Nitrogen, phosphorous</vt:lpstr>
      <vt:lpstr>BOD</vt:lpstr>
      <vt:lpstr>Feed</vt:lpstr>
      <vt:lpstr>Greenhouse gas emission</vt:lpstr>
      <vt:lpstr>Energy use</vt:lpstr>
      <vt:lpstr>Therapeutants use</vt:lpstr>
      <vt:lpstr>WNMT</vt:lpstr>
      <vt:lpstr>Sea lice monitoring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2025-01-14T14:03:54Z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