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Appendix VI reporting template/Appendix VI Reporting template - Current version/"/>
    </mc:Choice>
  </mc:AlternateContent>
  <xr:revisionPtr revIDLastSave="186" documentId="8_{7D49B179-D4C0-4475-A365-B4CA6D99C2E2}" xr6:coauthVersionLast="47" xr6:coauthVersionMax="47" xr10:uidLastSave="{30044C28-BBCE-4C72-B4C5-1D628937384E}"/>
  <workbookProtection workbookAlgorithmName="SHA-512" workbookHashValue="pJ+Yqtr+XPxPRhIn+MZ4l4v4hL8WYWugfvM02SIHwsnylGsORiiR+eob2FpgfC92mca7vpbeCD9mRNptAdTkDw==" workbookSaltValue="VWDNCpQqgNZs9eySPvMFUQ==" workbookSpinCount="100000" lockStructure="1"/>
  <bookViews>
    <workbookView xWindow="-108" yWindow="-108" windowWidth="23256" windowHeight="12456" tabRatio="733" xr2:uid="{FD32E8E5-3906-4D8A-850C-0BF6599CF705}"/>
  </bookViews>
  <sheets>
    <sheet name="Start page" sheetId="32" r:id="rId1"/>
    <sheet name="Reporting overview" sheetId="29" r:id="rId2"/>
    <sheet name="Species, fallowing, production" sheetId="24" r:id="rId3"/>
    <sheet name="Redox, Sulphide" sheetId="39" r:id="rId4"/>
    <sheet name="Faunal index" sheetId="43" r:id="rId5"/>
    <sheet name="Nitrogen, phosphorous" sheetId="11" r:id="rId6"/>
    <sheet name="BOD" sheetId="46" r:id="rId7"/>
    <sheet name="Wildlife mortality" sheetId="35" r:id="rId8"/>
    <sheet name="Sea lice monitoring" sheetId="3" r:id="rId9"/>
    <sheet name="Escapes" sheetId="8" r:id="rId10"/>
    <sheet name="EUL" sheetId="9" r:id="rId11"/>
    <sheet name="Feed" sheetId="12" r:id="rId12"/>
    <sheet name="Energy use" sheetId="13" r:id="rId13"/>
    <sheet name="Greenhouse gas emission" sheetId="25" r:id="rId14"/>
    <sheet name="Fish mortality" sheetId="37" r:id="rId15"/>
    <sheet name="Therapeutants use" sheetId="17" r:id="rId16"/>
    <sheet name="WNMT" sheetId="47" r:id="rId17"/>
    <sheet name="Dropdown tables - Production" sheetId="33" state="hidden" r:id="rId18"/>
  </sheets>
  <definedNames>
    <definedName name="_xlnm._FilterDatabase" localSheetId="1" hidden="1">'Reporting overview'!$A$2:$G$2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3" l="1"/>
  <c r="F16" i="13"/>
  <c r="D17" i="13"/>
  <c r="F17" i="13" s="1"/>
  <c r="D18" i="13"/>
  <c r="F18" i="13"/>
  <c r="D19" i="13"/>
  <c r="F19" i="13" s="1"/>
  <c r="D20" i="13"/>
  <c r="F20" i="13" s="1"/>
  <c r="D21" i="13"/>
  <c r="F21" i="13" s="1"/>
  <c r="D22" i="13"/>
  <c r="F22" i="13"/>
  <c r="D23" i="13"/>
  <c r="F23" i="13" s="1"/>
  <c r="D24" i="13"/>
  <c r="F24" i="13"/>
  <c r="D25" i="13"/>
  <c r="F25" i="13" s="1"/>
  <c r="D6" i="24"/>
  <c r="D7" i="24"/>
  <c r="D8" i="24"/>
  <c r="D9" i="24"/>
  <c r="D10" i="24"/>
  <c r="D11" i="24"/>
  <c r="D12" i="24"/>
  <c r="D13" i="24"/>
  <c r="D14" i="24"/>
  <c r="D15" i="24"/>
  <c r="D16" i="24"/>
  <c r="D17" i="24"/>
  <c r="D18" i="24"/>
  <c r="D19" i="24"/>
  <c r="D20" i="24"/>
  <c r="D21" i="24"/>
  <c r="D22" i="24"/>
  <c r="D23" i="24"/>
  <c r="D24" i="24"/>
  <c r="D25" i="24"/>
  <c r="C5" i="25" l="1"/>
  <c r="D5" i="13"/>
  <c r="D6" i="13"/>
  <c r="D7" i="13"/>
  <c r="D8" i="13"/>
  <c r="D9" i="13"/>
  <c r="D10" i="13"/>
  <c r="D11" i="13"/>
  <c r="D12" i="13"/>
  <c r="D13" i="13"/>
  <c r="D14" i="13"/>
  <c r="D15" i="13"/>
  <c r="F5" i="12"/>
  <c r="G5" i="12" s="1"/>
  <c r="F7" i="12"/>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A3" i="33"/>
  <c r="O5" i="24"/>
  <c r="O6" i="24"/>
  <c r="O7" i="24"/>
  <c r="O8" i="24"/>
  <c r="O9" i="24"/>
  <c r="O10" i="24"/>
  <c r="O11" i="24"/>
  <c r="O12" i="24"/>
  <c r="O13" i="24"/>
  <c r="O14" i="24"/>
  <c r="O15" i="24"/>
  <c r="O16" i="24"/>
  <c r="O17" i="24"/>
  <c r="O18" i="24"/>
  <c r="O19" i="24"/>
  <c r="O20" i="24"/>
  <c r="O21" i="24"/>
  <c r="O22" i="24"/>
  <c r="O23" i="24"/>
  <c r="O24" i="24"/>
  <c r="O25" i="24"/>
  <c r="B9" i="47"/>
  <c r="E9" i="47" s="1" a="1"/>
  <c r="E9" i="47" s="1"/>
  <c r="C9" i="47"/>
  <c r="B10" i="47"/>
  <c r="E10" i="47" s="1" a="1"/>
  <c r="E10" i="47" s="1"/>
  <c r="C10" i="47"/>
  <c r="B11" i="47"/>
  <c r="E11" i="47" s="1" a="1"/>
  <c r="E11" i="47" s="1"/>
  <c r="C11" i="47"/>
  <c r="B12" i="47"/>
  <c r="E12" i="47" s="1" a="1"/>
  <c r="E12" i="47" s="1"/>
  <c r="C12" i="47"/>
  <c r="B13" i="47"/>
  <c r="E13" i="47" s="1" a="1"/>
  <c r="E13" i="47" s="1"/>
  <c r="C13" i="47"/>
  <c r="B14" i="47"/>
  <c r="E14" i="47" s="1" a="1"/>
  <c r="E14" i="47" s="1"/>
  <c r="C14" i="47"/>
  <c r="B15" i="47"/>
  <c r="E15" i="47" s="1" a="1"/>
  <c r="E15" i="47" s="1"/>
  <c r="C15" i="47"/>
  <c r="B16" i="47"/>
  <c r="E16" i="47" s="1" a="1"/>
  <c r="E16" i="47" s="1"/>
  <c r="C16" i="47"/>
  <c r="B17" i="47"/>
  <c r="E17" i="47" s="1" a="1"/>
  <c r="E17" i="47" s="1"/>
  <c r="C17" i="47"/>
  <c r="B18" i="47"/>
  <c r="E18" i="47" s="1" a="1"/>
  <c r="E18" i="47" s="1"/>
  <c r="C18" i="47"/>
  <c r="B19" i="47"/>
  <c r="E19" i="47" s="1" a="1"/>
  <c r="E19" i="47" s="1"/>
  <c r="C19" i="47"/>
  <c r="B20" i="47"/>
  <c r="E20" i="47" s="1" a="1"/>
  <c r="E20" i="47" s="1"/>
  <c r="C20" i="47"/>
  <c r="B21" i="47"/>
  <c r="E21" i="47" s="1" a="1"/>
  <c r="E21" i="47" s="1"/>
  <c r="C21" i="47"/>
  <c r="B22" i="47"/>
  <c r="E22" i="47" s="1" a="1"/>
  <c r="E22" i="47" s="1"/>
  <c r="C22" i="47"/>
  <c r="B23" i="47"/>
  <c r="E23" i="47" s="1" a="1"/>
  <c r="E23" i="47" s="1"/>
  <c r="C23" i="47"/>
  <c r="B24" i="47"/>
  <c r="E24" i="47" s="1" a="1"/>
  <c r="E24" i="47" s="1"/>
  <c r="C24" i="47"/>
  <c r="B25" i="47"/>
  <c r="E25" i="47" s="1" a="1"/>
  <c r="E25" i="47" s="1"/>
  <c r="C25" i="47"/>
  <c r="F5" i="13" l="1"/>
  <c r="C7" i="25"/>
  <c r="E7" i="25" s="1"/>
  <c r="C8" i="25"/>
  <c r="E8" i="25" s="1"/>
  <c r="C9" i="25"/>
  <c r="G9" i="25" s="1"/>
  <c r="C10" i="25"/>
  <c r="E10" i="25" s="1"/>
  <c r="C11" i="25"/>
  <c r="E11" i="25" s="1"/>
  <c r="C12" i="25"/>
  <c r="E12" i="25" s="1"/>
  <c r="C13" i="25"/>
  <c r="E13" i="25" s="1"/>
  <c r="C14" i="25"/>
  <c r="G14" i="25" s="1"/>
  <c r="C15" i="25"/>
  <c r="E15" i="25" s="1"/>
  <c r="C16" i="25"/>
  <c r="E16" i="25" s="1"/>
  <c r="C17" i="25"/>
  <c r="E17" i="25" s="1"/>
  <c r="C18" i="25"/>
  <c r="E18" i="25" s="1"/>
  <c r="C19" i="25"/>
  <c r="E19" i="25" s="1"/>
  <c r="C20" i="25"/>
  <c r="E20" i="25" s="1"/>
  <c r="C21" i="25"/>
  <c r="E21" i="25" s="1"/>
  <c r="C22" i="25"/>
  <c r="E22" i="25" s="1"/>
  <c r="C23" i="25"/>
  <c r="E23" i="25" s="1"/>
  <c r="C24" i="25"/>
  <c r="E24" i="25" s="1"/>
  <c r="C25" i="25"/>
  <c r="E25" i="25" s="1"/>
  <c r="F8" i="12"/>
  <c r="F6" i="12"/>
  <c r="F6" i="13"/>
  <c r="F7" i="13"/>
  <c r="F8" i="13"/>
  <c r="F9" i="13"/>
  <c r="F10" i="13"/>
  <c r="F11" i="13"/>
  <c r="F12" i="13"/>
  <c r="F13" i="13"/>
  <c r="F14" i="13"/>
  <c r="F15" i="13"/>
  <c r="C6" i="25"/>
  <c r="F9" i="12"/>
  <c r="F10" i="12"/>
  <c r="G10" i="12" s="1"/>
  <c r="F11" i="12"/>
  <c r="F12" i="12"/>
  <c r="F13" i="12"/>
  <c r="F14" i="12"/>
  <c r="F15" i="12"/>
  <c r="F16" i="12"/>
  <c r="F17" i="12"/>
  <c r="F18" i="12"/>
  <c r="F19" i="12"/>
  <c r="F20" i="12"/>
  <c r="F21" i="12"/>
  <c r="F22" i="12"/>
  <c r="F23" i="12"/>
  <c r="F24" i="12"/>
  <c r="F25" i="12"/>
  <c r="E6" i="25" l="1"/>
  <c r="G22" i="25"/>
  <c r="G24" i="25"/>
  <c r="G21" i="25"/>
  <c r="G25" i="25"/>
  <c r="G19" i="25"/>
  <c r="G20" i="25"/>
  <c r="E9" i="25"/>
  <c r="G18" i="25"/>
  <c r="G17" i="25"/>
  <c r="G23" i="25"/>
  <c r="G16" i="25"/>
  <c r="G12" i="25"/>
  <c r="G15" i="25"/>
  <c r="G7" i="25"/>
  <c r="E14" i="25"/>
  <c r="G13" i="25"/>
  <c r="G11" i="25"/>
  <c r="G10" i="25"/>
  <c r="G8" i="25"/>
  <c r="G6" i="25"/>
  <c r="I28" i="37"/>
  <c r="L28" i="37" s="1"/>
  <c r="J28" i="37"/>
  <c r="I29" i="37"/>
  <c r="L29" i="37" s="1"/>
  <c r="J29" i="37"/>
  <c r="I30" i="37"/>
  <c r="J30" i="37"/>
  <c r="I31" i="37"/>
  <c r="J31" i="37"/>
  <c r="I32" i="37"/>
  <c r="L32" i="37" s="1"/>
  <c r="J32" i="37"/>
  <c r="I33" i="37"/>
  <c r="L33" i="37" s="1"/>
  <c r="J33" i="37"/>
  <c r="I34" i="37"/>
  <c r="L34" i="37" s="1"/>
  <c r="J34" i="37"/>
  <c r="I35" i="37"/>
  <c r="L35" i="37" s="1"/>
  <c r="J35" i="37"/>
  <c r="I36" i="37"/>
  <c r="J36" i="37"/>
  <c r="I37" i="37"/>
  <c r="L37" i="37" s="1"/>
  <c r="J37" i="37"/>
  <c r="I38" i="37"/>
  <c r="L38" i="37" s="1"/>
  <c r="J38" i="37"/>
  <c r="I39" i="37"/>
  <c r="J39" i="37"/>
  <c r="I40" i="37"/>
  <c r="L40" i="37" s="1"/>
  <c r="J40" i="37"/>
  <c r="I41" i="37"/>
  <c r="J41" i="37"/>
  <c r="I42" i="37"/>
  <c r="L42" i="37" s="1"/>
  <c r="J42" i="37"/>
  <c r="I43" i="37"/>
  <c r="J43" i="37"/>
  <c r="I44" i="37"/>
  <c r="L44" i="37" s="1"/>
  <c r="J44" i="37"/>
  <c r="I45" i="37"/>
  <c r="L45" i="37" s="1"/>
  <c r="J45" i="37"/>
  <c r="I46" i="37"/>
  <c r="J46" i="37"/>
  <c r="I47" i="37"/>
  <c r="L47" i="37" s="1"/>
  <c r="J47" i="37"/>
  <c r="I48" i="37"/>
  <c r="L48" i="37" s="1"/>
  <c r="J48" i="37"/>
  <c r="I49" i="37"/>
  <c r="J49" i="37"/>
  <c r="I50" i="37"/>
  <c r="L50" i="37" s="1"/>
  <c r="J50" i="37"/>
  <c r="Q9" i="37"/>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Q46" i="37"/>
  <c r="Q47" i="37"/>
  <c r="Q48" i="37"/>
  <c r="Q49" i="37"/>
  <c r="Q50" i="37"/>
  <c r="P9" i="37"/>
  <c r="P10" i="37"/>
  <c r="P11" i="37"/>
  <c r="P12" i="37"/>
  <c r="P13" i="37"/>
  <c r="P14" i="37"/>
  <c r="P15" i="37"/>
  <c r="P16" i="37"/>
  <c r="P17" i="37"/>
  <c r="P18" i="37"/>
  <c r="P19" i="37"/>
  <c r="P20" i="37"/>
  <c r="P21" i="37"/>
  <c r="P22" i="37"/>
  <c r="P23" i="37"/>
  <c r="P24" i="37"/>
  <c r="P25" i="37"/>
  <c r="P26" i="37"/>
  <c r="P27" i="37"/>
  <c r="P28" i="37"/>
  <c r="P29" i="37"/>
  <c r="P30" i="37"/>
  <c r="P31" i="37"/>
  <c r="P32" i="37"/>
  <c r="P33" i="37"/>
  <c r="P34" i="37"/>
  <c r="P35" i="37"/>
  <c r="P36" i="37"/>
  <c r="P37" i="37"/>
  <c r="P38" i="37"/>
  <c r="P39" i="37"/>
  <c r="P40" i="37"/>
  <c r="P41" i="37"/>
  <c r="P42" i="37"/>
  <c r="P43" i="37"/>
  <c r="P44" i="37"/>
  <c r="P45" i="37"/>
  <c r="P46" i="37"/>
  <c r="P47" i="37"/>
  <c r="P48" i="37"/>
  <c r="P49" i="37"/>
  <c r="P50" i="37"/>
  <c r="O9" i="37"/>
  <c r="R9" i="37" s="1"/>
  <c r="O10" i="37"/>
  <c r="R10" i="37" s="1"/>
  <c r="O11" i="37"/>
  <c r="S11" i="37" s="1"/>
  <c r="O12" i="37"/>
  <c r="R12" i="37" s="1"/>
  <c r="O13" i="37"/>
  <c r="R13" i="37" s="1"/>
  <c r="O14" i="37"/>
  <c r="R14" i="37" s="1"/>
  <c r="O15" i="37"/>
  <c r="R15" i="37" s="1"/>
  <c r="O16" i="37"/>
  <c r="R16" i="37" s="1"/>
  <c r="O17" i="37"/>
  <c r="R17" i="37" s="1"/>
  <c r="O18" i="37"/>
  <c r="R18" i="37" s="1"/>
  <c r="O19" i="37"/>
  <c r="R19" i="37" s="1"/>
  <c r="O20" i="37"/>
  <c r="S20" i="37" s="1"/>
  <c r="O21" i="37"/>
  <c r="R21" i="37" s="1"/>
  <c r="O22" i="37"/>
  <c r="S22" i="37" s="1"/>
  <c r="O23" i="37"/>
  <c r="R23" i="37" s="1"/>
  <c r="O24" i="37"/>
  <c r="R24" i="37" s="1"/>
  <c r="O25" i="37"/>
  <c r="R25" i="37" s="1"/>
  <c r="O26" i="37"/>
  <c r="R26" i="37" s="1"/>
  <c r="O27" i="37"/>
  <c r="R27" i="37" s="1"/>
  <c r="O28" i="37"/>
  <c r="R28" i="37" s="1"/>
  <c r="O29" i="37"/>
  <c r="R29" i="37" s="1"/>
  <c r="O30" i="37"/>
  <c r="R30" i="37" s="1"/>
  <c r="O31" i="37"/>
  <c r="R31" i="37" s="1"/>
  <c r="O32" i="37"/>
  <c r="R32" i="37" s="1"/>
  <c r="O33" i="37"/>
  <c r="R33" i="37" s="1"/>
  <c r="O34" i="37"/>
  <c r="R34" i="37" s="1"/>
  <c r="O35" i="37"/>
  <c r="R35" i="37" s="1"/>
  <c r="O36" i="37"/>
  <c r="R36" i="37" s="1"/>
  <c r="O37" i="37"/>
  <c r="R37" i="37" s="1"/>
  <c r="O38" i="37"/>
  <c r="S38" i="37" s="1"/>
  <c r="O39" i="37"/>
  <c r="R39" i="37" s="1"/>
  <c r="O40" i="37"/>
  <c r="R40" i="37" s="1"/>
  <c r="O41" i="37"/>
  <c r="S41" i="37" s="1"/>
  <c r="O42" i="37"/>
  <c r="R42" i="37" s="1"/>
  <c r="O43" i="37"/>
  <c r="S43" i="37" s="1"/>
  <c r="O44" i="37"/>
  <c r="S44" i="37" s="1"/>
  <c r="O45" i="37"/>
  <c r="R45" i="37" s="1"/>
  <c r="O46" i="37"/>
  <c r="S46" i="37" s="1"/>
  <c r="O47" i="37"/>
  <c r="S47" i="37" s="1"/>
  <c r="O48" i="37"/>
  <c r="S48" i="37" s="1"/>
  <c r="O49" i="37"/>
  <c r="R49" i="37" s="1"/>
  <c r="O50" i="37"/>
  <c r="S50" i="37" s="1"/>
  <c r="H4" i="33"/>
  <c r="I4" i="33"/>
  <c r="H5" i="33"/>
  <c r="I5" i="33"/>
  <c r="H6" i="33"/>
  <c r="I6" i="33"/>
  <c r="H7" i="33"/>
  <c r="I7" i="33"/>
  <c r="H8" i="33"/>
  <c r="I8" i="33"/>
  <c r="H9" i="33"/>
  <c r="I9" i="33"/>
  <c r="H10" i="33"/>
  <c r="I10" i="33"/>
  <c r="H11" i="33"/>
  <c r="I11" i="33"/>
  <c r="H12" i="33"/>
  <c r="I12" i="33"/>
  <c r="H13" i="33"/>
  <c r="I13" i="33"/>
  <c r="H14" i="33"/>
  <c r="I14" i="33"/>
  <c r="H15" i="33"/>
  <c r="I15" i="33"/>
  <c r="H16" i="33"/>
  <c r="I16" i="33"/>
  <c r="H17" i="33"/>
  <c r="I17" i="33"/>
  <c r="H18" i="33"/>
  <c r="I18" i="33"/>
  <c r="H19" i="33"/>
  <c r="I19" i="33"/>
  <c r="H20" i="33"/>
  <c r="I20" i="33"/>
  <c r="H21" i="33"/>
  <c r="I21" i="33"/>
  <c r="H22" i="33"/>
  <c r="I22" i="33"/>
  <c r="H23" i="33"/>
  <c r="I23" i="33"/>
  <c r="H24" i="33"/>
  <c r="I24" i="33"/>
  <c r="H25" i="33"/>
  <c r="I25" i="33"/>
  <c r="H26" i="33"/>
  <c r="I26" i="33"/>
  <c r="H27" i="33"/>
  <c r="I27" i="33"/>
  <c r="H28" i="33"/>
  <c r="I28" i="33"/>
  <c r="H29" i="33"/>
  <c r="I29" i="33"/>
  <c r="H30" i="33"/>
  <c r="I30" i="33"/>
  <c r="H31" i="33"/>
  <c r="I31" i="33"/>
  <c r="H32" i="33"/>
  <c r="I32" i="33"/>
  <c r="H33" i="33"/>
  <c r="I33" i="33"/>
  <c r="H34" i="33"/>
  <c r="I34" i="33"/>
  <c r="H35" i="33"/>
  <c r="I35" i="33"/>
  <c r="H36" i="33"/>
  <c r="I36" i="33"/>
  <c r="H37" i="33"/>
  <c r="I37" i="33"/>
  <c r="H38" i="33"/>
  <c r="I38" i="33"/>
  <c r="H39" i="33"/>
  <c r="I39" i="33"/>
  <c r="H40" i="33"/>
  <c r="I40" i="33"/>
  <c r="H41" i="33"/>
  <c r="I41" i="33"/>
  <c r="H42" i="33"/>
  <c r="I42" i="33"/>
  <c r="H43" i="33"/>
  <c r="I43" i="33"/>
  <c r="H44" i="33"/>
  <c r="I44" i="33"/>
  <c r="H45" i="33"/>
  <c r="I45" i="33"/>
  <c r="H46" i="33"/>
  <c r="I46" i="33"/>
  <c r="H47" i="33"/>
  <c r="I47" i="33"/>
  <c r="H48" i="33"/>
  <c r="I48" i="33"/>
  <c r="H49" i="33"/>
  <c r="I49" i="33"/>
  <c r="H50" i="33"/>
  <c r="I50" i="33"/>
  <c r="H51" i="33"/>
  <c r="I51" i="33"/>
  <c r="H52" i="33"/>
  <c r="I52" i="33"/>
  <c r="H53" i="33"/>
  <c r="I53" i="33"/>
  <c r="H54" i="33"/>
  <c r="I54" i="33"/>
  <c r="H55" i="33"/>
  <c r="I55" i="33"/>
  <c r="H56" i="33"/>
  <c r="I56" i="33"/>
  <c r="H57" i="33"/>
  <c r="I57" i="33"/>
  <c r="H58" i="33"/>
  <c r="I58" i="33"/>
  <c r="H59" i="33"/>
  <c r="I59" i="33"/>
  <c r="H60" i="33"/>
  <c r="I60" i="33"/>
  <c r="H61" i="33"/>
  <c r="I61" i="33"/>
  <c r="H62" i="33"/>
  <c r="I62" i="33"/>
  <c r="H63" i="33"/>
  <c r="I63" i="33"/>
  <c r="H64" i="33"/>
  <c r="I64" i="33"/>
  <c r="H65" i="33"/>
  <c r="I65" i="33"/>
  <c r="H66" i="33"/>
  <c r="I66" i="33"/>
  <c r="H67" i="33"/>
  <c r="I67" i="33"/>
  <c r="H68" i="33"/>
  <c r="I68" i="33"/>
  <c r="H69" i="33"/>
  <c r="I69" i="33"/>
  <c r="H70" i="33"/>
  <c r="I70" i="33"/>
  <c r="H71" i="33"/>
  <c r="I71" i="33"/>
  <c r="H72" i="33"/>
  <c r="I72" i="33"/>
  <c r="H73" i="33"/>
  <c r="I73" i="33"/>
  <c r="H74" i="33"/>
  <c r="I74" i="33"/>
  <c r="H75" i="33"/>
  <c r="I75" i="33"/>
  <c r="H76" i="33"/>
  <c r="I76" i="33"/>
  <c r="H77" i="33"/>
  <c r="I77" i="33"/>
  <c r="H3" i="33"/>
  <c r="I3" i="33"/>
  <c r="J4" i="33"/>
  <c r="J5" i="33"/>
  <c r="J6" i="33"/>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69" i="33"/>
  <c r="J70" i="33"/>
  <c r="J71" i="33"/>
  <c r="J72" i="33"/>
  <c r="J73" i="33"/>
  <c r="J74" i="33"/>
  <c r="J75" i="33"/>
  <c r="J76" i="33"/>
  <c r="J77" i="33"/>
  <c r="J3" i="33"/>
  <c r="K45" i="37" l="1"/>
  <c r="M45" i="37" s="1"/>
  <c r="K29" i="37"/>
  <c r="M29" i="37" s="1"/>
  <c r="K33" i="37"/>
  <c r="M33" i="37" s="1"/>
  <c r="K49" i="37"/>
  <c r="K31" i="37"/>
  <c r="K30" i="37"/>
  <c r="K40" i="37"/>
  <c r="M40" i="37" s="1"/>
  <c r="K39" i="37"/>
  <c r="S19" i="37"/>
  <c r="T19" i="37" s="1"/>
  <c r="K37" i="37"/>
  <c r="M37" i="37" s="1"/>
  <c r="K44" i="37"/>
  <c r="M44" i="37" s="1"/>
  <c r="R22" i="37"/>
  <c r="T22" i="37" s="1"/>
  <c r="R20" i="37"/>
  <c r="T20" i="37" s="1"/>
  <c r="K48" i="37"/>
  <c r="M48" i="37" s="1"/>
  <c r="K41" i="37"/>
  <c r="S40" i="37"/>
  <c r="T40" i="37" s="1"/>
  <c r="S39" i="37"/>
  <c r="T39" i="37" s="1"/>
  <c r="K32" i="37"/>
  <c r="M32" i="37" s="1"/>
  <c r="L31" i="37"/>
  <c r="K36" i="37"/>
  <c r="L49" i="37"/>
  <c r="K43" i="37"/>
  <c r="R38" i="37"/>
  <c r="T38" i="37" s="1"/>
  <c r="K28" i="37"/>
  <c r="M28" i="37" s="1"/>
  <c r="S35" i="37"/>
  <c r="T35" i="37" s="1"/>
  <c r="S17" i="37"/>
  <c r="T17" i="37" s="1"/>
  <c r="L43" i="37"/>
  <c r="K38" i="37"/>
  <c r="M38" i="37" s="1"/>
  <c r="S18" i="37"/>
  <c r="T18" i="37" s="1"/>
  <c r="S15" i="37"/>
  <c r="T15" i="37" s="1"/>
  <c r="K46" i="37"/>
  <c r="K35" i="37"/>
  <c r="M35" i="37" s="1"/>
  <c r="K42" i="37"/>
  <c r="M42" i="37" s="1"/>
  <c r="L36" i="37"/>
  <c r="K47" i="37"/>
  <c r="M47" i="37" s="1"/>
  <c r="L41" i="37"/>
  <c r="L30" i="37"/>
  <c r="L46" i="37"/>
  <c r="L39" i="37"/>
  <c r="K34" i="37"/>
  <c r="M34" i="37" s="1"/>
  <c r="S37" i="37"/>
  <c r="T37" i="37" s="1"/>
  <c r="K50" i="37"/>
  <c r="M50" i="37" s="1"/>
  <c r="S34" i="37"/>
  <c r="T34" i="37" s="1"/>
  <c r="S33" i="37"/>
  <c r="T33" i="37" s="1"/>
  <c r="R44" i="37"/>
  <c r="T44" i="37" s="1"/>
  <c r="S24" i="37"/>
  <c r="T24" i="37" s="1"/>
  <c r="R41" i="37"/>
  <c r="T41" i="37" s="1"/>
  <c r="S21" i="37"/>
  <c r="T21" i="37" s="1"/>
  <c r="S14" i="37"/>
  <c r="T14" i="37" s="1"/>
  <c r="S13" i="37"/>
  <c r="T13" i="37" s="1"/>
  <c r="R11" i="37"/>
  <c r="T11" i="37" s="1"/>
  <c r="S42" i="37"/>
  <c r="T42" i="37" s="1"/>
  <c r="S32" i="37"/>
  <c r="T32" i="37" s="1"/>
  <c r="S12" i="37"/>
  <c r="T12" i="37" s="1"/>
  <c r="S31" i="37"/>
  <c r="T31" i="37" s="1"/>
  <c r="R50" i="37"/>
  <c r="T50" i="37" s="1"/>
  <c r="S30" i="37"/>
  <c r="T30" i="37" s="1"/>
  <c r="S10" i="37"/>
  <c r="T10" i="37" s="1"/>
  <c r="R48" i="37"/>
  <c r="T48" i="37" s="1"/>
  <c r="S49" i="37"/>
  <c r="T49" i="37" s="1"/>
  <c r="S29" i="37"/>
  <c r="T29" i="37" s="1"/>
  <c r="S9" i="37"/>
  <c r="T9" i="37" s="1"/>
  <c r="R47" i="37"/>
  <c r="T47" i="37" s="1"/>
  <c r="S28" i="37"/>
  <c r="T28" i="37" s="1"/>
  <c r="R46" i="37"/>
  <c r="T46" i="37" s="1"/>
  <c r="S27" i="37"/>
  <c r="T27" i="37" s="1"/>
  <c r="S26" i="37"/>
  <c r="T26" i="37" s="1"/>
  <c r="R43" i="37"/>
  <c r="T43" i="37" s="1"/>
  <c r="S45" i="37"/>
  <c r="T45" i="37" s="1"/>
  <c r="S25" i="37"/>
  <c r="T25" i="37" s="1"/>
  <c r="S23" i="37"/>
  <c r="T23" i="37" s="1"/>
  <c r="S36" i="37"/>
  <c r="T36" i="37" s="1"/>
  <c r="S16" i="37"/>
  <c r="T16" i="37" s="1"/>
  <c r="K3" i="33" a="1"/>
  <c r="C24" i="9"/>
  <c r="C25" i="9"/>
  <c r="B24" i="9"/>
  <c r="G24" i="9" s="1"/>
  <c r="B25" i="9"/>
  <c r="G25" i="9" s="1"/>
  <c r="M49" i="37" l="1"/>
  <c r="M30" i="37"/>
  <c r="M31" i="37"/>
  <c r="M46" i="37"/>
  <c r="P5" i="37"/>
  <c r="P7" i="37"/>
  <c r="M39" i="37"/>
  <c r="M41" i="37"/>
  <c r="M36" i="37"/>
  <c r="M43" i="37"/>
  <c r="O6" i="37"/>
  <c r="O7" i="37"/>
  <c r="P8" i="37"/>
  <c r="K3" i="33"/>
  <c r="O5" i="37" s="1"/>
  <c r="Q8" i="37"/>
  <c r="Q6" i="37"/>
  <c r="Q7" i="37"/>
  <c r="O8" i="37"/>
  <c r="P6" i="37"/>
  <c r="Q5" i="37"/>
  <c r="G19" i="12"/>
  <c r="G22" i="12"/>
  <c r="G24" i="12"/>
  <c r="G21" i="12"/>
  <c r="G20" i="12"/>
  <c r="G25" i="12"/>
  <c r="G23" i="12"/>
  <c r="G16" i="12"/>
  <c r="G15" i="12"/>
  <c r="G11" i="12"/>
  <c r="G18" i="12"/>
  <c r="G17" i="12"/>
  <c r="G14" i="12"/>
  <c r="G13" i="12"/>
  <c r="G12" i="12"/>
  <c r="I24" i="37"/>
  <c r="L24" i="37" s="1"/>
  <c r="J24" i="37"/>
  <c r="I25" i="37"/>
  <c r="L25" i="37" s="1"/>
  <c r="J25" i="37"/>
  <c r="I26" i="37"/>
  <c r="L26" i="37" s="1"/>
  <c r="J26" i="37"/>
  <c r="I27" i="37"/>
  <c r="L27" i="37" s="1"/>
  <c r="J27" i="37"/>
  <c r="A4" i="33"/>
  <c r="B4" i="33"/>
  <c r="D4" i="33"/>
  <c r="C4" i="33"/>
  <c r="A5" i="33"/>
  <c r="B5" i="33"/>
  <c r="D5" i="33"/>
  <c r="C5" i="33"/>
  <c r="A6" i="33"/>
  <c r="B6" i="33"/>
  <c r="D6" i="33"/>
  <c r="C6" i="33"/>
  <c r="A7" i="33"/>
  <c r="B7" i="33"/>
  <c r="D7" i="33"/>
  <c r="C7" i="33"/>
  <c r="A8" i="33"/>
  <c r="B8" i="33"/>
  <c r="D8" i="33"/>
  <c r="C8" i="33"/>
  <c r="A9" i="33"/>
  <c r="B9" i="33"/>
  <c r="D9" i="33"/>
  <c r="C9" i="33"/>
  <c r="A10" i="33"/>
  <c r="B10" i="33"/>
  <c r="D10" i="33"/>
  <c r="C10" i="33"/>
  <c r="A11" i="33"/>
  <c r="B11" i="33"/>
  <c r="D11" i="33"/>
  <c r="C11" i="33"/>
  <c r="A12" i="33"/>
  <c r="B12" i="33"/>
  <c r="D12" i="33"/>
  <c r="C12" i="33"/>
  <c r="A13" i="33"/>
  <c r="B13" i="33"/>
  <c r="D13" i="33"/>
  <c r="C13" i="33"/>
  <c r="A14" i="33"/>
  <c r="B14" i="33"/>
  <c r="D14" i="33"/>
  <c r="C14" i="33"/>
  <c r="A15" i="33"/>
  <c r="B15" i="33"/>
  <c r="D15" i="33"/>
  <c r="C15" i="33"/>
  <c r="A16" i="33"/>
  <c r="B16" i="33"/>
  <c r="D16" i="33"/>
  <c r="C16" i="33"/>
  <c r="A17" i="33"/>
  <c r="B17" i="33"/>
  <c r="D17" i="33"/>
  <c r="C17" i="33"/>
  <c r="A18" i="33"/>
  <c r="B18" i="33"/>
  <c r="D18" i="33"/>
  <c r="C18" i="33"/>
  <c r="A19" i="33"/>
  <c r="B19" i="33"/>
  <c r="D19" i="33"/>
  <c r="C19" i="33"/>
  <c r="A20" i="33"/>
  <c r="B20" i="33"/>
  <c r="D20" i="33"/>
  <c r="C20" i="33"/>
  <c r="A21" i="33"/>
  <c r="B21" i="33"/>
  <c r="D21" i="33"/>
  <c r="C21" i="33"/>
  <c r="A22" i="33"/>
  <c r="B22" i="33"/>
  <c r="D22" i="33"/>
  <c r="C22" i="33"/>
  <c r="A23" i="33"/>
  <c r="B23" i="33"/>
  <c r="D23" i="33"/>
  <c r="C23" i="33"/>
  <c r="C3" i="33"/>
  <c r="D3" i="33"/>
  <c r="R6" i="37" l="1"/>
  <c r="R8" i="37"/>
  <c r="S8" i="37"/>
  <c r="R7" i="37"/>
  <c r="S7" i="37"/>
  <c r="R5" i="37"/>
  <c r="S5" i="37"/>
  <c r="S6" i="37"/>
  <c r="D25" i="9"/>
  <c r="I25" i="9" s="1"/>
  <c r="E25" i="9"/>
  <c r="E24" i="9"/>
  <c r="D24" i="9"/>
  <c r="I24" i="9" s="1"/>
  <c r="F25" i="9"/>
  <c r="F24" i="9"/>
  <c r="K24" i="37"/>
  <c r="K27" i="37"/>
  <c r="K26" i="37"/>
  <c r="K25" i="37"/>
  <c r="H25" i="9" l="1"/>
  <c r="H24" i="9"/>
  <c r="B23" i="9"/>
  <c r="G23" i="9" s="1"/>
  <c r="C23" i="9"/>
  <c r="J23" i="37"/>
  <c r="I23" i="37"/>
  <c r="C22" i="9"/>
  <c r="B22" i="9"/>
  <c r="G22" i="9" s="1"/>
  <c r="I22" i="37"/>
  <c r="J22" i="37"/>
  <c r="C21" i="9"/>
  <c r="B21" i="9"/>
  <c r="G21" i="9" s="1"/>
  <c r="I21" i="37"/>
  <c r="J21" i="37"/>
  <c r="C20" i="9"/>
  <c r="B20" i="9"/>
  <c r="G20" i="9" s="1"/>
  <c r="I20" i="37"/>
  <c r="J20" i="37"/>
  <c r="B19" i="9"/>
  <c r="G19" i="9" s="1"/>
  <c r="C19" i="9"/>
  <c r="I19" i="37"/>
  <c r="J19" i="37"/>
  <c r="B18" i="9"/>
  <c r="G18" i="9" s="1"/>
  <c r="C18" i="9"/>
  <c r="I18" i="37"/>
  <c r="J18" i="37"/>
  <c r="B17" i="9"/>
  <c r="G17" i="9" s="1"/>
  <c r="C17" i="9"/>
  <c r="I17" i="37"/>
  <c r="J17" i="37"/>
  <c r="C16" i="9"/>
  <c r="B16" i="9"/>
  <c r="G16" i="9" s="1"/>
  <c r="J16" i="37"/>
  <c r="I16" i="37"/>
  <c r="C15" i="9"/>
  <c r="B15" i="9"/>
  <c r="G15" i="9" s="1"/>
  <c r="I15" i="37"/>
  <c r="J15" i="37"/>
  <c r="C14" i="9"/>
  <c r="B14" i="9"/>
  <c r="G14" i="9" s="1"/>
  <c r="I14" i="37"/>
  <c r="J14" i="37"/>
  <c r="C13" i="9"/>
  <c r="B13" i="9"/>
  <c r="G13" i="9" s="1"/>
  <c r="I13" i="37"/>
  <c r="J13" i="37"/>
  <c r="C12" i="9"/>
  <c r="B12" i="9"/>
  <c r="G12" i="9" s="1"/>
  <c r="I12" i="37"/>
  <c r="J12" i="37"/>
  <c r="C11" i="9"/>
  <c r="B11" i="9"/>
  <c r="G11" i="9" s="1"/>
  <c r="I11" i="37"/>
  <c r="J11" i="37"/>
  <c r="B10" i="9"/>
  <c r="G10" i="9" s="1"/>
  <c r="C10" i="9"/>
  <c r="I10" i="37"/>
  <c r="J10" i="37"/>
  <c r="T5" i="37"/>
  <c r="T6" i="37"/>
  <c r="T7" i="37"/>
  <c r="T8" i="37"/>
  <c r="C9" i="9"/>
  <c r="B9" i="9"/>
  <c r="G9" i="9" s="1"/>
  <c r="I9" i="37"/>
  <c r="J9" i="37"/>
  <c r="M24" i="37"/>
  <c r="M26" i="37"/>
  <c r="M25" i="37"/>
  <c r="M27" i="37"/>
  <c r="D23" i="9" l="1"/>
  <c r="I23" i="9" s="1"/>
  <c r="E23" i="9"/>
  <c r="L23" i="37"/>
  <c r="K23" i="37"/>
  <c r="L22" i="37"/>
  <c r="K22" i="37"/>
  <c r="D22" i="9"/>
  <c r="I22" i="9" s="1"/>
  <c r="E22" i="9"/>
  <c r="L21" i="37"/>
  <c r="K21" i="37"/>
  <c r="E21" i="9"/>
  <c r="D21" i="9"/>
  <c r="I21" i="9" s="1"/>
  <c r="D20" i="9"/>
  <c r="I20" i="9" s="1"/>
  <c r="E20" i="9"/>
  <c r="L20" i="37"/>
  <c r="K20" i="37"/>
  <c r="L19" i="37"/>
  <c r="K19" i="37"/>
  <c r="D19" i="9"/>
  <c r="I19" i="9" s="1"/>
  <c r="E19" i="9"/>
  <c r="L18" i="37"/>
  <c r="K18" i="37"/>
  <c r="D18" i="9"/>
  <c r="I18" i="9" s="1"/>
  <c r="E18" i="9"/>
  <c r="L17" i="37"/>
  <c r="K17" i="37"/>
  <c r="D17" i="9"/>
  <c r="I17" i="9" s="1"/>
  <c r="E17" i="9"/>
  <c r="L16" i="37"/>
  <c r="K16" i="37"/>
  <c r="E16" i="9"/>
  <c r="D16" i="9"/>
  <c r="I16" i="9" s="1"/>
  <c r="D15" i="9"/>
  <c r="I15" i="9" s="1"/>
  <c r="E15" i="9"/>
  <c r="L15" i="37"/>
  <c r="K15" i="37"/>
  <c r="E14" i="9"/>
  <c r="D14" i="9"/>
  <c r="I14" i="9" s="1"/>
  <c r="L14" i="37"/>
  <c r="K14" i="37"/>
  <c r="L13" i="37"/>
  <c r="K13" i="37"/>
  <c r="D13" i="9"/>
  <c r="I13" i="9" s="1"/>
  <c r="E13" i="9"/>
  <c r="L12" i="37"/>
  <c r="K12" i="37"/>
  <c r="E12" i="9"/>
  <c r="D12" i="9"/>
  <c r="I12" i="9" s="1"/>
  <c r="L11" i="37"/>
  <c r="K11" i="37"/>
  <c r="E11" i="9"/>
  <c r="D11" i="9"/>
  <c r="I11" i="9" s="1"/>
  <c r="E10" i="9"/>
  <c r="D10" i="9"/>
  <c r="I10" i="9" s="1"/>
  <c r="L10" i="37"/>
  <c r="K10" i="37"/>
  <c r="L9" i="37"/>
  <c r="F9" i="9" s="1"/>
  <c r="G9" i="12"/>
  <c r="E9" i="9"/>
  <c r="D9" i="9"/>
  <c r="I9" i="9" s="1"/>
  <c r="K9" i="37"/>
  <c r="H12" i="9" l="1"/>
  <c r="H16" i="9"/>
  <c r="H18" i="9"/>
  <c r="H22" i="9"/>
  <c r="H10" i="9"/>
  <c r="H14" i="9"/>
  <c r="H20" i="9"/>
  <c r="H11" i="9"/>
  <c r="H21" i="9"/>
  <c r="H13" i="9"/>
  <c r="H17" i="9"/>
  <c r="H19" i="9"/>
  <c r="H9" i="9"/>
  <c r="H15" i="9"/>
  <c r="H23" i="9"/>
  <c r="F23" i="9"/>
  <c r="M23" i="37"/>
  <c r="F22" i="9"/>
  <c r="M22" i="37"/>
  <c r="F21" i="9"/>
  <c r="M21" i="37"/>
  <c r="F20" i="9"/>
  <c r="M20" i="37"/>
  <c r="F19" i="9"/>
  <c r="M19" i="37"/>
  <c r="F18" i="9"/>
  <c r="M18" i="37"/>
  <c r="F17" i="9"/>
  <c r="M17" i="37"/>
  <c r="F16" i="9"/>
  <c r="M16" i="37"/>
  <c r="F15" i="9"/>
  <c r="M15" i="37"/>
  <c r="F14" i="9"/>
  <c r="M14" i="37"/>
  <c r="F13" i="9"/>
  <c r="M13" i="37"/>
  <c r="F12" i="9"/>
  <c r="M12" i="37"/>
  <c r="F11" i="9"/>
  <c r="M11" i="37"/>
  <c r="F10" i="9"/>
  <c r="M10" i="37"/>
  <c r="M9" i="37"/>
  <c r="G8" i="12" l="1"/>
  <c r="G7" i="12" l="1"/>
  <c r="G6" i="12"/>
  <c r="G5" i="25" l="1"/>
  <c r="E5" i="25"/>
  <c r="B3" i="33" l="1"/>
  <c r="E3" i="33" s="1" a="1"/>
  <c r="C8" i="47" l="1"/>
  <c r="I8" i="37"/>
  <c r="B8" i="47"/>
  <c r="E8" i="47" s="1" a="1"/>
  <c r="E8" i="47" s="1"/>
  <c r="J8" i="37"/>
  <c r="B8" i="9"/>
  <c r="C8" i="9"/>
  <c r="B6" i="47"/>
  <c r="E6" i="47" s="1" a="1"/>
  <c r="E6" i="47" s="1"/>
  <c r="C5" i="9"/>
  <c r="B7" i="47"/>
  <c r="E7" i="47" s="1" a="1"/>
  <c r="E7" i="47" s="1"/>
  <c r="C6" i="47"/>
  <c r="C6" i="9"/>
  <c r="B6" i="9"/>
  <c r="C7" i="9"/>
  <c r="J7" i="37"/>
  <c r="J6" i="37"/>
  <c r="J5" i="37"/>
  <c r="C7" i="47"/>
  <c r="I7" i="37"/>
  <c r="I6" i="37"/>
  <c r="B7" i="9"/>
  <c r="C5" i="47"/>
  <c r="E3" i="33"/>
  <c r="G8" i="9" l="1"/>
  <c r="D8" i="9"/>
  <c r="E8" i="9"/>
  <c r="K8" i="37"/>
  <c r="L8" i="37"/>
  <c r="G6" i="9"/>
  <c r="E6" i="9"/>
  <c r="D6" i="9"/>
  <c r="B5" i="9"/>
  <c r="B5" i="47"/>
  <c r="E5" i="47" s="1" a="1"/>
  <c r="E5" i="47" s="1"/>
  <c r="I5" i="37"/>
  <c r="G7" i="9"/>
  <c r="E7" i="9"/>
  <c r="D7" i="9"/>
  <c r="L7" i="37"/>
  <c r="K7" i="37"/>
  <c r="L6" i="37"/>
  <c r="K6" i="37"/>
  <c r="F8" i="9" l="1"/>
  <c r="M8" i="37"/>
  <c r="I8" i="9"/>
  <c r="H8" i="9"/>
  <c r="F6" i="9"/>
  <c r="M6" i="37"/>
  <c r="M7" i="37"/>
  <c r="F7" i="9"/>
  <c r="I7" i="9"/>
  <c r="H7" i="9"/>
  <c r="L5" i="37"/>
  <c r="K5" i="37"/>
  <c r="E5" i="9"/>
  <c r="G5" i="9"/>
  <c r="D5" i="9"/>
  <c r="H6" i="9"/>
  <c r="I6" i="9"/>
  <c r="I5" i="9" l="1"/>
  <c r="H5" i="9"/>
  <c r="F5" i="9"/>
  <c r="M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W1" authorId="0" shapeId="0" xr:uid="{B1A67905-20E4-41E4-8F9E-8604E78D2BAC}">
      <text>
        <r>
          <rPr>
            <b/>
            <sz val="9"/>
            <color indexed="81"/>
            <rFont val="Tahoma"/>
            <family val="2"/>
          </rPr>
          <t>Hans.Vansomerengreve:</t>
        </r>
        <r>
          <rPr>
            <sz val="9"/>
            <color indexed="81"/>
            <rFont val="Tahoma"/>
            <family val="2"/>
          </rPr>
          <t xml:space="preserve">
In case we do not autopopulate template, this list needs to be refreshed regularly
SELECT 
DISTINCT Scientific_name,
English_name 
FROM SourceData.dbo.ASC_species_central asc2
where In_Chainpoint = 1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<sst xmlns="http://schemas.openxmlformats.org/spreadsheetml/2006/main" count="601" uniqueCount="459">
  <si>
    <r>
      <t xml:space="preserve">APPENDIX VI - DATA SUBMISSION TEMPLATE
</t>
    </r>
    <r>
      <rPr>
        <b/>
        <sz val="11"/>
        <rFont val="Montserrat"/>
      </rPr>
      <t xml:space="preserve">
OVERVIEW
</t>
    </r>
    <r>
      <rPr>
        <sz val="11"/>
        <rFont val="Montserrat"/>
      </rPr>
      <t>DATA COVERAGE AND SUBMISSION FREQUENCY</t>
    </r>
    <r>
      <rPr>
        <b/>
        <sz val="11"/>
        <rFont val="Montserrat"/>
      </rPr>
      <t xml:space="preserve">
</t>
    </r>
    <r>
      <rPr>
        <sz val="11"/>
        <rFont val="Montserrat"/>
      </rPr>
      <t>Each ASC Certificate Holder (CH) shall report data for each certified and suspended site belonging to each certificate. Data shall be submitted within one month after a completed production cycle or harvest.</t>
    </r>
  </si>
  <si>
    <t>REPORTING OVERVIEW 
The “Reporting Overview” tab summarises all data submission requirements under Appendix VI (of the ASC Salmon Standard v1.4.1) and links to the corresponding Data Reporting Tables in subsequent tabs of this template. User Guidance is provided with each table (yellow highlighted section) to support completing the tables.</t>
  </si>
  <si>
    <r>
      <t xml:space="preserve">DATA TOPICS and DATA FIELDS
In this Appendix VI – Reporting template (Excel file), each tab in the file represents a separate table for submitting data under various topics. 
Within each table, each column (= field) in a table is colour coded. 
- </t>
    </r>
    <r>
      <rPr>
        <b/>
        <sz val="11"/>
        <color theme="8"/>
        <rFont val="Montserrat"/>
      </rPr>
      <t>Blue fields</t>
    </r>
    <r>
      <rPr>
        <sz val="11"/>
        <color theme="1"/>
        <rFont val="Montserrat"/>
      </rPr>
      <t xml:space="preserve"> are mandatory and must be completed (if applicable) to fulfil the Appendix VI data submission requirement under the ASC Salmon Standard (v1.4.1). 
- </t>
    </r>
    <r>
      <rPr>
        <b/>
        <sz val="11"/>
        <color theme="0" tint="-0.249977111117893"/>
        <rFont val="Montserrat"/>
      </rPr>
      <t>Grey fields</t>
    </r>
    <r>
      <rPr>
        <sz val="11"/>
        <color theme="1"/>
        <rFont val="Montserrat"/>
      </rPr>
      <t xml:space="preserve"> are voluntary, but requested to fill in as it may support automated calculations or provide relevant contextual information for the data of concern. 
- </t>
    </r>
    <r>
      <rPr>
        <b/>
        <sz val="11"/>
        <color theme="7"/>
        <rFont val="Montserrat"/>
      </rPr>
      <t>Orange fields</t>
    </r>
    <r>
      <rPr>
        <sz val="11"/>
        <color theme="1"/>
        <rFont val="Montserrat"/>
      </rPr>
      <t xml:space="preserve"> are automated to calculate the metric indicator of concern using data provided in blue and grey fields  and applying the method intended by ASC.
</t>
    </r>
  </si>
  <si>
    <t>USEFULL LINKS</t>
  </si>
  <si>
    <t>MyASC - Data submission portal</t>
  </si>
  <si>
    <t>ASC Salmon standard</t>
  </si>
  <si>
    <t>The WHO List of Critically Important Antimicrobials (CIA)</t>
  </si>
  <si>
    <t>IUCN Red list</t>
  </si>
  <si>
    <t>Conversion tool for energy density of various energy carriers</t>
  </si>
  <si>
    <t>TEMPLATE VERSION</t>
  </si>
  <si>
    <t>Topic</t>
  </si>
  <si>
    <t>Indicators</t>
  </si>
  <si>
    <t>Variables and units</t>
  </si>
  <si>
    <t>Applicability</t>
  </si>
  <si>
    <t>Reporting level in MyASC</t>
  </si>
  <si>
    <t>Reporting level in template</t>
  </si>
  <si>
    <t>Link to Reporting template</t>
  </si>
  <si>
    <t>Species in production</t>
  </si>
  <si>
    <t>- ASC site ID</t>
  </si>
  <si>
    <t>All</t>
  </si>
  <si>
    <t>UoC or Site</t>
  </si>
  <si>
    <t>Site, Species</t>
  </si>
  <si>
    <t>Species, fallowing, production</t>
  </si>
  <si>
    <t>- Site name</t>
  </si>
  <si>
    <t>- Species name (Latin name)</t>
  </si>
  <si>
    <t>- Stocking count (# of animals)</t>
  </si>
  <si>
    <t>- Harvest count (# of animals)</t>
  </si>
  <si>
    <t>Fallowing period</t>
  </si>
  <si>
    <t>3.1.1</t>
  </si>
  <si>
    <t>Farm sites for which there is no release of water that may contain pathogens into the natural (freshwater or marine) environment are exempt from the standards under Criterion 3.1.</t>
  </si>
  <si>
    <t>- Fallowing from (yyyy-mm-dd)</t>
  </si>
  <si>
    <t>- Fallowing until (yyyy-mm-dd)</t>
  </si>
  <si>
    <t>Escapes monitoring</t>
  </si>
  <si>
    <t>3.4.1</t>
  </si>
  <si>
    <t>All, except fully closed RAS</t>
  </si>
  <si>
    <t xml:space="preserve">Site, Species </t>
  </si>
  <si>
    <t>Escapes</t>
  </si>
  <si>
    <t>- Date of event (yyyy-mm-dd)</t>
  </si>
  <si>
    <t>- Number of escapees (# of animals)</t>
  </si>
  <si>
    <t>- Cause of escape event</t>
  </si>
  <si>
    <t>Fish mortality and mortality cause</t>
  </si>
  <si>
    <t>5.1.4, 5.1.5 &amp; 5.1.6</t>
  </si>
  <si>
    <t>Fish mortality</t>
  </si>
  <si>
    <t>- Mortality count by cause (# animals)</t>
  </si>
  <si>
    <t>- Mortality cause (including viral and unexplained cause)</t>
  </si>
  <si>
    <t>- Total mortality count (# animals)</t>
  </si>
  <si>
    <t>- Total mortality rate (as % of initially stocked animals)</t>
  </si>
  <si>
    <t>- Mortality rate per cause (as % of total mortality)</t>
  </si>
  <si>
    <t>Estimated unexplained loss (EUL)</t>
  </si>
  <si>
    <t>3.4.3</t>
  </si>
  <si>
    <t>EUL</t>
  </si>
  <si>
    <t>- EUL (# of animals)</t>
  </si>
  <si>
    <t>- EUL (as % of initially stocked animals)</t>
  </si>
  <si>
    <t>Wildlife mortality</t>
  </si>
  <si>
    <t>2.5.2 &amp; 2.5.5</t>
  </si>
  <si>
    <t>Site</t>
  </si>
  <si>
    <t>- Date of incident (yyyy-mm-dd)</t>
  </si>
  <si>
    <t>- Common name (English name)</t>
  </si>
  <si>
    <t>- Number of mortalities (# per species)</t>
  </si>
  <si>
    <t>- Cause of mortality</t>
  </si>
  <si>
    <t>Sediment Redox potential or Sulphide monitoring</t>
  </si>
  <si>
    <t>2.1.1</t>
  </si>
  <si>
    <t xml:space="preserve">Closed production systems that can demonstrate that they collect and responsibly dispose of &gt; 75% of solid nutrients from the production system are exempt from standards under Criterion 2.1. </t>
  </si>
  <si>
    <t>Redox, Sulphide</t>
  </si>
  <si>
    <t>- Sampling date (yyyy-mm-dd)</t>
  </si>
  <si>
    <t>- Sampling location (edge of AZE, reference site)</t>
  </si>
  <si>
    <t>- Distance from edge of cages (m)</t>
  </si>
  <si>
    <t>- Direction compared to water flow (downstream, upstream, orthogonal)</t>
  </si>
  <si>
    <t>- Measurement (redox potential (mV) or sulphide levels (μMol/L))</t>
  </si>
  <si>
    <t>- Average value (mV or μMol/L)</t>
  </si>
  <si>
    <t>Faunal index monitoring</t>
  </si>
  <si>
    <t>2.1.2</t>
  </si>
  <si>
    <t>Faunal index</t>
  </si>
  <si>
    <t>- Faunal index used (AMBI, SWI, BQI, ITI)</t>
  </si>
  <si>
    <t>- Index value</t>
  </si>
  <si>
    <t xml:space="preserve">Nitrogen and Phosphorous monitoring </t>
  </si>
  <si>
    <t>2.2.4</t>
  </si>
  <si>
    <t>For jurisdictions without national or regional coastal water quality targets</t>
  </si>
  <si>
    <t>Nitrogen, phosphorous</t>
  </si>
  <si>
    <t>- Total P concentration (µg/L)</t>
  </si>
  <si>
    <t>- Total N concentration (mg/L)</t>
  </si>
  <si>
    <t>Biochemical oxygen demand (BOD)</t>
  </si>
  <si>
    <t>2.2.5</t>
  </si>
  <si>
    <t>BOD</t>
  </si>
  <si>
    <t xml:space="preserve">FFDR and EPA+DHA </t>
  </si>
  <si>
    <t>4.2.1 &amp; 4.2.2</t>
  </si>
  <si>
    <t>Feed</t>
  </si>
  <si>
    <t>- FFDRm (ratio)</t>
  </si>
  <si>
    <t>- FFDRo (ratio)</t>
  </si>
  <si>
    <t>- EPA+DHA content (g/kg of feed)</t>
  </si>
  <si>
    <t>Transgenic feed ingredients</t>
  </si>
  <si>
    <t>4.4.3</t>
  </si>
  <si>
    <t>- Transgenic feed ingredients used (Y/N)</t>
  </si>
  <si>
    <t xml:space="preserve">Energy use </t>
  </si>
  <si>
    <t xml:space="preserve">4.6.1 </t>
  </si>
  <si>
    <t>- Site name or Site ID</t>
  </si>
  <si>
    <t>Energy use</t>
  </si>
  <si>
    <t>- Net production volume (tonnes)</t>
  </si>
  <si>
    <t>- Energy use (kJ/tonne fish produced per production cycle)</t>
  </si>
  <si>
    <t xml:space="preserve">GHG emissions on farm </t>
  </si>
  <si>
    <t xml:space="preserve">4.6.2 </t>
  </si>
  <si>
    <t>Greenhouse gas emission</t>
  </si>
  <si>
    <t>- GHG emission on farm (kg CO2-eq.)</t>
  </si>
  <si>
    <t>- GHG emission on farm (kg CO2-eq./tonne fish produced per production cycle)</t>
  </si>
  <si>
    <t xml:space="preserve">GHG emissions of feed </t>
  </si>
  <si>
    <t xml:space="preserve">4.6.3 </t>
  </si>
  <si>
    <t>- GHG emission feed (kg CO2-eq.)</t>
  </si>
  <si>
    <t>- GHG emission feed (kg CO2-eq./tonne fish produced per production cycle)</t>
  </si>
  <si>
    <t>Therapeutant use</t>
  </si>
  <si>
    <t>5.2.1</t>
  </si>
  <si>
    <t>Therapeutants use</t>
  </si>
  <si>
    <t>- Start date of treatment (yyyy-mm-dd)</t>
  </si>
  <si>
    <t>- End date of treatment (yyyy-mm-dd)</t>
  </si>
  <si>
    <t>- Reason for use</t>
  </si>
  <si>
    <t>- Type of treatment</t>
  </si>
  <si>
    <t>- Product trade name</t>
  </si>
  <si>
    <t>- Active ingredient name</t>
  </si>
  <si>
    <t>- WHO classification</t>
  </si>
  <si>
    <t>- Amount of active component (kg)</t>
  </si>
  <si>
    <t>- Biomass treated (tonnes)</t>
  </si>
  <si>
    <t>- kg of active ingredient/tonne of fish treated (kg/tonne)</t>
  </si>
  <si>
    <t xml:space="preserve">Weighted Number of Medicinal Treatments (WNMT)  </t>
  </si>
  <si>
    <t>5.2.5</t>
  </si>
  <si>
    <t>WNMT</t>
  </si>
  <si>
    <t>- WNMT</t>
  </si>
  <si>
    <t>Sea lice monitoring</t>
  </si>
  <si>
    <t>3.1.7</t>
  </si>
  <si>
    <t>All operating in areas with wild salmonids</t>
  </si>
  <si>
    <t>- Date (yyyy-mm-dd)</t>
  </si>
  <si>
    <t>- Year (yyyy)</t>
  </si>
  <si>
    <t>- Week (ww)</t>
  </si>
  <si>
    <t>- Sea lice species</t>
  </si>
  <si>
    <t>- Life stage</t>
  </si>
  <si>
    <t>- Average sea lice count (#/fish)</t>
  </si>
  <si>
    <t>TABLE 1. Species in production, fallow period and site and production details</t>
  </si>
  <si>
    <t>2.1</t>
  </si>
  <si>
    <t>2.2</t>
  </si>
  <si>
    <t>2.3</t>
  </si>
  <si>
    <t>2.4</t>
  </si>
  <si>
    <t>2.5</t>
  </si>
  <si>
    <t>2.6</t>
  </si>
  <si>
    <t>2.7</t>
  </si>
  <si>
    <t>2.8</t>
  </si>
  <si>
    <t>2.9</t>
  </si>
  <si>
    <t>2.11</t>
  </si>
  <si>
    <t>2.12</t>
  </si>
  <si>
    <t>2.13</t>
  </si>
  <si>
    <t>2.14</t>
  </si>
  <si>
    <t>2.15</t>
  </si>
  <si>
    <t>Site name</t>
  </si>
  <si>
    <t>ASC site ID</t>
  </si>
  <si>
    <t>Species in production (Latin name)
(select)</t>
  </si>
  <si>
    <t>Cycle ID</t>
  </si>
  <si>
    <t>Production cycle start 
(yyyy-mm-dd)</t>
  </si>
  <si>
    <t>Production cycle end 
(yyyy-mm-dd)</t>
  </si>
  <si>
    <t>Fallowing from 
(yyyy-mm-dd)</t>
  </si>
  <si>
    <t>Fallowing until 
(yyyy-mm-dd)</t>
  </si>
  <si>
    <t>ASC certified stocked volume 
(tonnes)</t>
  </si>
  <si>
    <t>ASC certified harvested production volume 
(tonnes)</t>
  </si>
  <si>
    <t>Stocking count 
(# of animals)</t>
  </si>
  <si>
    <t>Harvest count 
(#of animals)</t>
  </si>
  <si>
    <t>ASC certified net production volume 
(tonnes)</t>
  </si>
  <si>
    <t>Notes</t>
  </si>
  <si>
    <t>TABLE 1. Escapes monitoring</t>
  </si>
  <si>
    <t>3.7</t>
  </si>
  <si>
    <t>Site name
(select)</t>
  </si>
  <si>
    <t>Date of event
(yyyy-mm-dd)</t>
  </si>
  <si>
    <t>Species name (Latin name)
(select)</t>
  </si>
  <si>
    <t>Number of escapees 
(# of animals)</t>
  </si>
  <si>
    <t>Cause of escape event 
(select)</t>
  </si>
  <si>
    <t>Number of recaptured fish
(# of animals)</t>
  </si>
  <si>
    <t>TABLE 1. Mortality reporting by cause</t>
  </si>
  <si>
    <t>TABLE 2. Mortality count and rate per species per site</t>
  </si>
  <si>
    <t>TABLE 3. Mortality rate per cause per species per site</t>
  </si>
  <si>
    <t>4.1</t>
  </si>
  <si>
    <t>4.2</t>
  </si>
  <si>
    <t>4.3</t>
  </si>
  <si>
    <t>4.4</t>
  </si>
  <si>
    <t>4.5</t>
  </si>
  <si>
    <t>5.1</t>
  </si>
  <si>
    <t>5.2</t>
  </si>
  <si>
    <t>5.3</t>
  </si>
  <si>
    <t>5.4</t>
  </si>
  <si>
    <t>5.5</t>
  </si>
  <si>
    <t>6.1</t>
  </si>
  <si>
    <t>6.2</t>
  </si>
  <si>
    <t>6.3</t>
  </si>
  <si>
    <t>6.4</t>
  </si>
  <si>
    <t>6.5</t>
  </si>
  <si>
    <t>6.6</t>
  </si>
  <si>
    <t>Site name 
(select)</t>
  </si>
  <si>
    <t>Mortality cause 
(select)</t>
  </si>
  <si>
    <t>Mortality count by cause 
(# of animals)</t>
  </si>
  <si>
    <t>Species name (Latin name)</t>
  </si>
  <si>
    <t>Total mortality count
(# of animals)</t>
  </si>
  <si>
    <t>Total mortality rate 
(as % of initially stocked animals)</t>
  </si>
  <si>
    <t>Mortality cause</t>
  </si>
  <si>
    <t>Mortality count by cause
(# of animals)</t>
  </si>
  <si>
    <t>Mortality rate by cause 
(as % of total mortality)</t>
  </si>
  <si>
    <t>TABLE 1. Estimated unaccounted loss (EUL) per species per site</t>
  </si>
  <si>
    <t>Species name 
(Latin name)</t>
  </si>
  <si>
    <t>Harvest count 
(# of animals)</t>
  </si>
  <si>
    <t>Mortality count 
(# of animals)</t>
  </si>
  <si>
    <t>Known escapes 
(# of animals)</t>
  </si>
  <si>
    <t>EUL 
(# of animals)</t>
  </si>
  <si>
    <t>EUL 
(as % of initially stocked animals)</t>
  </si>
  <si>
    <t>TABLE 1. Wildlife mortality</t>
  </si>
  <si>
    <t>Date of incident 
(yyyy-mm-dd)</t>
  </si>
  <si>
    <t>Common name</t>
  </si>
  <si>
    <t>Number of mortalities 
(# per species)</t>
  </si>
  <si>
    <t>Cause of mortality
(select)</t>
  </si>
  <si>
    <t>TABLE 1. Sulphide level or redox potential</t>
  </si>
  <si>
    <t>Site name (select)</t>
  </si>
  <si>
    <t>Sampling date 
(yyyy-mm-dd)</t>
  </si>
  <si>
    <t>Sampling station</t>
  </si>
  <si>
    <t>Sampling location (select)</t>
  </si>
  <si>
    <t>Distance from edge of cages 
(m)</t>
  </si>
  <si>
    <t>Direction compared to water flow 
(select)</t>
  </si>
  <si>
    <t>Measurement (select)</t>
  </si>
  <si>
    <t>Average value</t>
  </si>
  <si>
    <t>TABLE 1. Faunal index monitoring</t>
  </si>
  <si>
    <t>10.2</t>
  </si>
  <si>
    <t>10.3</t>
  </si>
  <si>
    <t>10.4</t>
  </si>
  <si>
    <t>10.5</t>
  </si>
  <si>
    <t>10.6</t>
  </si>
  <si>
    <t>10.7</t>
  </si>
  <si>
    <t>10.8</t>
  </si>
  <si>
    <t>10.9</t>
  </si>
  <si>
    <t>Sampling location 
(select)</t>
  </si>
  <si>
    <t>Faunal index used 
(select)</t>
  </si>
  <si>
    <t>Index value</t>
  </si>
  <si>
    <t>TABLE 1. Nitrogen and phosphorous monitoring</t>
  </si>
  <si>
    <t>11.1</t>
  </si>
  <si>
    <t>11.2</t>
  </si>
  <si>
    <t>11.3</t>
  </si>
  <si>
    <t>11.4</t>
  </si>
  <si>
    <t>11.5</t>
  </si>
  <si>
    <t>11.6</t>
  </si>
  <si>
    <t>11.7</t>
  </si>
  <si>
    <t>11.8</t>
  </si>
  <si>
    <t>11.9</t>
  </si>
  <si>
    <t>Total N concentration 
(mg/L)</t>
  </si>
  <si>
    <t>Total P concentration 
(µg/L)</t>
  </si>
  <si>
    <t>TABLE 1. Biolochemical oxygen demand (BOD) calculation</t>
  </si>
  <si>
    <t>TABLE 1. Feed efficiencies per species per site</t>
  </si>
  <si>
    <t>Total feed use (tonnes)</t>
  </si>
  <si>
    <t>ASC certified net production volume (tonnes)</t>
  </si>
  <si>
    <t>eFCR (ratio)</t>
  </si>
  <si>
    <t>FFDRm (ratio)</t>
  </si>
  <si>
    <t>FFDRo (ratio)</t>
  </si>
  <si>
    <t>EPA + DHA in feed
(g/kg feed)</t>
  </si>
  <si>
    <t>Transgenic feed ingredients used 
(Yes/No)</t>
  </si>
  <si>
    <t>TABLE 1. Greenhouse gas (GHG) emissions</t>
  </si>
  <si>
    <t>15.2</t>
  </si>
  <si>
    <t>15.3</t>
  </si>
  <si>
    <t>15.4</t>
  </si>
  <si>
    <t>15.5</t>
  </si>
  <si>
    <t>15.6</t>
  </si>
  <si>
    <t>15.7</t>
  </si>
  <si>
    <t>Net production volume 
(tonnes)</t>
  </si>
  <si>
    <t xml:space="preserve"> GHG emission on farm 
(kg CO2-eq.)</t>
  </si>
  <si>
    <t>GHG emission on farm 
(kg CO2-eq./tonne fish produced per production cycle)</t>
  </si>
  <si>
    <t>GHG emission feed 
(kg CO2-eq.)</t>
  </si>
  <si>
    <t>GHG emisson feed 
(kg CO2-eq./tonne fish produced per production cycle)</t>
  </si>
  <si>
    <t>TABLE 1. Energy use</t>
  </si>
  <si>
    <t>Net production volume (tonnes)</t>
  </si>
  <si>
    <t>Energy use (kJ)</t>
  </si>
  <si>
    <t>Energy use 
(kJ/tonne fish produced per production cycle)</t>
  </si>
  <si>
    <t>TABLE 1. Therapeutants use</t>
  </si>
  <si>
    <t>17.2</t>
  </si>
  <si>
    <t>17.3</t>
  </si>
  <si>
    <t>17.4</t>
  </si>
  <si>
    <t>17.5</t>
  </si>
  <si>
    <t>17.6</t>
  </si>
  <si>
    <t>17.7</t>
  </si>
  <si>
    <t>17.8</t>
  </si>
  <si>
    <t>17.9</t>
  </si>
  <si>
    <t>17.11</t>
  </si>
  <si>
    <t>17.12</t>
  </si>
  <si>
    <t>17.13</t>
  </si>
  <si>
    <t>17.14</t>
  </si>
  <si>
    <t>Species name (Latin name) 
(select)</t>
  </si>
  <si>
    <t>Start date of treatment 
(yyyy-mm-dd)</t>
  </si>
  <si>
    <t>End date of treatment 
(yyyy-mm-dd)</t>
  </si>
  <si>
    <t>Reason for use</t>
  </si>
  <si>
    <t>Type of treatment 
(select)</t>
  </si>
  <si>
    <t>Product trade name</t>
  </si>
  <si>
    <t>Active ingredient name</t>
  </si>
  <si>
    <t>WHO classification (for antimicrobials only) 
(select)</t>
  </si>
  <si>
    <t>Amount of active component 
(kg)</t>
  </si>
  <si>
    <t>Biomass treated 
(tonnes)</t>
  </si>
  <si>
    <t>kg of active ingredient/tonne of fish treated 
(kg/tonne)</t>
  </si>
  <si>
    <t>TABLE 1. Weighted number of medicinal treatments (WNMT)</t>
  </si>
  <si>
    <t>TABLE 1. Sea lice monitoring</t>
  </si>
  <si>
    <t>Date
(yyyy-mm-dd)</t>
  </si>
  <si>
    <t>Year 
(yyyy)</t>
  </si>
  <si>
    <t>Week 
(ww)</t>
  </si>
  <si>
    <t>Sea lice species 
(select)</t>
  </si>
  <si>
    <t>Life stage 
(select)</t>
  </si>
  <si>
    <t>Average sea lice count 
(#/fish)</t>
  </si>
  <si>
    <t>Distinct Site name</t>
  </si>
  <si>
    <t>Distinct ASC site ID</t>
  </si>
  <si>
    <t>Distinct Species in production</t>
  </si>
  <si>
    <t>Entered Site - mortality</t>
  </si>
  <si>
    <t>Entered species - Mortality</t>
  </si>
  <si>
    <t>Entered cause - mortatlity</t>
  </si>
  <si>
    <t>Distinct Site - mortality</t>
  </si>
  <si>
    <t>Distinct species - Mortality</t>
  </si>
  <si>
    <t>Distinct cause - mortality</t>
  </si>
  <si>
    <t>Lethal incident cause (select)</t>
  </si>
  <si>
    <t>Distinct Parasiticides</t>
  </si>
  <si>
    <t>With or without shell</t>
  </si>
  <si>
    <t>Reason of escape (select)</t>
  </si>
  <si>
    <t>WHO classification</t>
  </si>
  <si>
    <t>ASC certified feed? (select)</t>
  </si>
  <si>
    <t>Production system</t>
  </si>
  <si>
    <t>Latin name</t>
  </si>
  <si>
    <t>English name</t>
  </si>
  <si>
    <t>Energy input</t>
  </si>
  <si>
    <t>Direction</t>
  </si>
  <si>
    <t>Measurement</t>
  </si>
  <si>
    <t>Sampling location</t>
  </si>
  <si>
    <t>Sea lice species</t>
  </si>
  <si>
    <t>Sea lice life stage</t>
  </si>
  <si>
    <t>Ponds – Earthen</t>
  </si>
  <si>
    <t>live weight equivalent</t>
  </si>
  <si>
    <t>Production unit failure</t>
  </si>
  <si>
    <t>Antibiotic</t>
  </si>
  <si>
    <t>Critically important antimicrobial</t>
  </si>
  <si>
    <t>Ponds – Lined</t>
  </si>
  <si>
    <t>Acantholingua ohridana</t>
  </si>
  <si>
    <t>Electricity</t>
  </si>
  <si>
    <t>AZTI Marine Biotic Index (AMBI)</t>
  </si>
  <si>
    <t>L. salmonis</t>
  </si>
  <si>
    <t>Yes</t>
  </si>
  <si>
    <t>without shell</t>
  </si>
  <si>
    <t>Handling error (provide examples)</t>
  </si>
  <si>
    <t>Highly important antimicrobial</t>
  </si>
  <si>
    <t>Flow through tanks &amp; raceways</t>
  </si>
  <si>
    <t>Brachymystax lenok</t>
  </si>
  <si>
    <t>Diesel</t>
  </si>
  <si>
    <t>Shannon-Wiener Index (SWI)</t>
  </si>
  <si>
    <t>Caligus spp.</t>
  </si>
  <si>
    <t>No</t>
  </si>
  <si>
    <t>this should be a list wih all sites and cycles (so also ) values are captured, with all unique paraciticides used</t>
  </si>
  <si>
    <t>Vandalism</t>
  </si>
  <si>
    <t>Antiparasitic - Sea lice</t>
  </si>
  <si>
    <t>Important antimicrobial</t>
  </si>
  <si>
    <t>RAS (Recirculating Aquaculture Systems)</t>
  </si>
  <si>
    <t>Coregonus wartmanni</t>
  </si>
  <si>
    <t>Petrol/gasoline</t>
  </si>
  <si>
    <t>Benthic Quality Index (BQI)</t>
  </si>
  <si>
    <t>Accidental (e.g boat driving into cage)</t>
  </si>
  <si>
    <t>Antiparasitic - Other</t>
  </si>
  <si>
    <t>Not important antimicrobial</t>
  </si>
  <si>
    <t>Cage, including net pen (seawater)</t>
  </si>
  <si>
    <t>Hucho hucho</t>
  </si>
  <si>
    <t>Fuel oil</t>
  </si>
  <si>
    <t>Infaunal Trophic Index (ITI)</t>
  </si>
  <si>
    <t>Environmental event (e.g. flooding)</t>
  </si>
  <si>
    <t>Antifungal</t>
  </si>
  <si>
    <t>Cage, including net pen (freshwater)</t>
  </si>
  <si>
    <t>Hucho ishikawae</t>
  </si>
  <si>
    <t>Natural gas (gaseous)</t>
  </si>
  <si>
    <t>Antiviral</t>
  </si>
  <si>
    <t>Suspended culture</t>
  </si>
  <si>
    <t>Hucho perryi</t>
  </si>
  <si>
    <t>Liquid natural gas</t>
  </si>
  <si>
    <t>Other sea-based systems (molluscs)</t>
  </si>
  <si>
    <t>Hucho taimen</t>
  </si>
  <si>
    <t>Liquid petroleum gas</t>
  </si>
  <si>
    <t>Oncorhynchus aguabonita</t>
  </si>
  <si>
    <t>Biomass</t>
  </si>
  <si>
    <t>Oncorhynchus apache</t>
  </si>
  <si>
    <t>Biodiesel</t>
  </si>
  <si>
    <t>Oncorhynchus chrysogaster</t>
  </si>
  <si>
    <t>Biogas</t>
  </si>
  <si>
    <t>Oncorhynchus clarkii</t>
  </si>
  <si>
    <t>Other</t>
  </si>
  <si>
    <t>Oncorhynchus gilae</t>
  </si>
  <si>
    <t>Oncorhynchus gorbuscha</t>
  </si>
  <si>
    <t>Oncorhynchus keta</t>
  </si>
  <si>
    <t>Oncorhynchus kisutch</t>
  </si>
  <si>
    <t>Oncorhynchus masou</t>
  </si>
  <si>
    <t>Oncorhynchus mykiss</t>
  </si>
  <si>
    <t>Oncorhynchus nerka</t>
  </si>
  <si>
    <t>Oncorhynchus rhodurus</t>
  </si>
  <si>
    <t>Oncorhynchus tshawytscha</t>
  </si>
  <si>
    <t>Salmo carpio</t>
  </si>
  <si>
    <t>Salmo ferox</t>
  </si>
  <si>
    <t>Salmo fibreni</t>
  </si>
  <si>
    <t>Salmo ischchan</t>
  </si>
  <si>
    <t>Salmo letnica</t>
  </si>
  <si>
    <t>Salmo marmoratus</t>
  </si>
  <si>
    <t>Salmo ohridanus</t>
  </si>
  <si>
    <t>Salmo salar</t>
  </si>
  <si>
    <t>Salmo trutta</t>
  </si>
  <si>
    <t>Salmothymus obtusirostris</t>
  </si>
  <si>
    <t>Salvelinus alpinus</t>
  </si>
  <si>
    <t>Salvelinus confluentus</t>
  </si>
  <si>
    <t>Salvelinus fontinalis</t>
  </si>
  <si>
    <t>Salvelinus leucomaenis</t>
  </si>
  <si>
    <t>Salvelinus malma</t>
  </si>
  <si>
    <t>Salvelinus namaycush</t>
  </si>
  <si>
    <t>Salvelinus neiva</t>
  </si>
  <si>
    <t>Salvelinus profundus</t>
  </si>
  <si>
    <t>Salvelinus umbla</t>
  </si>
  <si>
    <t>Salvelinus willoughbii</t>
  </si>
  <si>
    <t>Salvethymus svetovidovi</t>
  </si>
  <si>
    <t>BOD 
(kg O2)</t>
  </si>
  <si>
    <t>- BOD (kg O2)</t>
  </si>
  <si>
    <t>AMENDMENTS FROM PREVIOUS VERSION</t>
  </si>
  <si>
    <t>Environmental conditions </t>
  </si>
  <si>
    <t>Infectious diseases: Bacterial </t>
  </si>
  <si>
    <t>Infectious diseases: Viral </t>
  </si>
  <si>
    <t>Infectious diseases: Parasitic </t>
  </si>
  <si>
    <t>Infectious diseases: Fungal </t>
  </si>
  <si>
    <t>Infectious diseases: Amoebic </t>
  </si>
  <si>
    <t>Injuries (trauma) </t>
  </si>
  <si>
    <t>Physiological causes </t>
  </si>
  <si>
    <t>Unknown mortality cause </t>
  </si>
  <si>
    <t>Other mortality cause (free text)</t>
  </si>
  <si>
    <t>Authorized fatality</t>
  </si>
  <si>
    <t>Accidental drowning/entangled in underwater nets</t>
  </si>
  <si>
    <t>Threatened human safety</t>
  </si>
  <si>
    <t>Entangled in bird nets</t>
  </si>
  <si>
    <t>Unknown cause</t>
  </si>
  <si>
    <t>Entangeled in operational equipment</t>
  </si>
  <si>
    <t>Culling (add reason in 'Notes' section)</t>
  </si>
  <si>
    <t>3.3</t>
  </si>
  <si>
    <t>Total number of net pens (#)</t>
  </si>
  <si>
    <t>Number of net pens treated (#)</t>
  </si>
  <si>
    <t>17.15</t>
  </si>
  <si>
    <t>17.16</t>
  </si>
  <si>
    <t>- Total number of net pens (#)</t>
  </si>
  <si>
    <t>- Number of net pens treated (#)</t>
  </si>
  <si>
    <t>Upstream</t>
  </si>
  <si>
    <t>Downstream</t>
  </si>
  <si>
    <t>Orthogonal</t>
  </si>
  <si>
    <t>Edge AZE</t>
  </si>
  <si>
    <t>Reference site</t>
  </si>
  <si>
    <t>Sulphide level (µM)</t>
  </si>
  <si>
    <t>Redox potential (mV)</t>
  </si>
  <si>
    <t>Ovigerous female</t>
  </si>
  <si>
    <t>Adult/mature female</t>
  </si>
  <si>
    <t>Sessile</t>
  </si>
  <si>
    <t>Motile</t>
  </si>
  <si>
    <t>Type of treatment</t>
  </si>
  <si>
    <t>- Fixed WNMT calculation in the WNMT tab.</t>
  </si>
  <si>
    <t>- Removed the sediment copper sampling tab as it is no longer a reporting requirement.</t>
  </si>
  <si>
    <t>- Removed 'Anaesthetic', 'Hormone', 'Mechanical' and 'Vaccine' as a type of treatment in the 'Therapeutant use' tab.</t>
  </si>
  <si>
    <t>7.9</t>
  </si>
  <si>
    <t>SINGLE-SITE, MULTI-SITE OR GROUP CERTIFICATE(S)
Under a single-site certificate, the CH shall report all data belonging to the site in this Appendix VI – Reporting template (Excel file). 
Multi-site and Group certificates shall report all data belonging to each site in a seperate Appendix VI – Reporting template (Excel file).</t>
  </si>
  <si>
    <t xml:space="preserve">UPLOAD
When uploading completed templates, in their original Excel format, to the ASC Data Submission Portal (https://myasc.asc-aqua.org/), each CH must ensure that the site within the UoC represented by the template in submission is selected (in the MyASC portal). This will confirm that the data submission is linked to the correct site. </t>
  </si>
  <si>
    <t>A6V1.3</t>
  </si>
  <si>
    <t>Version 1.2</t>
  </si>
  <si>
    <t>Version 1.1</t>
  </si>
  <si>
    <t>- All producers must now submit one Appendix VI – Reporting template (Excel file) per site and cannot report data for multiple site in one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</si>
</sst>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yyyy\-mm\-dd"/>
    <numFmt numFmtId="166" formatCode="0;0;;@"/>
    <numFmt numFmtId="167" formatCode="yyyy\-mm\-dd;@"/>
    <numFmt numFmtId="168" formatCode="0.0%"/>
    <numFmt numFmtId="169" formatCode="0.00000"/>
  </numFmts>
  <fonts count="22"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u/>
      <sz val="11"/>
      <color theme="10"/>
      <name val="Montserrat"/>
    </font>
    <font>
      <sz val="11"/>
      <color theme="0" tint="-0.499984740745262"/>
      <name val="Montserrat"/>
    </font>
    <font>
      <b/>
      <sz val="11"/>
      <name val="Montserrat"/>
    </font>
    <font>
      <i/>
      <sz val="11"/>
      <color theme="1"/>
      <name val="Montserrat"/>
    </font>
    <font>
      <i/>
      <sz val="11"/>
      <color rgb="FF000000"/>
      <name val="Montserrat"/>
    </font>
    <font>
      <sz val="10"/>
      <color rgb="FF000000"/>
      <name val="Montserrat"/>
    </font>
    <font>
      <b/>
      <sz val="11"/>
      <color theme="0"/>
      <name val="Montserrat"/>
    </font>
    <font>
      <b/>
      <sz val="11"/>
      <color theme="7"/>
      <name val="Montserrat"/>
    </font>
    <font>
      <b/>
      <sz val="11"/>
      <color theme="8"/>
      <name val="Montserrat"/>
    </font>
    <font>
      <b/>
      <sz val="11"/>
      <color theme="0" tint="-0.249977111117893"/>
      <name val="Montserrat"/>
    </font>
  </fonts>
  <fills count="15">
    <fill>
      <patternFill patternType="none"/>
    </fill>
    <fill>
      <patternFill patternType="gray125"/>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theme="8" tint="0.79998168889431442"/>
      </patternFill>
    </fill>
    <fill>
      <patternFill patternType="solid">
        <fgColor theme="0" tint="-0.14999847407452621"/>
        <bgColor theme="8" tint="0.5999938962981048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bottom style="thick">
        <color theme="0"/>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59">
    <xf numFmtId="0" fontId="0" fillId="0" borderId="0" xfId="0"/>
    <xf numFmtId="0" fontId="0" fillId="0" borderId="1" xfId="0" applyBorder="1"/>
    <xf numFmtId="0" fontId="1" fillId="0" borderId="0" xfId="0" applyFont="1"/>
    <xf numFmtId="0" fontId="2" fillId="0" borderId="1" xfId="0" applyFont="1" applyBorder="1"/>
    <xf numFmtId="0" fontId="0" fillId="0" borderId="5" xfId="0" applyBorder="1"/>
    <xf numFmtId="0" fontId="2" fillId="0" borderId="5" xfId="0" applyFont="1" applyBorder="1"/>
    <xf numFmtId="0" fontId="1" fillId="0" borderId="1" xfId="0" applyFont="1" applyBorder="1"/>
    <xf numFmtId="0" fontId="0" fillId="0" borderId="10" xfId="0" applyBorder="1"/>
    <xf numFmtId="166" fontId="0" fillId="0" borderId="0" xfId="0" applyNumberFormat="1"/>
    <xf numFmtId="166"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1" xfId="0" applyFont="1" applyBorder="1"/>
    <xf numFmtId="0" fontId="8" fillId="0" borderId="1" xfId="0" applyFont="1" applyBorder="1"/>
    <xf numFmtId="0" fontId="11" fillId="0" borderId="1" xfId="0" applyFont="1" applyBorder="1"/>
    <xf numFmtId="0" fontId="7" fillId="0" borderId="0" xfId="0" applyFont="1"/>
    <xf numFmtId="0" fontId="12" fillId="0" borderId="1" xfId="1" quotePrefix="1" applyFont="1" applyBorder="1"/>
    <xf numFmtId="0" fontId="12" fillId="0" borderId="1" xfId="1" applyFont="1" applyBorder="1"/>
    <xf numFmtId="0" fontId="11" fillId="0" borderId="0" xfId="0" applyFont="1"/>
    <xf numFmtId="0" fontId="12" fillId="0" borderId="1" xfId="1" quotePrefix="1" applyFont="1" applyFill="1" applyBorder="1"/>
    <xf numFmtId="49" fontId="8" fillId="0" borderId="1" xfId="0" applyNumberFormat="1" applyFont="1" applyBorder="1"/>
    <xf numFmtId="49" fontId="9" fillId="0" borderId="1" xfId="0" applyNumberFormat="1" applyFont="1" applyBorder="1"/>
    <xf numFmtId="49" fontId="7" fillId="0" borderId="1" xfId="0" applyNumberFormat="1" applyFont="1" applyBorder="1"/>
    <xf numFmtId="0" fontId="13" fillId="0" borderId="1" xfId="0" applyFont="1" applyBorder="1"/>
    <xf numFmtId="49" fontId="11" fillId="0" borderId="1" xfId="0" applyNumberFormat="1" applyFont="1" applyBorder="1" applyAlignment="1">
      <alignment horizontal="left" vertical="top"/>
    </xf>
    <xf numFmtId="49" fontId="9" fillId="0" borderId="1" xfId="0" applyNumberFormat="1" applyFont="1" applyBorder="1" applyAlignment="1">
      <alignment horizontal="left"/>
    </xf>
    <xf numFmtId="49" fontId="11" fillId="0" borderId="1" xfId="0" applyNumberFormat="1" applyFont="1" applyBorder="1" applyAlignment="1">
      <alignment horizontal="left"/>
    </xf>
    <xf numFmtId="166" fontId="0" fillId="0" borderId="5" xfId="0" applyNumberFormat="1" applyBorder="1"/>
    <xf numFmtId="166" fontId="2" fillId="0" borderId="1" xfId="0" applyNumberFormat="1" applyFont="1" applyBorder="1"/>
    <xf numFmtId="0" fontId="7" fillId="0" borderId="2" xfId="0" applyFont="1" applyBorder="1"/>
    <xf numFmtId="0" fontId="8" fillId="0" borderId="3" xfId="0" applyFont="1" applyBorder="1"/>
    <xf numFmtId="166" fontId="8" fillId="0" borderId="0" xfId="0" applyNumberFormat="1" applyFont="1"/>
    <xf numFmtId="166" fontId="8" fillId="3" borderId="0" xfId="0" applyNumberFormat="1" applyFont="1" applyFill="1"/>
    <xf numFmtId="0" fontId="10" fillId="0" borderId="0" xfId="0" applyFont="1"/>
    <xf numFmtId="0" fontId="16" fillId="0" borderId="0" xfId="0" applyFont="1" applyAlignment="1">
      <alignment vertical="top" wrapText="1"/>
    </xf>
    <xf numFmtId="0" fontId="16" fillId="0" borderId="0" xfId="0" applyFont="1" applyAlignment="1">
      <alignment horizontal="left" vertical="top" wrapText="1"/>
    </xf>
    <xf numFmtId="0" fontId="11" fillId="0" borderId="0" xfId="0" applyFont="1" applyAlignment="1">
      <alignment horizontal="right" vertical="top"/>
    </xf>
    <xf numFmtId="0" fontId="10" fillId="0" borderId="0" xfId="0" applyFont="1" applyAlignment="1">
      <alignment horizontal="left" vertical="top"/>
    </xf>
    <xf numFmtId="0" fontId="11" fillId="0" borderId="0" xfId="0" applyFont="1" applyAlignment="1">
      <alignment horizontal="left" vertical="top"/>
    </xf>
    <xf numFmtId="0" fontId="17" fillId="0" borderId="0" xfId="0" applyFont="1" applyAlignment="1">
      <alignment vertical="top" wrapText="1"/>
    </xf>
    <xf numFmtId="0" fontId="7" fillId="12" borderId="2" xfId="0" applyFont="1" applyFill="1" applyBorder="1" applyAlignment="1">
      <alignment horizontal="left" vertical="top" wrapText="1"/>
    </xf>
    <xf numFmtId="0" fontId="8" fillId="12" borderId="4" xfId="0" applyFont="1" applyFill="1" applyBorder="1" applyAlignment="1">
      <alignment vertical="top" wrapText="1"/>
    </xf>
    <xf numFmtId="0" fontId="8" fillId="12" borderId="3" xfId="0" applyFont="1" applyFill="1" applyBorder="1" applyAlignment="1">
      <alignment vertical="top" wrapText="1"/>
    </xf>
    <xf numFmtId="166" fontId="8" fillId="3" borderId="8" xfId="0" applyNumberFormat="1" applyFont="1" applyFill="1" applyBorder="1"/>
    <xf numFmtId="166" fontId="8" fillId="3" borderId="9" xfId="0" applyNumberFormat="1" applyFont="1" applyFill="1" applyBorder="1"/>
    <xf numFmtId="0" fontId="8" fillId="3" borderId="0" xfId="0" applyFont="1" applyFill="1"/>
    <xf numFmtId="164" fontId="8" fillId="3" borderId="0" xfId="0" applyNumberFormat="1" applyFont="1" applyFill="1"/>
    <xf numFmtId="0" fontId="8" fillId="3" borderId="0" xfId="0" applyFont="1" applyFill="1" applyAlignment="1">
      <alignment wrapText="1"/>
    </xf>
    <xf numFmtId="166" fontId="8" fillId="3" borderId="0" xfId="0" applyNumberFormat="1" applyFont="1" applyFill="1" applyAlignment="1">
      <alignment horizontal="right"/>
    </xf>
    <xf numFmtId="0" fontId="7" fillId="5" borderId="0" xfId="0" applyFont="1" applyFill="1" applyAlignment="1">
      <alignment vertical="top" wrapText="1"/>
    </xf>
    <xf numFmtId="0" fontId="11" fillId="0" borderId="0" xfId="0" applyFont="1" applyAlignment="1">
      <alignment horizontal="center" vertical="top"/>
    </xf>
    <xf numFmtId="0" fontId="16" fillId="0" borderId="0" xfId="0" applyFont="1" applyAlignment="1">
      <alignment horizontal="right" vertical="top"/>
    </xf>
    <xf numFmtId="0" fontId="10" fillId="0" borderId="0" xfId="0" applyFont="1" applyAlignment="1">
      <alignment horizontal="center" vertical="top"/>
    </xf>
    <xf numFmtId="0" fontId="17" fillId="0" borderId="0" xfId="0" applyFont="1" applyAlignment="1">
      <alignment horizontal="left" vertical="top" wrapText="1"/>
    </xf>
    <xf numFmtId="166" fontId="8" fillId="0" borderId="0" xfId="0" applyNumberFormat="1" applyFont="1" applyProtection="1">
      <protection locked="0"/>
    </xf>
    <xf numFmtId="2" fontId="8" fillId="0" borderId="0" xfId="0" applyNumberFormat="1" applyFont="1"/>
    <xf numFmtId="0" fontId="7" fillId="5" borderId="0" xfId="0" applyFont="1" applyFill="1" applyAlignment="1">
      <alignment horizontal="left" vertical="top"/>
    </xf>
    <xf numFmtId="0" fontId="7" fillId="5" borderId="0" xfId="0" applyFont="1" applyFill="1" applyAlignment="1">
      <alignment horizontal="left" vertical="top" wrapText="1"/>
    </xf>
    <xf numFmtId="0" fontId="7" fillId="9" borderId="0" xfId="0" applyFont="1" applyFill="1" applyAlignment="1">
      <alignment horizontal="left" vertical="top"/>
    </xf>
    <xf numFmtId="0" fontId="7" fillId="9" borderId="0" xfId="0" applyFont="1" applyFill="1" applyAlignment="1">
      <alignment horizontal="left" vertical="top" wrapText="1"/>
    </xf>
    <xf numFmtId="0" fontId="8" fillId="0" borderId="0" xfId="0" applyFont="1" applyAlignment="1">
      <alignment horizontal="left" vertical="top" wrapText="1"/>
    </xf>
    <xf numFmtId="0" fontId="7" fillId="6" borderId="0" xfId="0" applyFont="1" applyFill="1" applyAlignment="1">
      <alignment horizontal="left" vertical="top" wrapText="1"/>
    </xf>
    <xf numFmtId="1" fontId="8" fillId="0" borderId="0" xfId="0" applyNumberFormat="1" applyFont="1"/>
    <xf numFmtId="0" fontId="18" fillId="9" borderId="0" xfId="0" applyFont="1" applyFill="1" applyAlignment="1">
      <alignment vertical="top" wrapText="1"/>
    </xf>
    <xf numFmtId="166" fontId="0" fillId="0" borderId="16" xfId="0" applyNumberFormat="1" applyBorder="1"/>
    <xf numFmtId="0" fontId="2" fillId="0" borderId="16" xfId="0" applyFont="1" applyBorder="1"/>
    <xf numFmtId="0" fontId="2" fillId="0" borderId="2" xfId="0" applyFont="1" applyBorder="1"/>
    <xf numFmtId="0" fontId="1" fillId="0" borderId="5" xfId="0" applyFont="1" applyBorder="1"/>
    <xf numFmtId="0" fontId="0" fillId="0" borderId="17" xfId="0" applyBorder="1"/>
    <xf numFmtId="0" fontId="0" fillId="0" borderId="17" xfId="0" applyBorder="1" applyAlignment="1">
      <alignment vertical="center"/>
    </xf>
    <xf numFmtId="0" fontId="1" fillId="0" borderId="17" xfId="0" applyFont="1" applyBorder="1"/>
    <xf numFmtId="0" fontId="0" fillId="0" borderId="16" xfId="0" applyBorder="1"/>
    <xf numFmtId="0" fontId="0" fillId="0" borderId="5" xfId="0" applyBorder="1" applyAlignment="1">
      <alignment vertical="center"/>
    </xf>
    <xf numFmtId="0" fontId="0" fillId="0" borderId="3" xfId="0" applyBorder="1"/>
    <xf numFmtId="0" fontId="0" fillId="0" borderId="18" xfId="0" applyBorder="1"/>
    <xf numFmtId="0" fontId="2" fillId="0" borderId="17" xfId="0" applyFont="1" applyBorder="1"/>
    <xf numFmtId="49" fontId="8" fillId="0" borderId="1" xfId="0" applyNumberFormat="1" applyFont="1" applyBorder="1" applyAlignment="1">
      <alignment wrapText="1"/>
    </xf>
    <xf numFmtId="14" fontId="8" fillId="0" borderId="0" xfId="0" applyNumberFormat="1" applyFont="1"/>
    <xf numFmtId="2" fontId="7" fillId="5" borderId="0" xfId="0" applyNumberFormat="1" applyFont="1" applyFill="1" applyAlignment="1">
      <alignment vertical="top" wrapText="1"/>
    </xf>
    <xf numFmtId="0" fontId="15" fillId="0" borderId="0" xfId="0" applyFont="1"/>
    <xf numFmtId="0" fontId="10" fillId="2" borderId="1" xfId="0" applyFont="1" applyFill="1" applyBorder="1"/>
    <xf numFmtId="0" fontId="11" fillId="0" borderId="0" xfId="0" applyFont="1" applyAlignment="1">
      <alignment horizontal="right" vertical="top" wrapText="1"/>
    </xf>
    <xf numFmtId="0" fontId="12" fillId="0" borderId="4" xfId="1" applyFont="1" applyBorder="1"/>
    <xf numFmtId="49" fontId="11" fillId="0" borderId="0" xfId="0" applyNumberFormat="1" applyFont="1"/>
    <xf numFmtId="0" fontId="8" fillId="0" borderId="0" xfId="0" applyFont="1" applyAlignment="1">
      <alignment horizontal="left" wrapText="1"/>
    </xf>
    <xf numFmtId="0" fontId="18" fillId="5" borderId="0" xfId="0" applyFont="1" applyFill="1" applyAlignment="1">
      <alignment horizontal="left" vertical="top" wrapText="1"/>
    </xf>
    <xf numFmtId="0" fontId="18" fillId="9" borderId="0" xfId="0" applyFont="1" applyFill="1" applyAlignment="1">
      <alignment horizontal="left" vertical="top" wrapText="1"/>
    </xf>
    <xf numFmtId="0" fontId="18" fillId="0" borderId="0" xfId="0" applyFont="1" applyAlignment="1">
      <alignment horizontal="left" wrapText="1"/>
    </xf>
    <xf numFmtId="166" fontId="7" fillId="0" borderId="0" xfId="0" applyNumberFormat="1" applyFont="1" applyAlignment="1">
      <alignment horizontal="left" vertical="top" wrapText="1"/>
    </xf>
    <xf numFmtId="0" fontId="8" fillId="0" borderId="0" xfId="0" applyFont="1" applyAlignment="1">
      <alignment horizontal="left" vertical="top"/>
    </xf>
    <xf numFmtId="166" fontId="18" fillId="6" borderId="6" xfId="0" applyNumberFormat="1" applyFont="1" applyFill="1" applyBorder="1" applyAlignment="1">
      <alignment horizontal="left" vertical="top"/>
    </xf>
    <xf numFmtId="166" fontId="18" fillId="6" borderId="7" xfId="0" applyNumberFormat="1" applyFont="1" applyFill="1" applyBorder="1" applyAlignment="1">
      <alignment horizontal="left" vertical="top"/>
    </xf>
    <xf numFmtId="0" fontId="18" fillId="6" borderId="7" xfId="0" applyFont="1" applyFill="1" applyBorder="1" applyAlignment="1">
      <alignment horizontal="left" vertical="top" wrapText="1"/>
    </xf>
    <xf numFmtId="0" fontId="8" fillId="6" borderId="14" xfId="0" applyFont="1" applyFill="1" applyBorder="1" applyAlignment="1">
      <alignment horizontal="left" vertical="top" wrapText="1"/>
    </xf>
    <xf numFmtId="166" fontId="18" fillId="6" borderId="7" xfId="0" applyNumberFormat="1" applyFont="1" applyFill="1" applyBorder="1" applyAlignment="1">
      <alignment horizontal="left" vertical="top" wrapText="1"/>
    </xf>
    <xf numFmtId="166" fontId="18" fillId="6" borderId="11" xfId="0" applyNumberFormat="1" applyFont="1" applyFill="1" applyBorder="1" applyAlignment="1">
      <alignment horizontal="left" vertical="top" wrapText="1"/>
    </xf>
    <xf numFmtId="0" fontId="8" fillId="0" borderId="0" xfId="0" applyFont="1" applyAlignment="1">
      <alignment vertical="top"/>
    </xf>
    <xf numFmtId="0" fontId="18" fillId="5" borderId="6"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9" borderId="7" xfId="0" applyFont="1" applyFill="1" applyBorder="1" applyAlignment="1">
      <alignment horizontal="left" vertical="top" wrapText="1"/>
    </xf>
    <xf numFmtId="0" fontId="18" fillId="9" borderId="11" xfId="0" applyFont="1" applyFill="1" applyBorder="1" applyAlignment="1">
      <alignment horizontal="left" vertical="top" wrapText="1"/>
    </xf>
    <xf numFmtId="0" fontId="7" fillId="0" borderId="0" xfId="0" applyFont="1" applyAlignment="1">
      <alignment horizontal="left" vertical="top" wrapText="1"/>
    </xf>
    <xf numFmtId="0" fontId="7" fillId="10" borderId="0" xfId="0" applyFont="1" applyFill="1" applyAlignment="1">
      <alignment horizontal="left" vertical="top" wrapText="1"/>
    </xf>
    <xf numFmtId="0" fontId="12" fillId="0" borderId="3" xfId="1" applyFont="1" applyFill="1" applyBorder="1"/>
    <xf numFmtId="166" fontId="8" fillId="4" borderId="0" xfId="0" applyNumberFormat="1" applyFont="1" applyFill="1" applyProtection="1">
      <protection locked="0"/>
    </xf>
    <xf numFmtId="165" fontId="8" fillId="4" borderId="0" xfId="0" applyNumberFormat="1" applyFont="1" applyFill="1" applyProtection="1">
      <protection locked="0"/>
    </xf>
    <xf numFmtId="165" fontId="8" fillId="0" borderId="0" xfId="0" applyNumberFormat="1" applyFont="1" applyProtection="1">
      <protection locked="0"/>
    </xf>
    <xf numFmtId="0" fontId="8" fillId="4" borderId="0" xfId="0" applyFont="1" applyFill="1" applyProtection="1">
      <protection locked="0"/>
    </xf>
    <xf numFmtId="0" fontId="8" fillId="0" borderId="0" xfId="0" applyFont="1" applyProtection="1">
      <protection locked="0"/>
    </xf>
    <xf numFmtId="0" fontId="8" fillId="4" borderId="9" xfId="0" applyFont="1" applyFill="1" applyBorder="1" applyProtection="1">
      <protection locked="0"/>
    </xf>
    <xf numFmtId="0" fontId="8" fillId="0" borderId="0" xfId="0" applyFont="1" applyAlignment="1" applyProtection="1">
      <alignment horizontal="left"/>
      <protection locked="0"/>
    </xf>
    <xf numFmtId="2" fontId="8" fillId="0" borderId="0" xfId="0" applyNumberFormat="1" applyFont="1" applyProtection="1">
      <protection locked="0"/>
    </xf>
    <xf numFmtId="165" fontId="8" fillId="0" borderId="0" xfId="0" applyNumberFormat="1" applyFont="1" applyAlignment="1" applyProtection="1">
      <alignment horizontal="left"/>
      <protection locked="0"/>
    </xf>
    <xf numFmtId="1" fontId="8" fillId="0" borderId="0" xfId="0" applyNumberFormat="1" applyFont="1" applyProtection="1">
      <protection locked="0"/>
    </xf>
    <xf numFmtId="0" fontId="15" fillId="0" borderId="0" xfId="0" applyFont="1" applyAlignment="1" applyProtection="1">
      <alignment horizontal="left"/>
      <protection locked="0"/>
    </xf>
    <xf numFmtId="2" fontId="8" fillId="13" borderId="0" xfId="0" applyNumberFormat="1" applyFont="1" applyFill="1" applyProtection="1">
      <protection locked="0"/>
    </xf>
    <xf numFmtId="167" fontId="8" fillId="7" borderId="0" xfId="0" applyNumberFormat="1" applyFont="1" applyFill="1" applyProtection="1">
      <protection locked="0"/>
    </xf>
    <xf numFmtId="167" fontId="8" fillId="14" borderId="0" xfId="0" applyNumberFormat="1" applyFont="1" applyFill="1" applyProtection="1">
      <protection locked="0"/>
    </xf>
    <xf numFmtId="1" fontId="8" fillId="7" borderId="0" xfId="0" applyNumberFormat="1" applyFont="1" applyFill="1" applyProtection="1">
      <protection locked="0"/>
    </xf>
    <xf numFmtId="167" fontId="8" fillId="8" borderId="0" xfId="0" applyNumberFormat="1" applyFont="1" applyFill="1" applyProtection="1">
      <protection locked="0"/>
    </xf>
    <xf numFmtId="167" fontId="8" fillId="13" borderId="0" xfId="0" applyNumberFormat="1" applyFont="1" applyFill="1" applyProtection="1">
      <protection locked="0"/>
    </xf>
    <xf numFmtId="1" fontId="8" fillId="8" borderId="0" xfId="0" applyNumberFormat="1" applyFont="1" applyFill="1" applyProtection="1">
      <protection locked="0"/>
    </xf>
    <xf numFmtId="167" fontId="8" fillId="0" borderId="0" xfId="0" applyNumberFormat="1" applyFont="1" applyProtection="1">
      <protection locked="0"/>
    </xf>
    <xf numFmtId="2" fontId="8" fillId="0" borderId="9" xfId="0" applyNumberFormat="1" applyFont="1" applyBorder="1" applyProtection="1">
      <protection locked="0"/>
    </xf>
    <xf numFmtId="167" fontId="8" fillId="0" borderId="9" xfId="0" applyNumberFormat="1" applyFont="1" applyBorder="1" applyProtection="1">
      <protection locked="0"/>
    </xf>
    <xf numFmtId="14" fontId="8" fillId="4" borderId="15" xfId="0" applyNumberFormat="1" applyFont="1" applyFill="1" applyBorder="1" applyProtection="1">
      <protection locked="0"/>
    </xf>
    <xf numFmtId="17" fontId="8" fillId="0" borderId="9" xfId="0" applyNumberFormat="1" applyFont="1" applyBorder="1" applyAlignment="1" applyProtection="1">
      <alignment horizontal="left"/>
      <protection locked="0"/>
    </xf>
    <xf numFmtId="1" fontId="8" fillId="0" borderId="9" xfId="0" applyNumberFormat="1" applyFont="1" applyBorder="1" applyProtection="1">
      <protection locked="0"/>
    </xf>
    <xf numFmtId="0" fontId="8" fillId="0" borderId="9" xfId="0" applyFont="1" applyBorder="1" applyProtection="1">
      <protection locked="0"/>
    </xf>
    <xf numFmtId="0" fontId="8" fillId="4" borderId="13" xfId="0" applyFont="1" applyFill="1" applyBorder="1" applyProtection="1">
      <protection locked="0"/>
    </xf>
    <xf numFmtId="0" fontId="8" fillId="0" borderId="13" xfId="0" applyFont="1" applyBorder="1" applyProtection="1">
      <protection locked="0"/>
    </xf>
    <xf numFmtId="2" fontId="8" fillId="11" borderId="0" xfId="0" applyNumberFormat="1" applyFont="1" applyFill="1" applyProtection="1">
      <protection locked="0"/>
    </xf>
    <xf numFmtId="2" fontId="8" fillId="3" borderId="0" xfId="0" applyNumberFormat="1" applyFont="1" applyFill="1" applyAlignment="1" applyProtection="1">
      <alignment horizontal="right"/>
      <protection locked="0"/>
    </xf>
    <xf numFmtId="166" fontId="15" fillId="0" borderId="0" xfId="0" applyNumberFormat="1" applyFont="1" applyProtection="1">
      <protection locked="0"/>
    </xf>
    <xf numFmtId="2" fontId="8" fillId="4" borderId="0" xfId="0" applyNumberFormat="1" applyFont="1" applyFill="1" applyProtection="1">
      <protection locked="0"/>
    </xf>
    <xf numFmtId="2" fontId="8" fillId="3" borderId="0" xfId="0" applyNumberFormat="1" applyFont="1" applyFill="1" applyAlignment="1">
      <alignment horizontal="right"/>
    </xf>
    <xf numFmtId="166" fontId="15" fillId="3" borderId="9" xfId="0" applyNumberFormat="1" applyFont="1" applyFill="1" applyBorder="1"/>
    <xf numFmtId="166" fontId="15" fillId="3" borderId="8" xfId="0" applyNumberFormat="1" applyFont="1" applyFill="1" applyBorder="1"/>
    <xf numFmtId="166" fontId="15" fillId="3" borderId="0" xfId="0" applyNumberFormat="1" applyFont="1" applyFill="1"/>
    <xf numFmtId="0" fontId="15" fillId="0" borderId="0" xfId="0" applyFont="1" applyProtection="1">
      <protection locked="0"/>
    </xf>
    <xf numFmtId="0" fontId="0" fillId="0" borderId="2" xfId="0" applyBorder="1"/>
    <xf numFmtId="0" fontId="7"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1" fontId="8" fillId="3" borderId="0" xfId="0" applyNumberFormat="1" applyFont="1" applyFill="1"/>
    <xf numFmtId="168" fontId="8" fillId="3" borderId="12" xfId="0" applyNumberFormat="1" applyFont="1" applyFill="1" applyBorder="1"/>
    <xf numFmtId="49" fontId="8" fillId="0" borderId="3" xfId="0" applyNumberFormat="1" applyFont="1" applyBorder="1"/>
    <xf numFmtId="49" fontId="8" fillId="0" borderId="4" xfId="0" applyNumberFormat="1" applyFont="1" applyBorder="1"/>
    <xf numFmtId="0" fontId="18" fillId="6" borderId="0" xfId="0" applyFont="1" applyFill="1" applyAlignment="1">
      <alignment horizontal="left" vertical="top" wrapText="1"/>
    </xf>
    <xf numFmtId="169" fontId="8" fillId="3" borderId="0" xfId="0" applyNumberFormat="1" applyFont="1" applyFill="1" applyAlignment="1">
      <alignment horizontal="right"/>
    </xf>
    <xf numFmtId="0" fontId="0" fillId="0" borderId="4" xfId="0" applyBorder="1"/>
    <xf numFmtId="0" fontId="8" fillId="0" borderId="0" xfId="0" applyFont="1" applyAlignment="1">
      <alignment vertical="top" wrapText="1"/>
    </xf>
    <xf numFmtId="0" fontId="7" fillId="9" borderId="14" xfId="0" applyFont="1" applyFill="1" applyBorder="1" applyAlignment="1">
      <alignment horizontal="left" vertical="top" wrapText="1"/>
    </xf>
    <xf numFmtId="2" fontId="8" fillId="3" borderId="0" xfId="0" applyNumberFormat="1" applyFont="1" applyFill="1"/>
    <xf numFmtId="0" fontId="7" fillId="0" borderId="4" xfId="0" applyFont="1" applyBorder="1"/>
  </cellXfs>
  <cellStyles count="2">
    <cellStyle name="Hyperlink" xfId="1" builtinId="8"/>
    <cellStyle name="Normal" xfId="0" builtinId="0"/>
  </cellStyles>
  <dxfs count="173">
    <dxf>
      <font>
        <strike val="0"/>
        <outline val="0"/>
        <shadow val="0"/>
        <u val="none"/>
        <vertAlign val="baseline"/>
        <sz val="11"/>
        <name val="Montserrat"/>
        <scheme val="none"/>
      </font>
      <numFmt numFmtId="166" formatCode="0;0;;@"/>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i/>
        <strike val="0"/>
        <outline val="0"/>
        <shadow val="0"/>
        <u val="none"/>
        <vertAlign val="baseline"/>
        <sz val="11"/>
        <name val="Montserrat"/>
        <scheme val="none"/>
      </font>
      <numFmt numFmtId="166" formatCode="0;0;;@"/>
      <protection locked="0" hidden="0"/>
    </dxf>
    <dxf>
      <font>
        <strike val="0"/>
        <outline val="0"/>
        <shadow val="0"/>
        <u val="none"/>
        <vertAlign val="baseline"/>
        <sz val="11"/>
        <name val="Montserrat"/>
        <scheme val="none"/>
      </font>
      <numFmt numFmtId="166" formatCode="0;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2" formatCode="0.00"/>
      <fill>
        <patternFill patternType="solid">
          <fgColor theme="8" tint="0.79998168889431442"/>
          <bgColor theme="0" tint="-0.14999847407452621"/>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dxf>
    <dxf>
      <font>
        <strike val="0"/>
        <outline val="0"/>
        <shadow val="0"/>
        <u val="none"/>
        <vertAlign val="baseline"/>
        <sz val="11"/>
        <name val="Montserrat"/>
        <scheme val="none"/>
      </font>
      <numFmt numFmtId="169" formatCode="0.00000"/>
      <fill>
        <patternFill patternType="solid">
          <fgColor indexed="64"/>
          <bgColor theme="5" tint="0.59999389629810485"/>
        </patternFill>
      </fill>
      <alignment horizontal="right" vertical="bottom" textRotation="0" wrapText="0" indent="0" justifyLastLine="0" shrinkToFit="0" readingOrder="0"/>
      <border>
        <right style="thin">
          <color theme="0"/>
        </right>
      </border>
      <protection locked="1"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5" formatCode="yyyy\-mm\-dd"/>
      <protection locked="0" hidden="0"/>
    </dxf>
    <dxf>
      <font>
        <strike val="0"/>
        <outline val="0"/>
        <shadow val="0"/>
        <u val="none"/>
        <vertAlign val="baseline"/>
        <sz val="11"/>
        <name val="Montserrat"/>
        <scheme val="none"/>
      </font>
      <numFmt numFmtId="165" formatCode="yyyy\-mm\-dd"/>
      <protection locked="0" hidden="0"/>
    </dxf>
    <dxf>
      <font>
        <strike val="0"/>
        <outline val="0"/>
        <shadow val="0"/>
        <u val="none"/>
        <vertAlign val="baseline"/>
        <sz val="11"/>
        <name val="Montserrat"/>
        <scheme val="none"/>
      </font>
      <numFmt numFmtId="165" formatCode="yyyy\-mm\-dd"/>
      <protection locked="0" hidden="0"/>
    </dxf>
    <dxf>
      <font>
        <i/>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4" formatCode="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166" formatCode="0;0;;@"/>
      <fill>
        <patternFill patternType="solid">
          <fgColor indexed="64"/>
          <bgColor theme="5" tint="0.59999389629810485"/>
        </patternFill>
      </fill>
    </dxf>
    <dxf>
      <font>
        <b val="0"/>
        <i/>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right/>
        <top style="thin">
          <color theme="0"/>
        </top>
        <bottom style="thin">
          <color theme="0"/>
        </bottom>
      </border>
    </dxf>
    <dxf>
      <font>
        <strike val="0"/>
        <outline val="0"/>
        <shadow val="0"/>
        <u val="none"/>
        <vertAlign val="baseline"/>
        <sz val="11"/>
        <name val="Montserrat"/>
        <scheme val="none"/>
      </font>
      <numFmt numFmtId="166" formatCode="0;0;;@"/>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name val="Montserrat"/>
        <scheme val="none"/>
      </font>
      <numFmt numFmtId="164" formatCode="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166" formatCode="0;0;;@"/>
      <fill>
        <patternFill patternType="solid">
          <fgColor indexed="64"/>
          <bgColor theme="5" tint="0.59999389629810485"/>
        </patternFill>
      </fill>
    </dxf>
    <dxf>
      <font>
        <b val="0"/>
        <i/>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right/>
        <top style="thin">
          <color theme="0"/>
        </top>
        <bottom style="thin">
          <color theme="0"/>
        </bottom>
      </border>
    </dxf>
    <dxf>
      <font>
        <strike val="0"/>
        <outline val="0"/>
        <shadow val="0"/>
        <u val="none"/>
        <vertAlign val="baseline"/>
        <sz val="11"/>
        <name val="Montserrat"/>
        <scheme val="none"/>
      </font>
      <numFmt numFmtId="166" formatCode="0;0;;@"/>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i/>
        <strike val="0"/>
        <outline val="0"/>
        <shadow val="0"/>
        <u val="none"/>
        <vertAlign val="baseline"/>
        <sz val="11"/>
        <name val="Montserrat"/>
        <scheme val="none"/>
      </font>
      <numFmt numFmtId="166" formatCode="0;0;;@"/>
      <fill>
        <patternFill patternType="none">
          <fgColor indexed="64"/>
          <bgColor auto="1"/>
        </patternFill>
      </fill>
      <protection locked="0" hidden="0"/>
    </dxf>
    <dxf>
      <font>
        <strike val="0"/>
        <outline val="0"/>
        <shadow val="0"/>
        <u val="none"/>
        <vertAlign val="baseline"/>
        <sz val="11"/>
        <name val="Montserrat"/>
        <scheme val="none"/>
      </font>
      <numFmt numFmtId="166"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2" formatCode="0.00"/>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2" formatCode="0.00"/>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alignment horizontal="left" vertical="bottom" textRotation="0" wrapText="0" indent="0" justifyLastLine="0" shrinkToFit="0" readingOrder="0"/>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name val="Montserrat"/>
        <scheme val="none"/>
      </font>
      <numFmt numFmtId="165" formatCode="yyyy\-mm\-dd"/>
      <fill>
        <patternFill>
          <fgColor indexed="64"/>
          <bgColor theme="0" tint="-0.14999847407452621"/>
        </patternFill>
      </fill>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alignment horizontal="left" vertical="bottom" textRotation="0" wrapText="0" indent="0" justifyLastLine="0" shrinkToFit="0" readingOrder="0"/>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i/>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fill>
        <patternFill patternType="none">
          <fgColor indexed="64"/>
          <bgColor auto="1"/>
        </patternFill>
      </fill>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8" formatCode="0.0%"/>
      <fill>
        <patternFill>
          <fgColor indexed="64"/>
          <bgColor theme="5" tint="0.59999389629810485"/>
        </patternFill>
      </fill>
    </dxf>
    <dxf>
      <font>
        <strike val="0"/>
        <outline val="0"/>
        <shadow val="0"/>
        <u val="none"/>
        <vertAlign val="baseline"/>
        <sz val="11"/>
        <name val="Montserrat"/>
        <scheme val="none"/>
      </font>
      <numFmt numFmtId="1" formatCode="0"/>
      <fill>
        <patternFill>
          <fgColor indexed="64"/>
          <bgColor theme="5" tint="0.59999389629810485"/>
        </patternFill>
      </fill>
    </dxf>
    <dxf>
      <font>
        <strike val="0"/>
        <outline val="0"/>
        <shadow val="0"/>
        <u val="none"/>
        <vertAlign val="baseline"/>
        <sz val="11"/>
        <name val="Montserrat"/>
        <scheme val="none"/>
      </font>
      <numFmt numFmtId="0" formatCode="General"/>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dxf>
    <dxf>
      <font>
        <i/>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color theme="1"/>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numFmt numFmtId="165" formatCode="yyyy\-mm\-dd"/>
      <protection locked="0" hidden="0"/>
    </dxf>
    <dxf>
      <font>
        <b val="0"/>
        <i/>
        <strike val="0"/>
        <condense val="0"/>
        <extend val="0"/>
        <outline val="0"/>
        <shadow val="0"/>
        <u val="none"/>
        <vertAlign val="baseline"/>
        <sz val="11"/>
        <color theme="1"/>
        <name val="Montserrat"/>
        <scheme val="none"/>
      </font>
      <numFmt numFmtId="166" formatCode="0;0;;@"/>
      <alignment horizontal="left" vertical="bottom" textRotation="0" wrapText="0" indent="0" justifyLastLine="0" shrinkToFit="0" readingOrder="0"/>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patternType="solid">
          <fgColor indexed="64"/>
          <bgColor theme="0" tint="-0.249977111117893"/>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i/>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5" formatCode="yyyy\-mm\-dd"/>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0" formatCode="General"/>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rgb="FF000000"/>
        <name val="Montserrat"/>
        <scheme val="none"/>
      </font>
      <fill>
        <patternFill patternType="solid">
          <fgColor rgb="FFDDEBF7"/>
          <bgColor rgb="FFDDEBF7"/>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7" formatCode="yyyy\-mm\-dd;@"/>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fill>
        <patternFill patternType="solid">
          <fgColor indexed="64"/>
          <bgColor theme="0" tint="-0.14999847407452621"/>
        </patternFill>
      </fill>
      <border diagonalUp="0" diagonalDown="0">
        <left style="thin">
          <color theme="0"/>
        </left>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indexed="64"/>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solid">
          <fgColor indexed="64"/>
          <bgColor theme="0" tint="-0.1499984740745262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right style="thin">
          <color theme="0"/>
        </right>
        <top style="thin">
          <color theme="0"/>
        </top>
        <bottom style="thin">
          <color theme="0"/>
        </bottom>
      </border>
      <protection locked="0" hidden="0"/>
    </dxf>
    <dxf>
      <border outline="0">
        <right style="thin">
          <color theme="0"/>
        </right>
      </border>
    </dxf>
    <dxf>
      <font>
        <strike val="0"/>
        <outline val="0"/>
        <shadow val="0"/>
        <u val="none"/>
        <vertAlign val="baseline"/>
        <sz val="11"/>
        <name val="Montserrat"/>
        <scheme val="none"/>
      </font>
      <fill>
        <patternFill patternType="none">
          <fgColor theme="8" tint="0.59999389629810485"/>
          <bgColor auto="1"/>
        </patternFill>
      </fill>
      <protection locked="0" hidden="0"/>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7" formatCode="yyyy\-mm\-dd;@"/>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color theme="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2" formatCode="0.00"/>
      <fill>
        <patternFill patternType="solid">
          <fgColor indexed="64"/>
          <bgColor theme="5" tint="0.59999389629810485"/>
        </patternFill>
      </fill>
      <protection locked="0" hidden="0"/>
    </dxf>
    <dxf>
      <font>
        <strike val="0"/>
        <outline val="0"/>
        <shadow val="0"/>
        <u val="none"/>
        <vertAlign val="baseline"/>
        <sz val="11"/>
        <color theme="1"/>
        <name val="Montserrat"/>
        <scheme val="none"/>
      </font>
      <numFmt numFmtId="0" formatCode="General"/>
      <fill>
        <patternFill patternType="none">
          <fgColor indexed="64"/>
          <bgColor auto="1"/>
        </patternFill>
      </fill>
      <protection locked="0" hidden="0"/>
    </dxf>
    <dxf>
      <font>
        <strike val="0"/>
        <outline val="0"/>
        <shadow val="0"/>
        <u val="none"/>
        <vertAlign val="baseline"/>
        <sz val="11"/>
        <color theme="1"/>
        <name val="Montserrat"/>
        <scheme val="none"/>
      </font>
      <numFmt numFmtId="0" formatCode="General"/>
      <fill>
        <patternFill patternType="none">
          <fgColor indexed="64"/>
          <bgColor auto="1"/>
        </patternFill>
      </fill>
      <protection locked="0" hidden="0"/>
    </dxf>
    <dxf>
      <font>
        <strike val="0"/>
        <outline val="0"/>
        <shadow val="0"/>
        <u val="none"/>
        <vertAlign val="baseline"/>
        <sz val="11"/>
        <color theme="1"/>
        <name val="Montserrat"/>
        <scheme val="none"/>
      </font>
      <numFmt numFmtId="2" formatCode="0.00"/>
      <fill>
        <patternFill>
          <fgColor indexed="64"/>
          <bgColor theme="0" tint="-0.14999847407452621"/>
        </patternFill>
      </fill>
      <protection locked="0" hidden="0"/>
    </dxf>
    <dxf>
      <font>
        <strike val="0"/>
        <outline val="0"/>
        <shadow val="0"/>
        <u val="none"/>
        <vertAlign val="baseline"/>
        <sz val="11"/>
        <color theme="1"/>
        <name val="Montserrat"/>
        <scheme val="none"/>
      </font>
      <numFmt numFmtId="2" formatCode="0.00"/>
      <fill>
        <patternFill>
          <fgColor indexed="64"/>
          <bgColor theme="0" tint="-0.14999847407452621"/>
        </patternFill>
      </fill>
      <protection locked="0" hidden="0"/>
    </dxf>
    <dxf>
      <font>
        <strike val="0"/>
        <outline val="0"/>
        <shadow val="0"/>
        <u val="none"/>
        <vertAlign val="baseline"/>
        <sz val="11"/>
        <color theme="1"/>
        <name val="Montserrat"/>
        <scheme val="none"/>
      </font>
      <numFmt numFmtId="165" formatCode="yyyy\-mm\-dd"/>
      <protection locked="0" hidden="0"/>
    </dxf>
    <dxf>
      <font>
        <strike val="0"/>
        <outline val="0"/>
        <shadow val="0"/>
        <u val="none"/>
        <vertAlign val="baseline"/>
        <sz val="11"/>
        <color theme="1"/>
        <name val="Montserrat"/>
        <scheme val="none"/>
      </font>
      <numFmt numFmtId="165" formatCode="yyyy\-mm\-dd"/>
      <protection locked="0" hidden="0"/>
    </dxf>
    <dxf>
      <font>
        <strike val="0"/>
        <outline val="0"/>
        <shadow val="0"/>
        <u val="none"/>
        <vertAlign val="baseline"/>
        <sz val="11"/>
        <color theme="1"/>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166" formatCode="0;0;;@"/>
      <fill>
        <patternFill>
          <fgColor indexed="64"/>
          <bgColor theme="0" tint="-0.14999847407452621"/>
        </patternFill>
      </fill>
      <protection locked="0" hidden="0"/>
    </dxf>
    <dxf>
      <font>
        <i/>
        <strike val="0"/>
        <outline val="0"/>
        <shadow val="0"/>
        <u val="none"/>
        <vertAlign val="baseline"/>
        <sz val="11"/>
        <color theme="1"/>
        <name val="Montserrat"/>
        <scheme val="none"/>
      </font>
      <numFmt numFmtId="166" formatCode="0;0;;@"/>
      <protection locked="0" hidden="0"/>
    </dxf>
    <dxf>
      <font>
        <strike val="0"/>
        <outline val="0"/>
        <shadow val="0"/>
        <u val="none"/>
        <vertAlign val="baseline"/>
        <sz val="11"/>
        <color theme="1"/>
        <name val="Montserrat"/>
        <scheme val="none"/>
      </font>
      <numFmt numFmtId="0" formatCode="General"/>
      <protection locked="0" hidden="0"/>
    </dxf>
    <dxf>
      <font>
        <strike val="0"/>
        <outline val="0"/>
        <shadow val="0"/>
        <u val="none"/>
        <vertAlign val="baseline"/>
        <sz val="11"/>
        <color theme="1"/>
        <name val="Montserrat"/>
        <scheme val="none"/>
      </font>
      <numFmt numFmtId="166" formatCode="0;0;;@"/>
      <protection locked="0" hidden="0"/>
    </dxf>
    <dxf>
      <font>
        <strike val="0"/>
        <outline val="0"/>
        <shadow val="0"/>
        <u val="none"/>
        <vertAlign val="baseline"/>
        <sz val="11"/>
        <color theme="1"/>
        <name val="Montserrat"/>
        <scheme val="none"/>
      </font>
      <numFmt numFmtId="166" formatCode="0;0;;@"/>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17</xdr:col>
      <xdr:colOff>16328</xdr:colOff>
      <xdr:row>1</xdr:row>
      <xdr:rowOff>210500</xdr:rowOff>
    </xdr:from>
    <xdr:to>
      <xdr:col>29</xdr:col>
      <xdr:colOff>1</xdr:colOff>
      <xdr:row>57</xdr:row>
      <xdr:rowOff>202406</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0102172" y="424813"/>
          <a:ext cx="7413173" cy="122077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sz="1100">
            <a:effectLst/>
            <a:latin typeface="Montserrat" panose="00000500000000000000" pitchFamily="2" charset="0"/>
          </a:endParaRPr>
        </a:p>
        <a:p>
          <a:r>
            <a:rPr lang="en-US" sz="1100" b="0" i="0">
              <a:solidFill>
                <a:schemeClr val="dk1"/>
              </a:solidFill>
              <a:effectLst/>
              <a:latin typeface="Montserrat" panose="00000500000000000000" pitchFamily="2" charset="0"/>
              <a:ea typeface="+mn-ea"/>
              <a:cs typeface="+mn-cs"/>
            </a:rPr>
            <a:t>Use table 1 to provide site and production details for the ASC certified or suspended site with a completed production cycle. Use a new row for each ASC certified species produced at the site and re-enter the 'ASC site ID' and 'Site name' for all the production cycle details.</a:t>
          </a:r>
        </a:p>
        <a:p>
          <a:endParaRPr lang="en-NL" sz="1100">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Species in production, fallow period and site and production details</a:t>
          </a: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site name as listed in MyASC.</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ASC site ID as listed in MyASC.</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 for example </a:t>
          </a:r>
          <a:r>
            <a:rPr lang="en-US" sz="1100" i="1">
              <a:solidFill>
                <a:schemeClr val="dk1"/>
              </a:solidFill>
              <a:effectLst/>
              <a:latin typeface="Montserrat" panose="00000500000000000000" pitchFamily="2" charset="0"/>
              <a:ea typeface="+mn-ea"/>
              <a:cs typeface="+mn-cs"/>
            </a:rPr>
            <a:t>Salmo salar. </a:t>
          </a:r>
          <a:r>
            <a:rPr lang="en-US" sz="1100">
              <a:solidFill>
                <a:schemeClr val="dk1"/>
              </a:solidFill>
              <a:effectLst/>
              <a:latin typeface="Montserrat" panose="00000500000000000000" pitchFamily="2" charset="0"/>
              <a:ea typeface="+mn-ea"/>
              <a:cs typeface="+mn-cs"/>
            </a:rPr>
            <a:t>Use a new row for any additional ASC certified species produced at the site.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(yyyy-mm-dd)</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start date of the production cycle for all ASC certified production that have completed/been harvested. The start of the production cycle can be prior to the reporting year.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(yyyy-mm-dd)</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end/harvest date of the production cycle for all ASC certified production that have completed/been harvested . The end of the production should fall within the reporting year.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Fallowing from (yyyy-mm-dd)</a:t>
          </a:r>
          <a:r>
            <a:rPr lang="en-US" sz="1100">
              <a:solidFill>
                <a:schemeClr val="dk1"/>
              </a:solidFill>
              <a:effectLst/>
              <a:latin typeface="Montserrat" panose="00000500000000000000" pitchFamily="2" charset="0"/>
              <a:ea typeface="+mn-ea"/>
              <a:cs typeface="+mn-cs"/>
            </a:rPr>
            <a:t> (Mandatory)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start of the fallow period prior to the reported production cycle for each site. If a site was not in fallow prior to the reported production cycle, this field can be left blank.</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Fallowing until (yyyy-mm-dd)</a:t>
          </a:r>
          <a:r>
            <a:rPr lang="en-US" sz="1100">
              <a:solidFill>
                <a:schemeClr val="dk1"/>
              </a:solidFill>
              <a:effectLst/>
              <a:latin typeface="Montserrat" panose="00000500000000000000" pitchFamily="2" charset="0"/>
              <a:ea typeface="+mn-ea"/>
              <a:cs typeface="+mn-cs"/>
            </a:rPr>
            <a:t> (Mandatory)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end of the fallow period prior to the reported production cycle for each site. If a site was not in fallow prior to the reported production cycle, this field can be left blank.</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 used for automated calculations)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for all ASC certified production per species. This is the volume of animals that have reached the grow out phase and are eligible for certification.</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 used for automated calculations)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for all ASC certified production per species. The harvested volume shall not contain the volume of mortalities in the total. Stocked animals that are transferred from this site shall be included in the harvested volume.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certified production per species. This is the number of animals that have reached the grow out phase and are eligible for certification.</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certified production. The harvest count shall not contain the number of mortalities in the total. Stocked animals that are transferred from this site shall be included in the harvest count.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ASC certified net production volume </a:t>
          </a:r>
          <a:r>
            <a:rPr lang="en-GB" sz="1100" b="1">
              <a:solidFill>
                <a:schemeClr val="dk1"/>
              </a:solidFill>
              <a:effectLst/>
              <a:latin typeface="Montserrat" panose="00000500000000000000" pitchFamily="2" charset="0"/>
              <a:ea typeface="+mn-ea"/>
              <a:cs typeface="+mn-cs"/>
            </a:rPr>
            <a:t>(tonnes)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net production volume (live weight) is calculated automatically with the addition of voluntary harvested volume data. The field may be entered manually if you have not provided stocked and harvested volume.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ASC certified net production volume is calculated as follow:</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ASC certified net production volume </a:t>
          </a:r>
          <a:r>
            <a:rPr lang="en-GB" sz="1100" i="1">
              <a:solidFill>
                <a:schemeClr val="dk1"/>
              </a:solidFill>
              <a:effectLst/>
              <a:latin typeface="Montserrat" panose="00000500000000000000" pitchFamily="2" charset="0"/>
              <a:ea typeface="+mn-ea"/>
              <a:cs typeface="+mn-cs"/>
            </a:rPr>
            <a:t>(tonnes) = ASC certified harvested volume (tonnes) - ASC certified stocked volume (tonnes)</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ontserrat" panose="00000500000000000000" pitchFamily="2" charset="0"/>
              <a:ea typeface="+mn-ea"/>
              <a:cs typeface="+mn-cs"/>
            </a:rPr>
            <a:t> </a:t>
          </a:r>
          <a:endParaRPr lang="en-NL" sz="1100"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8030</xdr:colOff>
      <xdr:row>2</xdr:row>
      <xdr:rowOff>0</xdr:rowOff>
    </xdr:from>
    <xdr:to>
      <xdr:col>24</xdr:col>
      <xdr:colOff>0</xdr:colOff>
      <xdr:row>33</xdr:row>
      <xdr:rowOff>57149</xdr:rowOff>
    </xdr:to>
    <xdr:sp macro="" textlink="">
      <xdr:nvSpPr>
        <xdr:cNvPr id="6" name="Rectangle 2">
          <a:extLst>
            <a:ext uri="{FF2B5EF4-FFF2-40B4-BE49-F238E27FC236}">
              <a16:creationId xmlns:a16="http://schemas.microsoft.com/office/drawing/2014/main" id="{26765E7E-B2C1-49F6-9EEC-10BC8C4460DD}"/>
            </a:ext>
          </a:extLst>
        </xdr:cNvPr>
        <xdr:cNvSpPr/>
      </xdr:nvSpPr>
      <xdr:spPr>
        <a:xfrm>
          <a:off x="15362330" y="419100"/>
          <a:ext cx="7688170" cy="65532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a:solidFill>
                <a:sysClr val="windowText" lastClr="000000"/>
              </a:solidFill>
              <a:effectLst/>
              <a:latin typeface="Montserrat" pitchFamily="2" charset="0"/>
              <a:ea typeface="+mn-ea"/>
              <a:cs typeface="+mn-cs"/>
            </a:rPr>
            <a:t>USER GUIDANCE</a:t>
          </a:r>
          <a:endParaRPr lang="de-DE" sz="1100" b="1" i="0" baseline="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sulphide level or redox potential for each sampling station outside of the edge of the AZE and the reference site during the production period for the ASC </a:t>
          </a:r>
          <a:r>
            <a:rPr lang="en-US" sz="1100" i="1">
              <a:solidFill>
                <a:sysClr val="windowText" lastClr="000000"/>
              </a:solidFill>
              <a:effectLst/>
              <a:latin typeface="Montserrat" pitchFamily="2" charset="0"/>
              <a:ea typeface="+mn-ea"/>
              <a:cs typeface="+mn-cs"/>
            </a:rPr>
            <a:t>certified</a:t>
          </a:r>
          <a:r>
            <a:rPr lang="en-US" sz="1100">
              <a:solidFill>
                <a:sysClr val="windowText" lastClr="000000"/>
              </a:solidFill>
              <a:effectLst/>
              <a:latin typeface="Montserrat" pitchFamily="2" charset="0"/>
              <a:ea typeface="+mn-ea"/>
              <a:cs typeface="+mn-cs"/>
            </a:rPr>
            <a:t> or </a:t>
          </a:r>
          <a:r>
            <a:rPr lang="en-US" sz="1100" i="1">
              <a:solidFill>
                <a:sysClr val="windowText" lastClr="000000"/>
              </a:solidFill>
              <a:effectLst/>
              <a:latin typeface="Montserrat" pitchFamily="2" charset="0"/>
              <a:ea typeface="+mn-ea"/>
              <a:cs typeface="+mn-cs"/>
            </a:rPr>
            <a:t>suspended</a:t>
          </a:r>
          <a:r>
            <a:rPr lang="en-US" sz="1100">
              <a:solidFill>
                <a:sysClr val="windowText" lastClr="000000"/>
              </a:solidFill>
              <a:effectLst/>
              <a:latin typeface="Montserrat" pitchFamily="2" charset="0"/>
              <a:ea typeface="+mn-ea"/>
              <a:cs typeface="+mn-cs"/>
            </a:rPr>
            <a:t> site witha completed production cycle.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Sulphide level or redox potential</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a:t>
          </a:r>
          <a:r>
            <a:rPr lang="en-US" sz="1100" b="1" u="none">
              <a:solidFill>
                <a:sysClr val="windowText" lastClr="000000"/>
              </a:solidFill>
              <a:effectLst/>
              <a:latin typeface="Montserrat" pitchFamily="2" charset="0"/>
              <a:ea typeface="+mn-ea"/>
              <a:cs typeface="+mn-cs"/>
            </a:rPr>
            <a:t>select)</a:t>
          </a:r>
          <a:r>
            <a:rPr lang="en-US" sz="1100" u="none">
              <a:solidFill>
                <a:sysClr val="windowText" lastClr="000000"/>
              </a:solidFill>
              <a:effectLst/>
              <a:latin typeface="Montserrat" pitchFamily="2" charset="0"/>
              <a:ea typeface="+mn-ea"/>
              <a:cs typeface="+mn-cs"/>
            </a:rPr>
            <a:t> (Mandatory </a:t>
          </a:r>
          <a:r>
            <a:rPr lang="en-US" sz="1100">
              <a:solidFill>
                <a:sysClr val="windowText" lastClr="000000"/>
              </a:solidFill>
              <a:effectLst/>
              <a:latin typeface="Montserrat" pitchFamily="2" charset="0"/>
              <a:ea typeface="+mn-ea"/>
              <a:cs typeface="+mn-cs"/>
            </a:rPr>
            <a:t>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a:t>
          </a:r>
          <a:r>
            <a:rPr lang="en-GB" sz="1100">
              <a:solidFill>
                <a:sysClr val="windowText" lastClr="000000"/>
              </a:solidFill>
              <a:effectLst/>
              <a:latin typeface="Montserrat" pitchFamily="2" charset="0"/>
              <a:ea typeface="+mn-ea"/>
              <a:cs typeface="+mn-cs"/>
            </a:rPr>
            <a:t>sulphide level or redox potential is </a:t>
          </a:r>
          <a:r>
            <a:rPr lang="en-US" sz="1100">
              <a:solidFill>
                <a:sysClr val="windowText" lastClr="000000"/>
              </a:solidFill>
              <a:effectLst/>
              <a:latin typeface="Montserrat" pitchFamily="2" charset="0"/>
              <a:ea typeface="+mn-ea"/>
              <a:cs typeface="+mn-cs"/>
            </a:rPr>
            <a:t>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date (yyyy-mm-dd)</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a:t>
          </a:r>
          <a:r>
            <a:rPr lang="en-US" sz="1100" baseline="0">
              <a:solidFill>
                <a:sysClr val="windowText" lastClr="000000"/>
              </a:solidFill>
              <a:effectLst/>
              <a:latin typeface="Montserrat" pitchFamily="2" charset="0"/>
              <a:ea typeface="+mn-ea"/>
              <a:cs typeface="+mn-cs"/>
            </a:rPr>
            <a:t> the d</a:t>
          </a:r>
          <a:r>
            <a:rPr lang="en-US" sz="1100">
              <a:solidFill>
                <a:sysClr val="windowText" lastClr="000000"/>
              </a:solidFill>
              <a:effectLst/>
              <a:latin typeface="Montserrat" pitchFamily="2" charset="0"/>
              <a:ea typeface="+mn-ea"/>
              <a:cs typeface="+mn-cs"/>
            </a:rPr>
            <a:t>ate that the sampling occurred. </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station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name given to a specific sampling point (e.g. 'STA-1').</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location (select)</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(Mandatory field)</a:t>
          </a:r>
        </a:p>
        <a:p>
          <a:r>
            <a:rPr lang="en-GB" sz="1100">
              <a:solidFill>
                <a:sysClr val="windowText" lastClr="000000"/>
              </a:solidFill>
              <a:effectLst/>
              <a:latin typeface="Montserrat" pitchFamily="2" charset="0"/>
              <a:ea typeface="+mn-ea"/>
              <a:cs typeface="+mn-cs"/>
            </a:rPr>
            <a:t>Select the location where the sampling occurred. </a:t>
          </a:r>
        </a:p>
        <a:p>
          <a:endParaRPr lang="en-GB" sz="1100">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Distance from edge of cages (m)</a:t>
          </a:r>
          <a:r>
            <a:rPr lang="en-GB" sz="1100">
              <a:solidFill>
                <a:sysClr val="windowText" lastClr="000000"/>
              </a:solidFill>
              <a:effectLst/>
              <a:latin typeface="Montserrat" pitchFamily="2" charset="0"/>
              <a:ea typeface="+mn-ea"/>
              <a:cs typeface="+mn-cs"/>
            </a:rPr>
            <a:t> (Mandatory field)</a:t>
          </a:r>
        </a:p>
        <a:p>
          <a:r>
            <a:rPr lang="en-GB" sz="1100">
              <a:solidFill>
                <a:sysClr val="windowText" lastClr="000000"/>
              </a:solidFill>
              <a:effectLst/>
              <a:latin typeface="Montserrat" pitchFamily="2" charset="0"/>
              <a:ea typeface="+mn-ea"/>
              <a:cs typeface="+mn-cs"/>
            </a:rPr>
            <a:t>Provide the distance (meters) from the cage where the sampling occurred.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Direction to water flow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the direction of the sampling point with respect to the direction of the residual current.   </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Measurement (select)</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(Mandatory field)</a:t>
          </a:r>
        </a:p>
        <a:p>
          <a:r>
            <a:rPr lang="en-GB" sz="1100">
              <a:solidFill>
                <a:sysClr val="windowText" lastClr="000000"/>
              </a:solidFill>
              <a:effectLst/>
              <a:latin typeface="Montserrat" pitchFamily="2" charset="0"/>
              <a:ea typeface="+mn-ea"/>
              <a:cs typeface="+mn-cs"/>
            </a:rPr>
            <a:t>Select the metric for which the farm has chosen to demonstrate compliance with.</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Average value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average value for the metric chosen for each specific site, sampling location, sampling distance from the edge of cage and direction.</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p>
        <a:p>
          <a:endParaRPr lang="en-US" sz="1100" b="0" i="0" u="none" strike="noStrike">
            <a:solidFill>
              <a:sysClr val="windowText" lastClr="000000"/>
            </a:solidFill>
            <a:latin typeface="Montserrat"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1588</xdr:colOff>
      <xdr:row>2</xdr:row>
      <xdr:rowOff>0</xdr:rowOff>
    </xdr:from>
    <xdr:to>
      <xdr:col>24</xdr:col>
      <xdr:colOff>0</xdr:colOff>
      <xdr:row>32</xdr:row>
      <xdr:rowOff>16933</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5114588" y="423333"/>
          <a:ext cx="7313612" cy="6375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a:solidFill>
                <a:schemeClr val="dk1"/>
              </a:solidFill>
              <a:effectLst/>
              <a:latin typeface="Montserrat" pitchFamily="2" charset="0"/>
              <a:ea typeface="+mn-ea"/>
              <a:cs typeface="+mn-cs"/>
            </a:rPr>
            <a:t>USER GUIDANCE</a:t>
          </a:r>
          <a:endParaRPr lang="en-GB" sz="1100">
            <a:effectLst/>
            <a:latin typeface="Montserrat" pitchFamily="2" charset="0"/>
          </a:endParaRPr>
        </a:p>
        <a:p>
          <a:r>
            <a:rPr lang="en-US" sz="1100">
              <a:solidFill>
                <a:schemeClr val="dk1"/>
              </a:solidFill>
              <a:effectLst/>
              <a:latin typeface="Montserrat" panose="00000500000000000000" pitchFamily="2" charset="0"/>
              <a:ea typeface="+mn-ea"/>
              <a:cs typeface="+mn-cs"/>
            </a:rPr>
            <a:t>Provide the faunal index value for each sampling station outside of the edge </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of the AZE and the reference site during the production period of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a completed production cycle.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Faunal index monitoring</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faunal index monitoring</a:t>
          </a:r>
          <a:r>
            <a:rPr lang="en-GB" sz="1100">
              <a:solidFill>
                <a:schemeClr val="dk1"/>
              </a:solidFill>
              <a:effectLst/>
              <a:latin typeface="Montserrat" panose="00000500000000000000" pitchFamily="2" charset="0"/>
              <a:ea typeface="+mn-ea"/>
              <a:cs typeface="+mn-cs"/>
            </a:rPr>
            <a:t>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date (yyyy-mm-dd)</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a:t>
          </a:r>
          <a:r>
            <a:rPr lang="en-US"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that the sampling occurred.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station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name given to a specific sampling point (e.g. 'STA-1').</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location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location  where the sampling occurred.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Distance from edge of cages (m)</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distance (meters) from the cage where the sampling occurred.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Direction compared to water flow (select)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direction of the sampling point with respect to the direction of the residual current.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Faunal index used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faunal index for which the farm has chosen to demonstrate compliance with.</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Index value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average value of the faunal index chosen for the selected sampling point.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0" i="0" baseline="0">
            <a:solidFill>
              <a:schemeClr val="dk1"/>
            </a:solidFill>
            <a:effectLst/>
            <a:latin typeface="Montserrat" pitchFamily="2" charset="0"/>
            <a:ea typeface="+mn-ea"/>
            <a:cs typeface="+mn-cs"/>
          </a:endParaRPr>
        </a:p>
        <a:p>
          <a:pPr eaLnBrk="1" fontAlgn="auto" latinLnBrk="0" hangingPunct="1"/>
          <a:endParaRPr lang="en-US" sz="1000" b="0" i="0" baseline="0">
            <a:solidFill>
              <a:schemeClr val="dk1"/>
            </a:solidFill>
            <a:effectLst/>
            <a:latin typeface="Montserrat" pitchFamily="2"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7382</xdr:colOff>
      <xdr:row>2</xdr:row>
      <xdr:rowOff>0</xdr:rowOff>
    </xdr:from>
    <xdr:to>
      <xdr:col>24</xdr:col>
      <xdr:colOff>1</xdr:colOff>
      <xdr:row>33</xdr:row>
      <xdr:rowOff>16933</xdr:rowOff>
    </xdr:to>
    <xdr:sp macro="" textlink="">
      <xdr:nvSpPr>
        <xdr:cNvPr id="2" name="Rectangle 2">
          <a:extLst>
            <a:ext uri="{FF2B5EF4-FFF2-40B4-BE49-F238E27FC236}">
              <a16:creationId xmlns:a16="http://schemas.microsoft.com/office/drawing/2014/main" id="{552C53D3-19AC-468F-8411-6B40C1D0173C}"/>
            </a:ext>
          </a:extLst>
        </xdr:cNvPr>
        <xdr:cNvSpPr/>
      </xdr:nvSpPr>
      <xdr:spPr>
        <a:xfrm>
          <a:off x="15577582" y="423333"/>
          <a:ext cx="7511019" cy="66040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a:solidFill>
                <a:sysClr val="windowText" lastClr="000000"/>
              </a:solidFill>
              <a:effectLst/>
              <a:latin typeface="Montserrat" pitchFamily="2" charset="0"/>
              <a:ea typeface="+mn-ea"/>
              <a:cs typeface="+mn-cs"/>
            </a:rPr>
            <a:t>USER GUIDANCE</a:t>
          </a:r>
          <a:endParaRPr lang="de-DE" sz="1100" b="1" i="0" baseline="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quarterly results of total nitrogen and total phosphorous monitoring for each site at the edge of the AZE and the reference site during the production period of the ASC </a:t>
          </a:r>
          <a:r>
            <a:rPr lang="en-US" sz="1100" i="1">
              <a:solidFill>
                <a:sysClr val="windowText" lastClr="000000"/>
              </a:solidFill>
              <a:effectLst/>
              <a:latin typeface="Montserrat" panose="00000500000000000000" pitchFamily="2" charset="0"/>
              <a:ea typeface="+mn-ea"/>
              <a:cs typeface="+mn-cs"/>
            </a:rPr>
            <a:t>certified</a:t>
          </a:r>
          <a:r>
            <a:rPr lang="en-US" sz="1100">
              <a:solidFill>
                <a:sysClr val="windowText" lastClr="000000"/>
              </a:solidFill>
              <a:effectLst/>
              <a:latin typeface="Montserrat" panose="00000500000000000000" pitchFamily="2" charset="0"/>
              <a:ea typeface="+mn-ea"/>
              <a:cs typeface="+mn-cs"/>
            </a:rPr>
            <a:t> or </a:t>
          </a:r>
          <a:r>
            <a:rPr lang="en-US" sz="1100" i="1">
              <a:solidFill>
                <a:sysClr val="windowText" lastClr="000000"/>
              </a:solidFill>
              <a:effectLst/>
              <a:latin typeface="Montserrat" panose="00000500000000000000" pitchFamily="2" charset="0"/>
              <a:ea typeface="+mn-ea"/>
              <a:cs typeface="+mn-cs"/>
            </a:rPr>
            <a:t>suspended</a:t>
          </a:r>
          <a:r>
            <a:rPr lang="en-US" sz="1100">
              <a:solidFill>
                <a:sysClr val="windowText" lastClr="000000"/>
              </a:solidFill>
              <a:effectLst/>
              <a:latin typeface="Montserrat" panose="00000500000000000000" pitchFamily="2" charset="0"/>
              <a:ea typeface="+mn-ea"/>
              <a:cs typeface="+mn-cs"/>
            </a:rPr>
            <a:t> site with a completed production cycle. Please note that only total nitrogen (total N) and total phosphorous (total P) concentrations are required to be reported to ASC. </a:t>
          </a:r>
        </a:p>
        <a:p>
          <a:endParaRPr lang="en-NL" sz="1100">
            <a:solidFill>
              <a:sysClr val="windowText" lastClr="000000"/>
            </a:solidFill>
            <a:effectLst/>
            <a:latin typeface="Montserrat" panose="00000500000000000000" pitchFamily="2" charset="0"/>
            <a:ea typeface="+mn-ea"/>
            <a:cs typeface="+mn-cs"/>
          </a:endParaRPr>
        </a:p>
        <a:p>
          <a:r>
            <a:rPr lang="en-US" sz="1100" b="1" u="sng">
              <a:solidFill>
                <a:sysClr val="windowText" lastClr="000000"/>
              </a:solidFill>
              <a:effectLst/>
              <a:latin typeface="Montserrat" panose="00000500000000000000" pitchFamily="2" charset="0"/>
              <a:ea typeface="+mn-ea"/>
              <a:cs typeface="+mn-cs"/>
            </a:rPr>
            <a:t>TABLE 1. Nitrogen and phosphorous monitoring</a:t>
          </a:r>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Site name (select)</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Select the site </a:t>
          </a:r>
          <a:r>
            <a:rPr lang="en-US" sz="1100">
              <a:solidFill>
                <a:sysClr val="windowText" lastClr="000000"/>
              </a:solidFill>
              <a:effectLst/>
              <a:latin typeface="Montserrat" panose="00000500000000000000" pitchFamily="2" charset="0"/>
              <a:ea typeface="+mn-ea"/>
              <a:cs typeface="+mn-cs"/>
            </a:rPr>
            <a:t>for </a:t>
          </a:r>
          <a:r>
            <a:rPr lang="en-GB" sz="1100">
              <a:solidFill>
                <a:sysClr val="windowText" lastClr="000000"/>
              </a:solidFill>
              <a:effectLst/>
              <a:latin typeface="Montserrat" panose="00000500000000000000" pitchFamily="2" charset="0"/>
              <a:ea typeface="+mn-ea"/>
              <a:cs typeface="+mn-cs"/>
            </a:rPr>
            <a:t>which nitrogen and phosphorus monitoring are </a:t>
          </a:r>
          <a:r>
            <a:rPr lang="en-US" sz="1100">
              <a:solidFill>
                <a:sysClr val="windowText" lastClr="000000"/>
              </a:solidFill>
              <a:effectLst/>
              <a:latin typeface="Montserrat" panose="00000500000000000000" pitchFamily="2" charset="0"/>
              <a:ea typeface="+mn-ea"/>
              <a:cs typeface="+mn-cs"/>
            </a:rPr>
            <a:t>reported </a:t>
          </a:r>
          <a:r>
            <a:rPr lang="en-GB" sz="1100">
              <a:solidFill>
                <a:sysClr val="windowText" lastClr="000000"/>
              </a:solidFill>
              <a:effectLst/>
              <a:latin typeface="Montserrat" panose="00000500000000000000" pitchFamily="2" charset="0"/>
              <a:ea typeface="+mn-ea"/>
              <a:cs typeface="+mn-cs"/>
            </a:rPr>
            <a:t>using the dropdown menu. Options that can be selected are populated from the </a:t>
          </a:r>
          <a:r>
            <a:rPr lang="en-GB" sz="1100" i="1">
              <a:solidFill>
                <a:sysClr val="windowText" lastClr="000000"/>
              </a:solidFill>
              <a:effectLst/>
              <a:latin typeface="Montserrat" panose="00000500000000000000" pitchFamily="2" charset="0"/>
              <a:ea typeface="+mn-ea"/>
              <a:cs typeface="+mn-cs"/>
            </a:rPr>
            <a:t>'Species, fallowing, production'</a:t>
          </a:r>
          <a:r>
            <a:rPr lang="en-GB" sz="1100">
              <a:solidFill>
                <a:sysClr val="windowText" lastClr="000000"/>
              </a:solidFill>
              <a:effectLst/>
              <a:latin typeface="Montserrat" panose="00000500000000000000" pitchFamily="2" charset="0"/>
              <a:ea typeface="+mn-ea"/>
              <a:cs typeface="+mn-cs"/>
            </a:rPr>
            <a:t> tab.</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date (yyyy-mm-dd)</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date that the sampling occurred.</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station </a:t>
          </a:r>
          <a:r>
            <a:rPr lang="en-US" sz="1100">
              <a:solidFill>
                <a:sysClr val="windowText" lastClr="000000"/>
              </a:solidFill>
              <a:effectLst/>
              <a:latin typeface="Montserrat" panose="00000500000000000000" pitchFamily="2" charset="0"/>
              <a:ea typeface="+mn-ea"/>
              <a:cs typeface="+mn-cs"/>
            </a:rPr>
            <a:t>(Voluntary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Provide </a:t>
          </a:r>
          <a:r>
            <a:rPr lang="en-US" sz="1100">
              <a:solidFill>
                <a:sysClr val="windowText" lastClr="000000"/>
              </a:solidFill>
              <a:effectLst/>
              <a:latin typeface="Montserrat" panose="00000500000000000000" pitchFamily="2" charset="0"/>
              <a:ea typeface="+mn-ea"/>
              <a:cs typeface="+mn-cs"/>
            </a:rPr>
            <a:t>the name given to a specific sampling point (e.g. 'STA-1').</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location (select) </a:t>
          </a:r>
          <a:r>
            <a:rPr lang="en-GB"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Select the location where the sampling occurred.</a:t>
          </a:r>
        </a:p>
        <a:p>
          <a:endParaRPr lang="en-NL" sz="1100">
            <a:solidFill>
              <a:sysClr val="windowText" lastClr="000000"/>
            </a:solidFill>
            <a:effectLst/>
            <a:latin typeface="Montserrat" panose="00000500000000000000" pitchFamily="2" charset="0"/>
            <a:ea typeface="+mn-ea"/>
            <a:cs typeface="+mn-cs"/>
          </a:endParaRPr>
        </a:p>
        <a:p>
          <a:r>
            <a:rPr lang="en-GB" sz="1100" b="1">
              <a:solidFill>
                <a:sysClr val="windowText" lastClr="000000"/>
              </a:solidFill>
              <a:effectLst/>
              <a:latin typeface="Montserrat" panose="00000500000000000000" pitchFamily="2" charset="0"/>
              <a:ea typeface="+mn-ea"/>
              <a:cs typeface="+mn-cs"/>
            </a:rPr>
            <a:t>Distance from edge of cages (m) </a:t>
          </a:r>
          <a:r>
            <a:rPr lang="en-GB"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Provide the distance (meters) from the edge of the cage where the sampling occurred.</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Direction compared to water flow (select)</a:t>
          </a:r>
          <a:r>
            <a:rPr lang="en-GB"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Indicate the direction of the sampling point with respect to the direction of the residual current.</a:t>
          </a:r>
          <a:endParaRPr lang="en-NL" sz="1100">
            <a:solidFill>
              <a:sysClr val="windowText" lastClr="000000"/>
            </a:solidFill>
            <a:effectLst/>
            <a:latin typeface="Montserrat" panose="00000500000000000000" pitchFamily="2" charset="0"/>
            <a:ea typeface="+mn-ea"/>
            <a:cs typeface="+mn-cs"/>
          </a:endParaRP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Total N concentration (mg/L)</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average total N concentration for the selected sampling point.</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Total P concentration (µg/L)</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average total P concentration for the selected sampling point.</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Notes </a:t>
          </a:r>
          <a:r>
            <a:rPr lang="en-US" sz="1100">
              <a:solidFill>
                <a:sysClr val="windowText" lastClr="000000"/>
              </a:solidFill>
              <a:effectLst/>
              <a:latin typeface="Montserrat" panose="00000500000000000000" pitchFamily="2" charset="0"/>
              <a:ea typeface="+mn-ea"/>
              <a:cs typeface="+mn-cs"/>
            </a:rPr>
            <a:t>(Voluntary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This field may be used to provide any other relevant information or clarifications.</a:t>
          </a:r>
          <a:endParaRPr lang="en-NL" sz="110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11650</xdr:colOff>
      <xdr:row>1</xdr:row>
      <xdr:rowOff>210501</xdr:rowOff>
    </xdr:from>
    <xdr:to>
      <xdr:col>19</xdr:col>
      <xdr:colOff>11650</xdr:colOff>
      <xdr:row>45</xdr:row>
      <xdr:rowOff>11906</xdr:rowOff>
    </xdr:to>
    <xdr:sp macro="" textlink="">
      <xdr:nvSpPr>
        <xdr:cNvPr id="2" name="TextBox 1">
          <a:extLst>
            <a:ext uri="{FF2B5EF4-FFF2-40B4-BE49-F238E27FC236}">
              <a16:creationId xmlns:a16="http://schemas.microsoft.com/office/drawing/2014/main" id="{35884272-591F-46A9-B02A-FB816E4E1CBC}"/>
            </a:ext>
          </a:extLst>
        </xdr:cNvPr>
        <xdr:cNvSpPr txBox="1"/>
      </xdr:nvSpPr>
      <xdr:spPr>
        <a:xfrm>
          <a:off x="6441025" y="424814"/>
          <a:ext cx="7429500" cy="92311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itchFamily="2" charset="0"/>
              <a:ea typeface="+mn-ea"/>
              <a:cs typeface="+mn-cs"/>
            </a:rPr>
            <a:t>USER GUIDANCE</a:t>
          </a:r>
        </a:p>
        <a:p>
          <a:r>
            <a:rPr lang="en-GB" sz="1100">
              <a:solidFill>
                <a:schemeClr val="dk1"/>
              </a:solidFill>
              <a:effectLst/>
              <a:latin typeface="Montserrat" panose="00000500000000000000" pitchFamily="2" charset="0"/>
              <a:ea typeface="+mn-ea"/>
              <a:cs typeface="+mn-cs"/>
            </a:rPr>
            <a:t>Provide the calculated biochemical oxygen demand (BOD) of the feed used during the production period of the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or </a:t>
          </a:r>
          <a:r>
            <a:rPr lang="en-GB" sz="1100" i="1">
              <a:solidFill>
                <a:schemeClr val="dk1"/>
              </a:solidFill>
              <a:effectLst/>
              <a:latin typeface="Montserrat" panose="00000500000000000000" pitchFamily="2" charset="0"/>
              <a:ea typeface="+mn-ea"/>
              <a:cs typeface="+mn-cs"/>
            </a:rPr>
            <a:t>suspended</a:t>
          </a:r>
          <a:r>
            <a:rPr lang="en-GB" sz="1100">
              <a:solidFill>
                <a:schemeClr val="dk1"/>
              </a:solidFill>
              <a:effectLst/>
              <a:latin typeface="Montserrat" panose="00000500000000000000" pitchFamily="2" charset="0"/>
              <a:ea typeface="+mn-ea"/>
              <a:cs typeface="+mn-cs"/>
            </a:rPr>
            <a:t> site with a completed production cycle.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Biochemical oxygen demand (BOD) calculation</a:t>
          </a:r>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r>
            <a:rPr lang="en-US" sz="1100" u="sng">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the calculated BOD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b="1" strike="sngStrike">
              <a:solidFill>
                <a:schemeClr val="dk1"/>
              </a:solidFill>
              <a:effectLst/>
              <a:latin typeface="Montserrat" panose="00000500000000000000" pitchFamily="2" charset="0"/>
              <a:ea typeface="+mn-ea"/>
              <a:cs typeface="+mn-cs"/>
            </a:rPr>
            <a:t> </a:t>
          </a:r>
          <a:r>
            <a:rPr lang="en-GB" sz="1100" b="1">
              <a:solidFill>
                <a:schemeClr val="dk1"/>
              </a:solidFill>
              <a:effectLst/>
              <a:latin typeface="Montserrat" panose="00000500000000000000" pitchFamily="2" charset="0"/>
              <a:ea typeface="+mn-ea"/>
              <a:cs typeface="+mn-cs"/>
            </a:rPr>
            <a:t>(select)</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species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the calculated BOD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BOD (kg O2/kg feed)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calculated BOD of feed per site per year, based on feed use properties (nitrogen and carbon content) and production volume fish properties (nitrogen and carbon content), according to Boyd (2009)</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as: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BOD (kg O2) = ((Total N in feed (kg) – Total N in fish (kg))*4.57) + ((Total C in feed (kg) – Total C in fish (kg))*2.67)</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t>
          </a:r>
          <a:r>
            <a:rPr lang="en-US" sz="1100" i="1">
              <a:solidFill>
                <a:schemeClr val="dk1"/>
              </a:solidFill>
              <a:effectLst/>
              <a:latin typeface="Montserrat" panose="00000500000000000000" pitchFamily="2" charset="0"/>
              <a:ea typeface="+mn-ea"/>
              <a:cs typeface="+mn-cs"/>
            </a:rPr>
            <a:t>Total N in feed (kg) </a:t>
          </a:r>
          <a:r>
            <a:rPr lang="en-US" sz="1100">
              <a:solidFill>
                <a:schemeClr val="dk1"/>
              </a:solidFill>
              <a:effectLst/>
              <a:latin typeface="Montserrat" panose="00000500000000000000" pitchFamily="2" charset="0"/>
              <a:ea typeface="+mn-ea"/>
              <a:cs typeface="+mn-cs"/>
            </a:rPr>
            <a:t>is the total nitrogen in the feed used during the production cycle. This is calculated by multiplying the total amount of feed used by the nitrogen content of the feed. </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For example, if 100 kg of feed is used with an 8% nitrogen content then the total N in feed (kg) = 100*0.08 = 8</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t>
          </a:r>
          <a:r>
            <a:rPr lang="en-US" sz="1100" i="1">
              <a:solidFill>
                <a:schemeClr val="dk1"/>
              </a:solidFill>
              <a:effectLst/>
              <a:latin typeface="Montserrat" panose="00000500000000000000" pitchFamily="2" charset="0"/>
              <a:ea typeface="+mn-ea"/>
              <a:cs typeface="+mn-cs"/>
            </a:rPr>
            <a:t>Total N in fish (kg)</a:t>
          </a:r>
          <a:r>
            <a:rPr lang="en-US" sz="1100">
              <a:solidFill>
                <a:schemeClr val="dk1"/>
              </a:solidFill>
              <a:effectLst/>
              <a:latin typeface="Montserrat" panose="00000500000000000000" pitchFamily="2" charset="0"/>
              <a:ea typeface="+mn-ea"/>
              <a:cs typeface="+mn-cs"/>
            </a:rPr>
            <a:t> is the total nitrogen in the fish produced during the production cycle. This is calculated by multiplying the total production volume of fish by the nitrogen content of the fish. </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For example, if 1000 kg of fish is produced with a 3.2% (crude, live weight) nitrogen content then the total N in fish (kg) = 1000*0.032 = 32</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Nitrogen content </a:t>
          </a:r>
          <a:r>
            <a:rPr lang="en-US" sz="1100">
              <a:solidFill>
                <a:schemeClr val="dk1"/>
              </a:solidFill>
              <a:effectLst/>
              <a:latin typeface="Montserrat" panose="00000500000000000000" pitchFamily="2" charset="0"/>
              <a:ea typeface="+mn-ea"/>
              <a:cs typeface="+mn-cs"/>
            </a:rPr>
            <a:t>used in the calculation should be the crude (whole animal) nitrogen content at live weight (= wet weight).</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Total C in feed (kg)</a:t>
          </a:r>
          <a:r>
            <a:rPr lang="en-US" sz="1100">
              <a:solidFill>
                <a:schemeClr val="dk1"/>
              </a:solidFill>
              <a:effectLst/>
              <a:latin typeface="Montserrat" panose="00000500000000000000" pitchFamily="2" charset="0"/>
              <a:ea typeface="+mn-ea"/>
              <a:cs typeface="+mn-cs"/>
            </a:rPr>
            <a:t> is the total carbon in the feed used during the production cycle. This is calculated by multiplying the total amount of feed used by the carbon content of the feed.</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Total C in fish (kg)</a:t>
          </a:r>
          <a:r>
            <a:rPr lang="en-US" sz="1100">
              <a:solidFill>
                <a:schemeClr val="dk1"/>
              </a:solidFill>
              <a:effectLst/>
              <a:latin typeface="Montserrat" panose="00000500000000000000" pitchFamily="2" charset="0"/>
              <a:ea typeface="+mn-ea"/>
              <a:cs typeface="+mn-cs"/>
            </a:rPr>
            <a:t> is the total carbon in the fish produced during the production cycle. This is calculated by multiplying the total production volume of fish by the carbon content of the fish. </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Carbon content</a:t>
          </a:r>
          <a:r>
            <a:rPr lang="en-US" sz="1100">
              <a:solidFill>
                <a:schemeClr val="dk1"/>
              </a:solidFill>
              <a:effectLst/>
              <a:latin typeface="Montserrat" panose="00000500000000000000" pitchFamily="2" charset="0"/>
              <a:ea typeface="+mn-ea"/>
              <a:cs typeface="+mn-cs"/>
            </a:rPr>
            <a:t> used in the calculation should be the crude (whole animal) carbon content at live weight (= wet weight).</a:t>
          </a: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A farm may deduct N or C that is captured, filtered or absorbed through approaches such as IMTA or through direct collection of nutrient wasted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2958</xdr:colOff>
      <xdr:row>1</xdr:row>
      <xdr:rowOff>210501</xdr:rowOff>
    </xdr:from>
    <xdr:to>
      <xdr:col>22</xdr:col>
      <xdr:colOff>0</xdr:colOff>
      <xdr:row>33</xdr:row>
      <xdr:rowOff>202406</xdr:rowOff>
    </xdr:to>
    <xdr:sp macro="" textlink="">
      <xdr:nvSpPr>
        <xdr:cNvPr id="16" name="TextBox 2">
          <a:extLst>
            <a:ext uri="{FF2B5EF4-FFF2-40B4-BE49-F238E27FC236}">
              <a16:creationId xmlns:a16="http://schemas.microsoft.com/office/drawing/2014/main" id="{00000000-0008-0000-0D00-000002000000}"/>
            </a:ext>
            <a:ext uri="{147F2762-F138-4A5C-976F-8EAC2B608ADB}">
              <a16:predDERef xmlns:a16="http://schemas.microsoft.com/office/drawing/2014/main" pred="{A7D3934D-C621-4B69-83DB-767AD4FBF7F3}"/>
            </a:ext>
          </a:extLst>
        </xdr:cNvPr>
        <xdr:cNvSpPr txBox="1"/>
      </xdr:nvSpPr>
      <xdr:spPr>
        <a:xfrm>
          <a:off x="10385208" y="424814"/>
          <a:ext cx="7426542" cy="7064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anose="00000500000000000000" pitchFamily="2" charset="0"/>
            </a:rPr>
            <a:t>USER GUIDANCE</a:t>
          </a:r>
        </a:p>
        <a:p>
          <a:r>
            <a:rPr lang="en-GB" sz="1100">
              <a:solidFill>
                <a:schemeClr val="dk1"/>
              </a:solidFill>
              <a:effectLst/>
              <a:latin typeface="Montserrat" panose="00000500000000000000" pitchFamily="2" charset="0"/>
              <a:ea typeface="+mn-ea"/>
              <a:cs typeface="+mn-cs"/>
            </a:rPr>
            <a:t>Provide information on all wildlife mortalities (of non-salmonids) </a:t>
          </a:r>
          <a:r>
            <a:rPr lang="en-US" sz="1100">
              <a:solidFill>
                <a:schemeClr val="dk1"/>
              </a:solidFill>
              <a:effectLst/>
              <a:latin typeface="Montserrat" panose="00000500000000000000" pitchFamily="2" charset="0"/>
              <a:ea typeface="+mn-ea"/>
              <a:cs typeface="+mn-cs"/>
            </a:rPr>
            <a:t>during the production and fallow period at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a completed production cycle.</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GB" sz="1100" b="1" u="sng">
              <a:solidFill>
                <a:schemeClr val="dk1"/>
              </a:solidFill>
              <a:effectLst/>
              <a:latin typeface="Montserrat" panose="00000500000000000000" pitchFamily="2" charset="0"/>
              <a:ea typeface="+mn-ea"/>
              <a:cs typeface="+mn-cs"/>
            </a:rPr>
            <a:t>TABLE 1. Wildlife mortality</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(select)</a:t>
          </a:r>
          <a:r>
            <a:rPr lang="en-GB" sz="1100" b="1" u="sng">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where the lethal incident occurred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incident (yyyy-mm-dd)</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GB" sz="1100">
              <a:solidFill>
                <a:schemeClr val="dk1"/>
              </a:solidFill>
              <a:effectLst/>
              <a:latin typeface="Montserrat" panose="00000500000000000000" pitchFamily="2" charset="0"/>
              <a:ea typeface="+mn-ea"/>
              <a:cs typeface="+mn-cs"/>
            </a:rPr>
            <a:t>ate that the incident occurred or was observed.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Common name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English common name of the animal, following the naming convention of </a:t>
          </a:r>
          <a:r>
            <a:rPr lang="en-US" sz="1100">
              <a:solidFill>
                <a:schemeClr val="dk1"/>
              </a:solidFill>
              <a:effectLst/>
              <a:latin typeface="Montserrat" panose="00000500000000000000" pitchFamily="2" charset="0"/>
              <a:ea typeface="+mn-ea"/>
              <a:cs typeface="+mn-cs"/>
            </a:rPr>
            <a:t>https://www.iucnredlist.org/. </a:t>
          </a:r>
          <a:r>
            <a:rPr lang="en-GB" sz="1100">
              <a:solidFill>
                <a:schemeClr val="dk1"/>
              </a:solidFill>
              <a:effectLst/>
              <a:latin typeface="Montserrat" panose="00000500000000000000" pitchFamily="2" charset="0"/>
              <a:ea typeface="+mn-ea"/>
              <a:cs typeface="+mn-cs"/>
            </a:rPr>
            <a:t>If the common name cannot be found here, indicate the common name to the best of your knowledge.</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multiple species were involved during one lethal incident, use a new row to list all details regarding the lethal incident.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species name of the animal, following the naming convention of </a:t>
          </a:r>
          <a:r>
            <a:rPr lang="en-US" sz="1100">
              <a:solidFill>
                <a:schemeClr val="dk1"/>
              </a:solidFill>
              <a:effectLst/>
              <a:latin typeface="Montserrat" panose="00000500000000000000" pitchFamily="2" charset="0"/>
              <a:ea typeface="+mn-ea"/>
              <a:cs typeface="+mn-cs"/>
            </a:rPr>
            <a:t>https://www.iucnredlist.org/. </a:t>
          </a:r>
          <a:r>
            <a:rPr lang="en-GB" sz="1100">
              <a:solidFill>
                <a:schemeClr val="dk1"/>
              </a:solidFill>
              <a:effectLst/>
              <a:latin typeface="Montserrat" panose="00000500000000000000" pitchFamily="2" charset="0"/>
              <a:ea typeface="+mn-ea"/>
              <a:cs typeface="+mn-cs"/>
            </a:rPr>
            <a:t>If the name cannot be found here, please indicate the Latin name to the best of your knowledge.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Number of mortalities (# per species)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number of mortalities per incident for each species.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Cause of mortality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cause of the mortality for each lethal incident. Potential causes include: Entangled in bird net, Entangled in underwater net, Entangled in operational equipment, Threatened human safety, Authorized euthanasian, Unknown cause, Other. </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cause is not a listed option, please briefly type out the cause of the event.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617279</xdr:colOff>
      <xdr:row>3</xdr:row>
      <xdr:rowOff>16510</xdr:rowOff>
    </xdr:from>
    <xdr:to>
      <xdr:col>23</xdr:col>
      <xdr:colOff>377</xdr:colOff>
      <xdr:row>32</xdr:row>
      <xdr:rowOff>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8580179" y="448310"/>
          <a:ext cx="7472998" cy="64858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sz="1100">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a:t>
          </a:r>
          <a:r>
            <a:rPr lang="en-US" sz="1100" baseline="0">
              <a:solidFill>
                <a:schemeClr val="dk1"/>
              </a:solidFill>
              <a:effectLst/>
              <a:latin typeface="Montserrat" panose="00000500000000000000" pitchFamily="2" charset="0"/>
              <a:ea typeface="+mn-ea"/>
              <a:cs typeface="+mn-cs"/>
            </a:rPr>
            <a:t> a</a:t>
          </a:r>
          <a:r>
            <a:rPr lang="en-US" sz="1100">
              <a:solidFill>
                <a:schemeClr val="dk1"/>
              </a:solidFill>
              <a:effectLst/>
              <a:latin typeface="Montserrat" panose="00000500000000000000" pitchFamily="2" charset="0"/>
              <a:ea typeface="+mn-ea"/>
              <a:cs typeface="+mn-cs"/>
            </a:rPr>
            <a:t> completed production cycle.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Sea lice monitoring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 </a:t>
          </a:r>
          <a:r>
            <a:rPr lang="en-US" sz="1100">
              <a:solidFill>
                <a:schemeClr val="dk1"/>
              </a:solidFill>
              <a:effectLst/>
              <a:latin typeface="Montserrat" panose="00000500000000000000" pitchFamily="2" charset="0"/>
              <a:ea typeface="+mn-ea"/>
              <a:cs typeface="+mn-cs"/>
            </a:rPr>
            <a:t>(Mandatory field)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a:t>
          </a:r>
          <a:r>
            <a:rPr lang="en-GB" sz="1100">
              <a:solidFill>
                <a:schemeClr val="dk1"/>
              </a:solidFill>
              <a:effectLst/>
              <a:latin typeface="Montserrat" panose="00000500000000000000" pitchFamily="2" charset="0"/>
              <a:ea typeface="+mn-ea"/>
              <a:cs typeface="+mn-cs"/>
            </a:rPr>
            <a:t>sea lice counts are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Date (yyyy-mm-dd)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D</a:t>
          </a:r>
          <a:r>
            <a:rPr lang="en-US" sz="1100">
              <a:solidFill>
                <a:schemeClr val="dk1"/>
              </a:solidFill>
              <a:effectLst/>
              <a:latin typeface="Montserrat" panose="00000500000000000000" pitchFamily="2" charset="0"/>
              <a:ea typeface="+mn-ea"/>
              <a:cs typeface="+mn-cs"/>
            </a:rPr>
            <a:t>ate the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year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full date is provided in the previous field,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Week (ww)</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week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full date is provided in the previous field,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from the dropdown </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the </a:t>
          </a:r>
          <a:r>
            <a:rPr lang="en-US" sz="1100" i="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is reported.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from the dropdown the life stage for which the </a:t>
          </a:r>
          <a:r>
            <a:rPr lang="en-US" sz="1100" i="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is reported.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Calculate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1" i="0">
            <a:solidFill>
              <a:schemeClr val="dk1"/>
            </a:solidFill>
            <a:effectLst/>
            <a:latin typeface="Montserrat" panose="00000500000000000000" pitchFamily="2"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12778</xdr:colOff>
      <xdr:row>2</xdr:row>
      <xdr:rowOff>0</xdr:rowOff>
    </xdr:from>
    <xdr:to>
      <xdr:col>21</xdr:col>
      <xdr:colOff>617696</xdr:colOff>
      <xdr:row>24</xdr:row>
      <xdr:rowOff>203200</xdr:rowOff>
    </xdr:to>
    <xdr:sp macro="" textlink="">
      <xdr:nvSpPr>
        <xdr:cNvPr id="2" name="TextBox 1">
          <a:extLst>
            <a:ext uri="{FF2B5EF4-FFF2-40B4-BE49-F238E27FC236}">
              <a16:creationId xmlns:a16="http://schemas.microsoft.com/office/drawing/2014/main" id="{00000000-0008-0000-2200-000007000000}"/>
            </a:ext>
          </a:extLst>
        </xdr:cNvPr>
        <xdr:cNvSpPr txBox="1"/>
      </xdr:nvSpPr>
      <xdr:spPr>
        <a:xfrm>
          <a:off x="13601778" y="431800"/>
          <a:ext cx="7450218" cy="495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dk1"/>
              </a:solidFill>
              <a:effectLst/>
              <a:latin typeface="Montserrat" panose="00000500000000000000" pitchFamily="2" charset="0"/>
              <a:ea typeface="+mn-ea"/>
              <a:cs typeface="+mn-cs"/>
            </a:rPr>
            <a:t>USER GUIDANCE</a:t>
          </a:r>
          <a:endParaRPr lang="en-NL" sz="1100" b="1" u="none">
            <a:effectLst/>
            <a:latin typeface="Montserrat" panose="00000500000000000000" pitchFamily="2" charset="0"/>
          </a:endParaRPr>
        </a:p>
        <a:p>
          <a:pPr eaLnBrk="1" fontAlgn="auto" latinLnBrk="0" hangingPunct="1"/>
          <a:r>
            <a:rPr lang="en-GB" sz="1100" b="0" baseline="0">
              <a:solidFill>
                <a:schemeClr val="dk1"/>
              </a:solidFill>
              <a:effectLst/>
              <a:latin typeface="Montserrat" panose="00000500000000000000" pitchFamily="2" charset="0"/>
              <a:ea typeface="+mn-ea"/>
              <a:cs typeface="+mn-cs"/>
            </a:rPr>
            <a:t>Use table 1 to provide all the relevant information on all escape events that occurred during the production period at the ASC </a:t>
          </a:r>
          <a:r>
            <a:rPr lang="en-GB" sz="1100" b="0" i="1" baseline="0">
              <a:solidFill>
                <a:schemeClr val="dk1"/>
              </a:solidFill>
              <a:effectLst/>
              <a:latin typeface="Montserrat" panose="00000500000000000000" pitchFamily="2" charset="0"/>
              <a:ea typeface="+mn-ea"/>
              <a:cs typeface="+mn-cs"/>
            </a:rPr>
            <a:t>certified</a:t>
          </a:r>
          <a:r>
            <a:rPr lang="en-GB" sz="1100" b="0" baseline="0">
              <a:solidFill>
                <a:schemeClr val="dk1"/>
              </a:solidFill>
              <a:effectLst/>
              <a:latin typeface="Montserrat" panose="00000500000000000000" pitchFamily="2" charset="0"/>
              <a:ea typeface="+mn-ea"/>
              <a:cs typeface="+mn-cs"/>
            </a:rPr>
            <a:t> or </a:t>
          </a:r>
          <a:r>
            <a:rPr lang="en-GB" sz="1100" b="0" i="1" baseline="0">
              <a:solidFill>
                <a:schemeClr val="dk1"/>
              </a:solidFill>
              <a:effectLst/>
              <a:latin typeface="Montserrat" panose="00000500000000000000" pitchFamily="2" charset="0"/>
              <a:ea typeface="+mn-ea"/>
              <a:cs typeface="+mn-cs"/>
            </a:rPr>
            <a:t>suspended</a:t>
          </a:r>
          <a:r>
            <a:rPr lang="en-GB" sz="1100" b="0" baseline="0">
              <a:solidFill>
                <a:schemeClr val="dk1"/>
              </a:solidFill>
              <a:effectLst/>
              <a:latin typeface="Montserrat" panose="00000500000000000000" pitchFamily="2" charset="0"/>
              <a:ea typeface="+mn-ea"/>
              <a:cs typeface="+mn-cs"/>
            </a:rPr>
            <a:t> site with a completed production cycle.  </a:t>
          </a:r>
        </a:p>
        <a:p>
          <a:pPr eaLnBrk="1" fontAlgn="auto" latinLnBrk="0" hangingPunct="1"/>
          <a:endParaRPr lang="en-GB" sz="1100" b="1"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Escapes monitoring</a:t>
          </a:r>
        </a:p>
        <a:p>
          <a:r>
            <a:rPr lang="en-GB" sz="1100" b="1">
              <a:solidFill>
                <a:schemeClr val="dk1"/>
              </a:solidFill>
              <a:effectLst/>
              <a:latin typeface="Montserrat" pitchFamily="2" charset="0"/>
              <a:ea typeface="+mn-ea"/>
              <a:cs typeface="+mn-cs"/>
            </a:rPr>
            <a:t>Site name (select)</a:t>
          </a:r>
          <a:r>
            <a:rPr lang="en-GB" sz="1100">
              <a:solidFill>
                <a:schemeClr val="dk1"/>
              </a:solidFill>
              <a:effectLst/>
              <a:latin typeface="Montserrat" pitchFamily="2" charset="0"/>
              <a:ea typeface="+mn-ea"/>
              <a:cs typeface="+mn-cs"/>
            </a:rPr>
            <a:t> (Mandatory field)</a:t>
          </a:r>
        </a:p>
        <a:p>
          <a:r>
            <a:rPr lang="en-GB" sz="1100">
              <a:solidFill>
                <a:schemeClr val="dk1"/>
              </a:solidFill>
              <a:effectLst/>
              <a:latin typeface="Montserrat" pitchFamily="2" charset="0"/>
              <a:ea typeface="+mn-ea"/>
              <a:cs typeface="+mn-cs"/>
            </a:rPr>
            <a:t>Select the site where the escape event occurred using the dropdown menu. Options that can be selected are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Date of </a:t>
          </a:r>
          <a:r>
            <a:rPr lang="en-US" sz="1100" b="1">
              <a:solidFill>
                <a:schemeClr val="dk1"/>
              </a:solidFill>
              <a:effectLst/>
              <a:latin typeface="Montserrat" pitchFamily="2" charset="0"/>
              <a:ea typeface="+mn-ea"/>
              <a:cs typeface="+mn-cs"/>
            </a:rPr>
            <a:t>event (yyyy-mm-dd)</a:t>
          </a:r>
          <a:r>
            <a:rPr lang="en-US" sz="110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(Mandatory field)</a:t>
          </a:r>
        </a:p>
        <a:p>
          <a:r>
            <a:rPr lang="en-GB" sz="1100">
              <a:solidFill>
                <a:schemeClr val="dk1"/>
              </a:solidFill>
              <a:effectLst/>
              <a:latin typeface="Montserrat" pitchFamily="2" charset="0"/>
              <a:ea typeface="+mn-ea"/>
              <a:cs typeface="+mn-cs"/>
            </a:rPr>
            <a:t>Indicate the date that the escape event occurred (or date of discovery).</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(select)</a:t>
          </a:r>
          <a:r>
            <a:rPr lang="en-GB" sz="1100">
              <a:solidFill>
                <a:schemeClr val="dk1"/>
              </a:solidFill>
              <a:effectLst/>
              <a:latin typeface="Montserrat" pitchFamily="2" charset="0"/>
              <a:ea typeface="+mn-ea"/>
              <a:cs typeface="+mn-cs"/>
            </a:rPr>
            <a:t> (Mandatory field)</a:t>
          </a:r>
        </a:p>
        <a:p>
          <a:r>
            <a:rPr lang="en-GB" sz="1100">
              <a:solidFill>
                <a:schemeClr val="dk1"/>
              </a:solidFill>
              <a:effectLst/>
              <a:latin typeface="Montserrat" pitchFamily="2" charset="0"/>
              <a:ea typeface="+mn-ea"/>
              <a:cs typeface="+mn-cs"/>
            </a:rPr>
            <a:t>Select escaped species using the dropdown menu. Options that can be selected are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Number of escapees (# of animals)</a:t>
          </a:r>
          <a:r>
            <a:rPr lang="en-GB" sz="1100">
              <a:solidFill>
                <a:schemeClr val="dk1"/>
              </a:solidFill>
              <a:effectLst/>
              <a:latin typeface="Montserrat" pitchFamily="2" charset="0"/>
              <a:ea typeface="+mn-ea"/>
              <a:cs typeface="+mn-cs"/>
            </a:rPr>
            <a:t> (Mandatory field</a:t>
          </a:r>
          <a:r>
            <a:rPr lang="en-US" sz="1100">
              <a:solidFill>
                <a:schemeClr val="dk1"/>
              </a:solidFill>
              <a:effectLst/>
              <a:latin typeface="Montserrat" pitchFamily="2" charset="0"/>
              <a:ea typeface="+mn-ea"/>
              <a:cs typeface="+mn-cs"/>
            </a:rPr>
            <a:t>)</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 the number of animals that escaped during the escape event.</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Cause of escape event (select)</a:t>
          </a:r>
          <a:r>
            <a:rPr lang="en-US" sz="110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(Mandatory field</a:t>
          </a:r>
          <a:r>
            <a:rPr lang="en-US" sz="1100">
              <a:solidFill>
                <a:schemeClr val="dk1"/>
              </a:solidFill>
              <a:effectLst/>
              <a:latin typeface="Montserrat" pitchFamily="2" charset="0"/>
              <a:ea typeface="+mn-ea"/>
              <a:cs typeface="+mn-cs"/>
            </a:rPr>
            <a:t>)</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Select the cause for the escape event. If the cause is not a listed option, please briefly type out the cause of the event.</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NL">
            <a:effectLst/>
          </a:endParaRPr>
        </a:p>
        <a:p>
          <a:endParaRPr lang="en-US" sz="11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9616</xdr:colOff>
      <xdr:row>1</xdr:row>
      <xdr:rowOff>206057</xdr:rowOff>
    </xdr:from>
    <xdr:to>
      <xdr:col>23</xdr:col>
      <xdr:colOff>3016</xdr:colOff>
      <xdr:row>37</xdr:row>
      <xdr:rowOff>0</xdr:rowOff>
    </xdr:to>
    <xdr:sp macro="" textlink="">
      <xdr:nvSpPr>
        <xdr:cNvPr id="13" name="TextBox 1">
          <a:extLst>
            <a:ext uri="{FF2B5EF4-FFF2-40B4-BE49-F238E27FC236}">
              <a16:creationId xmlns:a16="http://schemas.microsoft.com/office/drawing/2014/main" id="{00000000-0008-0000-1400-000002000000}"/>
            </a:ext>
          </a:extLst>
        </xdr:cNvPr>
        <xdr:cNvSpPr txBox="1"/>
      </xdr:nvSpPr>
      <xdr:spPr>
        <a:xfrm>
          <a:off x="12379416" y="421957"/>
          <a:ext cx="7461000" cy="7604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sz="1100">
            <a:effectLst/>
            <a:latin typeface="Montserrat" panose="00000500000000000000" pitchFamily="2" charset="0"/>
          </a:endParaRPr>
        </a:p>
        <a:p>
          <a:r>
            <a:rPr lang="en-US" sz="1100">
              <a:solidFill>
                <a:schemeClr val="dk1"/>
              </a:solidFill>
              <a:effectLst/>
              <a:latin typeface="Montserrat" pitchFamily="2" charset="0"/>
              <a:ea typeface="+mn-ea"/>
              <a:cs typeface="+mn-cs"/>
            </a:rPr>
            <a:t>The estimated unaccounted loss (EUL) is automatically calculated for each species at the ASC </a:t>
          </a:r>
          <a:r>
            <a:rPr lang="en-US" sz="1100" i="1">
              <a:solidFill>
                <a:schemeClr val="dk1"/>
              </a:solidFill>
              <a:effectLst/>
              <a:latin typeface="Montserrat" pitchFamily="2" charset="0"/>
              <a:ea typeface="+mn-ea"/>
              <a:cs typeface="+mn-cs"/>
            </a:rPr>
            <a:t>certified</a:t>
          </a:r>
          <a:r>
            <a:rPr lang="en-US" sz="1100">
              <a:solidFill>
                <a:schemeClr val="dk1"/>
              </a:solidFill>
              <a:effectLst/>
              <a:latin typeface="Montserrat" pitchFamily="2" charset="0"/>
              <a:ea typeface="+mn-ea"/>
              <a:cs typeface="+mn-cs"/>
            </a:rPr>
            <a:t> or </a:t>
          </a:r>
          <a:r>
            <a:rPr lang="en-US" sz="1100" i="1">
              <a:solidFill>
                <a:schemeClr val="dk1"/>
              </a:solidFill>
              <a:effectLst/>
              <a:latin typeface="Montserrat" pitchFamily="2" charset="0"/>
              <a:ea typeface="+mn-ea"/>
              <a:cs typeface="+mn-cs"/>
            </a:rPr>
            <a:t>suspended</a:t>
          </a:r>
          <a:r>
            <a:rPr lang="en-US" sz="1100">
              <a:solidFill>
                <a:schemeClr val="dk1"/>
              </a:solidFill>
              <a:effectLst/>
              <a:latin typeface="Montserrat" pitchFamily="2" charset="0"/>
              <a:ea typeface="+mn-ea"/>
              <a:cs typeface="+mn-cs"/>
            </a:rPr>
            <a:t> site with a completed production cycle. For the calculation of EUL, data is </a:t>
          </a:r>
          <a:r>
            <a:rPr lang="en-GB" sz="1100">
              <a:solidFill>
                <a:schemeClr val="dk1"/>
              </a:solidFill>
              <a:effectLst/>
              <a:latin typeface="Montserrat" pitchFamily="2" charset="0"/>
              <a:ea typeface="+mn-ea"/>
              <a:cs typeface="+mn-cs"/>
            </a:rPr>
            <a:t>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 </a:t>
          </a:r>
          <a:r>
            <a:rPr lang="en-US" sz="1100" i="1">
              <a:solidFill>
                <a:schemeClr val="dk1"/>
              </a:solidFill>
              <a:effectLst/>
              <a:latin typeface="Montserrat" pitchFamily="2" charset="0"/>
              <a:ea typeface="+mn-ea"/>
              <a:cs typeface="+mn-cs"/>
            </a:rPr>
            <a:t>'Fish mortality'</a:t>
          </a:r>
          <a:r>
            <a:rPr lang="en-US" sz="1100">
              <a:solidFill>
                <a:schemeClr val="dk1"/>
              </a:solidFill>
              <a:effectLst/>
              <a:latin typeface="Montserrat" pitchFamily="2" charset="0"/>
              <a:ea typeface="+mn-ea"/>
              <a:cs typeface="+mn-cs"/>
            </a:rPr>
            <a:t> tab and </a:t>
          </a:r>
          <a:r>
            <a:rPr lang="en-US" sz="1100" i="1">
              <a:solidFill>
                <a:schemeClr val="dk1"/>
              </a:solidFill>
              <a:effectLst/>
              <a:latin typeface="Montserrat" pitchFamily="2" charset="0"/>
              <a:ea typeface="+mn-ea"/>
              <a:cs typeface="+mn-cs"/>
            </a:rPr>
            <a:t>'Escapes'</a:t>
          </a:r>
          <a:r>
            <a:rPr lang="en-US"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If the 'Stocking count' and 'Harvest count' are not provided in the </a:t>
          </a:r>
          <a:r>
            <a:rPr lang="en-US" sz="1100" i="1">
              <a:solidFill>
                <a:schemeClr val="dk1"/>
              </a:solidFill>
              <a:effectLst/>
              <a:latin typeface="Montserrat" pitchFamily="2" charset="0"/>
              <a:ea typeface="+mn-ea"/>
              <a:cs typeface="+mn-cs"/>
            </a:rPr>
            <a:t>'Species, fallowing, production</a:t>
          </a:r>
          <a:r>
            <a:rPr lang="en-US" sz="1100">
              <a:solidFill>
                <a:schemeClr val="dk1"/>
              </a:solidFill>
              <a:effectLst/>
              <a:latin typeface="Montserrat" pitchFamily="2" charset="0"/>
              <a:ea typeface="+mn-ea"/>
              <a:cs typeface="+mn-cs"/>
            </a:rPr>
            <a:t>' tab, the EUL in # of animals and as % of initially stocked animals cannot be automatically calculated.</a:t>
          </a: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Estimated unaccounted loss (EUL) per species per site</a:t>
          </a:r>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Site name </a:t>
          </a:r>
          <a:r>
            <a:rPr lang="en-GB" sz="1100">
              <a:solidFill>
                <a:schemeClr val="dk1"/>
              </a:solidFill>
              <a:effectLst/>
              <a:latin typeface="Montserrat" pitchFamily="2" charset="0"/>
              <a:ea typeface="+mn-ea"/>
              <a:cs typeface="+mn-cs"/>
            </a:rPr>
            <a:t>(Autopopulated field)</a:t>
          </a:r>
        </a:p>
        <a:p>
          <a:r>
            <a:rPr lang="en-GB" sz="1100">
              <a:solidFill>
                <a:schemeClr val="dk1"/>
              </a:solidFill>
              <a:effectLst/>
              <a:latin typeface="Montserrat" pitchFamily="2" charset="0"/>
              <a:ea typeface="+mn-ea"/>
              <a:cs typeface="+mn-cs"/>
            </a:rPr>
            <a:t>Site name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r>
            <a:rPr lang="en-GB" sz="1100" i="1">
              <a:solidFill>
                <a:schemeClr val="dk1"/>
              </a:solidFill>
              <a:effectLst/>
              <a:latin typeface="Montserrat" pitchFamily="2" charset="0"/>
              <a:ea typeface="+mn-ea"/>
              <a:cs typeface="+mn-cs"/>
            </a:rPr>
            <a:t>.</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in production (Latin name)</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species in production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Known escapes (# of animals)</a:t>
          </a:r>
          <a:r>
            <a:rPr lang="en-US" sz="1100">
              <a:solidFill>
                <a:schemeClr val="dk1"/>
              </a:solidFill>
              <a:effectLst/>
              <a:latin typeface="Montserrat" pitchFamily="2" charset="0"/>
              <a:ea typeface="+mn-ea"/>
              <a:cs typeface="+mn-cs"/>
            </a:rPr>
            <a:t> (Autopopulated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Mortality count is populated from the </a:t>
          </a:r>
          <a:r>
            <a:rPr lang="en-GB" sz="1100" i="1">
              <a:solidFill>
                <a:schemeClr val="dk1"/>
              </a:solidFill>
              <a:effectLst/>
              <a:latin typeface="Montserrat" pitchFamily="2" charset="0"/>
              <a:ea typeface="+mn-ea"/>
              <a:cs typeface="+mn-cs"/>
            </a:rPr>
            <a:t>'Fish mortality'</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Stocking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s</a:t>
          </a:r>
          <a:r>
            <a:rPr lang="en-US" sz="1100">
              <a:solidFill>
                <a:schemeClr val="dk1"/>
              </a:solidFill>
              <a:effectLst/>
              <a:latin typeface="Montserrat" pitchFamily="2" charset="0"/>
              <a:ea typeface="+mn-ea"/>
              <a:cs typeface="+mn-cs"/>
            </a:rPr>
            <a:t>tocking count </a:t>
          </a:r>
          <a:r>
            <a:rPr lang="en-GB" sz="1100">
              <a:solidFill>
                <a:schemeClr val="dk1"/>
              </a:solidFill>
              <a:effectLst/>
              <a:latin typeface="Montserrat" pitchFamily="2" charset="0"/>
              <a:ea typeface="+mn-ea"/>
              <a:cs typeface="+mn-cs"/>
            </a:rPr>
            <a:t>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Harvest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harvest count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Mortality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Mortality count is populated from the </a:t>
          </a:r>
          <a:r>
            <a:rPr lang="en-GB" sz="1100" i="1">
              <a:solidFill>
                <a:schemeClr val="dk1"/>
              </a:solidFill>
              <a:effectLst/>
              <a:latin typeface="Montserrat" pitchFamily="2" charset="0"/>
              <a:ea typeface="+mn-ea"/>
              <a:cs typeface="+mn-cs"/>
            </a:rPr>
            <a:t>'Fish mortality'</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Know escapes (# of animals)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known escapes is the aggregated value for each species per site populated from the </a:t>
          </a:r>
          <a:r>
            <a:rPr lang="en-US" sz="1100" i="1">
              <a:solidFill>
                <a:schemeClr val="dk1"/>
              </a:solidFill>
              <a:effectLst/>
              <a:latin typeface="Montserrat" pitchFamily="2" charset="0"/>
              <a:ea typeface="+mn-ea"/>
              <a:cs typeface="+mn-cs"/>
            </a:rPr>
            <a:t>'Escapes'</a:t>
          </a:r>
          <a:r>
            <a:rPr lang="en-US"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EUL (# of animals)</a:t>
          </a:r>
          <a:r>
            <a:rPr lang="en-US" sz="1100">
              <a:solidFill>
                <a:schemeClr val="dk1"/>
              </a:solidFill>
              <a:effectLst/>
              <a:latin typeface="Montserrat" pitchFamily="2" charset="0"/>
              <a:ea typeface="+mn-ea"/>
              <a:cs typeface="+mn-cs"/>
            </a:rPr>
            <a:t> (Calculated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estimated unaccounted loss (# of animals) is calculated as:</a:t>
          </a:r>
        </a:p>
        <a:p>
          <a:endParaRPr lang="en-GB" sz="1100">
            <a:solidFill>
              <a:schemeClr val="dk1"/>
            </a:solidFill>
            <a:effectLst/>
            <a:latin typeface="Montserrat" pitchFamily="2" charset="0"/>
            <a:ea typeface="+mn-ea"/>
            <a:cs typeface="+mn-cs"/>
          </a:endParaRPr>
        </a:p>
        <a:p>
          <a:r>
            <a:rPr lang="en-US" sz="1100" i="1">
              <a:solidFill>
                <a:schemeClr val="dk1"/>
              </a:solidFill>
              <a:effectLst/>
              <a:latin typeface="Montserrat" pitchFamily="2" charset="0"/>
              <a:ea typeface="+mn-ea"/>
              <a:cs typeface="+mn-cs"/>
            </a:rPr>
            <a:t>EUL (# of animals) = Stocking count (# of animals) - Harvest count (# of animals) - Mortality count (# of animals) - Known escapes (# of animals)</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EUL (as % of initially stocked animals)</a:t>
          </a:r>
          <a:r>
            <a:rPr lang="en-US" sz="1100">
              <a:solidFill>
                <a:schemeClr val="dk1"/>
              </a:solidFill>
              <a:effectLst/>
              <a:latin typeface="Montserrat" pitchFamily="2" charset="0"/>
              <a:ea typeface="+mn-ea"/>
              <a:cs typeface="+mn-cs"/>
            </a:rPr>
            <a:t> (Calculated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estimated unaccounted loss (%) as percentage of the stocking count is calculated as:</a:t>
          </a:r>
        </a:p>
        <a:p>
          <a:endParaRPr lang="en-GB" sz="1100">
            <a:solidFill>
              <a:schemeClr val="dk1"/>
            </a:solidFill>
            <a:effectLst/>
            <a:latin typeface="Montserrat" pitchFamily="2" charset="0"/>
            <a:ea typeface="+mn-ea"/>
            <a:cs typeface="+mn-cs"/>
          </a:endParaRPr>
        </a:p>
        <a:p>
          <a:r>
            <a:rPr lang="en-US" sz="1100" i="1">
              <a:solidFill>
                <a:schemeClr val="dk1"/>
              </a:solidFill>
              <a:effectLst/>
              <a:latin typeface="Montserrat" pitchFamily="2" charset="0"/>
              <a:ea typeface="+mn-ea"/>
              <a:cs typeface="+mn-cs"/>
            </a:rPr>
            <a:t>EUL (%) = EUL (# of animals) / Stocking count (# of animals) * 100</a:t>
          </a:r>
          <a:endParaRPr lang="en-GB" sz="1100">
            <a:solidFill>
              <a:schemeClr val="dk1"/>
            </a:solidFill>
            <a:effectLst/>
            <a:latin typeface="Montserrat"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210501</xdr:rowOff>
    </xdr:from>
    <xdr:to>
      <xdr:col>25</xdr:col>
      <xdr:colOff>1</xdr:colOff>
      <xdr:row>74</xdr:row>
      <xdr:rowOff>202406</xdr:rowOff>
    </xdr:to>
    <mc:AlternateContent xmlns:mc="http://schemas.openxmlformats.org/markup-compatibility/2006" xmlns:a14="http://schemas.microsoft.com/office/drawing/2010/main">
      <mc:Choice Requires="a14">
        <xdr:sp macro="" textlink="">
          <xdr:nvSpPr>
            <xdr:cNvPr id="4" name="Rectangle 2">
              <a:extLst>
                <a:ext uri="{FF2B5EF4-FFF2-40B4-BE49-F238E27FC236}">
                  <a16:creationId xmlns:a16="http://schemas.microsoft.com/office/drawing/2014/main" id="{00000000-0008-0000-1600-000044000000}"/>
                </a:ext>
              </a:extLst>
            </xdr:cNvPr>
            <xdr:cNvSpPr/>
          </xdr:nvSpPr>
          <xdr:spPr>
            <a:xfrm>
              <a:off x="14299406" y="424814"/>
              <a:ext cx="7429501" cy="1585103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baseline="0">
                  <a:solidFill>
                    <a:sysClr val="windowText" lastClr="000000"/>
                  </a:solidFill>
                  <a:effectLst/>
                  <a:latin typeface="Montserrat" pitchFamily="2" charset="0"/>
                  <a:ea typeface="+mn-ea"/>
                  <a:cs typeface="+mn-cs"/>
                </a:rPr>
                <a:t>USER GUIDANCE</a:t>
              </a:r>
            </a:p>
            <a:p>
              <a:r>
                <a:rPr lang="en-GB" sz="1100">
                  <a:solidFill>
                    <a:sysClr val="windowText" lastClr="000000"/>
                  </a:solidFill>
                  <a:effectLst/>
                  <a:latin typeface="Montserrat" pitchFamily="2" charset="0"/>
                  <a:ea typeface="+mn-ea"/>
                  <a:cs typeface="+mn-cs"/>
                </a:rPr>
                <a:t>Provide feed efficiency values during the production period of the ASC </a:t>
              </a:r>
              <a:r>
                <a:rPr lang="en-GB" sz="1100" i="1">
                  <a:solidFill>
                    <a:sysClr val="windowText" lastClr="000000"/>
                  </a:solidFill>
                  <a:effectLst/>
                  <a:latin typeface="Montserrat" pitchFamily="2" charset="0"/>
                  <a:ea typeface="+mn-ea"/>
                  <a:cs typeface="+mn-cs"/>
                </a:rPr>
                <a:t>certified</a:t>
              </a:r>
              <a:r>
                <a:rPr lang="en-GB" sz="1100">
                  <a:solidFill>
                    <a:sysClr val="windowText" lastClr="000000"/>
                  </a:solidFill>
                  <a:effectLst/>
                  <a:latin typeface="Montserrat" pitchFamily="2" charset="0"/>
                  <a:ea typeface="+mn-ea"/>
                  <a:cs typeface="+mn-cs"/>
                </a:rPr>
                <a:t> and </a:t>
              </a:r>
              <a:r>
                <a:rPr lang="en-GB" sz="1100" i="1">
                  <a:solidFill>
                    <a:sysClr val="windowText" lastClr="000000"/>
                  </a:solidFill>
                  <a:effectLst/>
                  <a:latin typeface="Montserrat" pitchFamily="2" charset="0"/>
                  <a:ea typeface="+mn-ea"/>
                  <a:cs typeface="+mn-cs"/>
                </a:rPr>
                <a:t>suspended</a:t>
              </a:r>
              <a:r>
                <a:rPr lang="en-GB" sz="1100">
                  <a:solidFill>
                    <a:sysClr val="windowText" lastClr="000000"/>
                  </a:solidFill>
                  <a:effectLst/>
                  <a:latin typeface="Montserrat" pitchFamily="2" charset="0"/>
                  <a:ea typeface="+mn-ea"/>
                  <a:cs typeface="+mn-cs"/>
                </a:rPr>
                <a:t> site with a completed production cycle.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Feed efficiencies per species per site</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feed use is 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Species name (Latin name) (select)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species name where feed use is reported for 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(Voluntary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Provide total feed use for the reported production cycle. Feed use is given in metric tonnes (1 tonne = 1000 kg).</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(Voluntary field)</a:t>
              </a:r>
            </a:p>
            <a:p>
              <a:r>
                <a:rPr lang="en-GB" sz="1100">
                  <a:solidFill>
                    <a:sysClr val="windowText" lastClr="000000"/>
                  </a:solidFill>
                  <a:effectLst/>
                  <a:latin typeface="Montserrat" pitchFamily="2" charset="0"/>
                  <a:ea typeface="+mn-ea"/>
                  <a:cs typeface="+mn-cs"/>
                </a:rPr>
                <a:t>The </a:t>
              </a:r>
              <a:r>
                <a:rPr lang="en-US" sz="1100">
                  <a:solidFill>
                    <a:sysClr val="windowText" lastClr="000000"/>
                  </a:solidFill>
                  <a:effectLst/>
                  <a:latin typeface="Montserrat" pitchFamily="2" charset="0"/>
                  <a:ea typeface="+mn-ea"/>
                  <a:cs typeface="+mn-cs"/>
                </a:rPr>
                <a:t>ASC certified net production (live weight) volume </a:t>
              </a:r>
              <a:r>
                <a:rPr lang="en-GB" sz="1100">
                  <a:solidFill>
                    <a:sysClr val="windowText" lastClr="000000"/>
                  </a:solidFill>
                  <a:effectLst/>
                  <a:latin typeface="Montserrat" pitchFamily="2" charset="0"/>
                  <a:ea typeface="+mn-ea"/>
                  <a:cs typeface="+mn-cs"/>
                </a:rPr>
                <a:t>is autopopulated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eFCR (ratio)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eFCR per production cycle for each species and site combination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eFCR = Total feed use (tonnes) / ASC certified net production volume (tonnes)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When </a:t>
              </a:r>
              <a:r>
                <a:rPr lang="en-US" sz="1100" i="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and </a:t>
              </a:r>
              <a:r>
                <a:rPr lang="en-US" sz="1100" i="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are provided, the eFCR is automatically calculated.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FFDRm (ratio)</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Indicate the FFDRm per production cycle for each species and site combination. The FFDRm calculation is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FFDRm = (Fish meal content (%) * eFCR)/24</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meal content (%) is a value between 1 and 100 and the fish meal yield (%) is 24. </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The fish meal content is the percentage of fishmeal from forage fisheries and excludes fish meal derived from fisheries’ byproducts. Only fishmeal that is derived directly from a pelagic fishery (e.g., anchoveta) or fisheries where the catch is directly reduced (such as krill or blue whiting) is to be included in the calculation of FFDRm.</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Where multiple feeds are used that vary in fish meal content or yield, 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FFDRo (ratio)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FFDRo per production cycle for each species and site combination. The FFDRo calculation is as follows: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p>
            <a:p>
              <a:r>
                <a:rPr lang="en-US" sz="1100" i="1">
                  <a:solidFill>
                    <a:sysClr val="windowText" lastClr="000000"/>
                  </a:solidFill>
                  <a:effectLst/>
                  <a:latin typeface="Montserrat" pitchFamily="2" charset="0"/>
                  <a:ea typeface="+mn-ea"/>
                  <a:cs typeface="+mn-cs"/>
                </a:rPr>
                <a:t>FFDRo = (Fish oil content (%) * eFCR)/5 or 7</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oil content (%) is a value between 1 and 100 and the fish oil yield (%) is 5 or 7 (based on origin).</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(1) Apply a yield of 5 for fish oil originating from Peru, Chile, or the Gulf of Mexico.</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(2) Apply a yield of 7 for fish oil originating from the North Atlantic (Denmark, Norway, Iceland and the UK).</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(3) For fish oils originating from other areas, apply a 5 or 7 depending on the best approximation.</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The fish oil content is the percentage of fish oil from forage fisheries and excludes fish oil derived from fisheries’ byproducts. Only fish oil that is derived directly from a pelagic fishery (e.g., anchoveta) or fisheries where the catch is directly reduced (such as krill or blue whiting) is to be included in the calculation of FFDRo.</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Where multiple feeds are used that vary in fish oil content or yield, </a:t>
              </a:r>
              <a:r>
                <a:rPr lang="en-GB" sz="1100">
                  <a:solidFill>
                    <a:sysClr val="windowText" lastClr="000000"/>
                  </a:solidFill>
                  <a:effectLst/>
                  <a:latin typeface="Montserrat" pitchFamily="2" charset="0"/>
                  <a:ea typeface="+mn-ea"/>
                  <a:cs typeface="+mn-cs"/>
                </a:rPr>
                <a:t>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EPA + DHA in feed (g/kg)</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amount of EPA + DHA from direct fisheries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EPA + DHA in feed (g/kg) = (Fish oil (g/kg of feed) * EPA + DHA in fish oil (%))/100</a:t>
              </a:r>
              <a:endParaRPr lang="en-GB" sz="1100">
                <a:solidFill>
                  <a:sysClr val="windowText" lastClr="000000"/>
                </a:solidFill>
                <a:effectLst/>
                <a:latin typeface="Montserrat" pitchFamily="2" charset="0"/>
                <a:ea typeface="+mn-ea"/>
                <a:cs typeface="+mn-cs"/>
              </a:endParaRPr>
            </a:p>
            <a:p>
              <a:endParaRPr lang="en-GB" sz="1100" b="1">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Transgenic feed ingredients used (Y/N)</a:t>
              </a:r>
              <a:r>
                <a:rPr lang="en-GB" sz="1100">
                  <a:solidFill>
                    <a:sysClr val="windowText" lastClr="000000"/>
                  </a:solidFill>
                  <a:effectLst/>
                  <a:latin typeface="Montserrat" pitchFamily="2" charset="0"/>
                  <a:ea typeface="+mn-ea"/>
                  <a:cs typeface="+mn-cs"/>
                </a:rPr>
                <a: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whether a feed with a transgenic ingredient content over 1% was used for each production cycle.</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US" sz="1100" b="1">
                  <a:solidFill>
                    <a:sysClr val="windowText" lastClr="000000"/>
                  </a:solidFill>
                  <a:effectLst/>
                  <a:latin typeface="Montserrat" pitchFamily="2" charset="0"/>
                  <a:ea typeface="+mn-ea"/>
                  <a:cs typeface="+mn-cs"/>
                </a:rPr>
                <a:t>Additional formulas</a:t>
              </a:r>
              <a:endParaRPr lang="en-GB" sz="1100">
                <a:solidFill>
                  <a:sysClr val="windowText" lastClr="000000"/>
                </a:solidFill>
                <a:effectLst/>
                <a:latin typeface="Montserrat" pitchFamily="2" charset="0"/>
                <a:ea typeface="+mn-ea"/>
                <a:cs typeface="+mn-cs"/>
              </a:endParaRPr>
            </a:p>
            <a:p>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𝐹𝐹𝐷</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𝑅</m:t>
                      </m:r>
                    </m:e>
                    <m:sub>
                      <m:r>
                        <a:rPr lang="en-GB" sz="1100" i="1">
                          <a:solidFill>
                            <a:sysClr val="windowText" lastClr="000000"/>
                          </a:solidFill>
                          <a:effectLst/>
                          <a:latin typeface="Cambria Math" panose="02040503050406030204" pitchFamily="18" charset="0"/>
                          <a:ea typeface="+mn-ea"/>
                          <a:cs typeface="+mn-cs"/>
                        </a:rPr>
                        <m:t>𝑚</m:t>
                      </m:r>
                    </m:sub>
                  </m:sSub>
                  <m:r>
                    <a:rPr lang="en-GB" sz="1100">
                      <a:solidFill>
                        <a:sysClr val="windowText" lastClr="000000"/>
                      </a:solidFill>
                      <a:effectLst/>
                      <a:latin typeface="Cambria Math" panose="02040503050406030204" pitchFamily="18" charset="0"/>
                      <a:ea typeface="+mn-ea"/>
                      <a:cs typeface="+mn-cs"/>
                    </a:rPr>
                    <m:t>=</m:t>
                  </m:r>
                  <m:f>
                    <m:fPr>
                      <m:ctrlPr>
                        <a:rPr lang="en-GB" sz="1100" i="1">
                          <a:solidFill>
                            <a:sysClr val="windowText" lastClr="000000"/>
                          </a:solidFill>
                          <a:effectLst/>
                          <a:latin typeface="Cambria Math" panose="02040503050406030204" pitchFamily="18" charset="0"/>
                          <a:ea typeface="+mn-ea"/>
                          <a:cs typeface="+mn-cs"/>
                        </a:rPr>
                      </m:ctrlPr>
                    </m:fPr>
                    <m:num>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𝑒𝐹𝐶𝑅</m:t>
                  </m:r>
                </m:oMath>
              </a14:m>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𝐹𝐹𝐷</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𝑅</m:t>
                      </m:r>
                    </m:e>
                    <m:sub>
                      <m:r>
                        <a:rPr lang="en-GB" sz="1100" i="1">
                          <a:solidFill>
                            <a:sysClr val="windowText" lastClr="000000"/>
                          </a:solidFill>
                          <a:effectLst/>
                          <a:latin typeface="Cambria Math" panose="02040503050406030204" pitchFamily="18" charset="0"/>
                          <a:ea typeface="+mn-ea"/>
                          <a:cs typeface="+mn-cs"/>
                        </a:rPr>
                        <m:t>𝑜</m:t>
                      </m:r>
                    </m:sub>
                  </m:sSub>
                  <m:r>
                    <a:rPr lang="en-GB" sz="1100">
                      <a:solidFill>
                        <a:sysClr val="windowText" lastClr="000000"/>
                      </a:solidFill>
                      <a:effectLst/>
                      <a:latin typeface="Cambria Math" panose="02040503050406030204" pitchFamily="18" charset="0"/>
                      <a:ea typeface="+mn-ea"/>
                      <a:cs typeface="+mn-cs"/>
                    </a:rPr>
                    <m:t>=</m:t>
                  </m:r>
                  <m:f>
                    <m:fPr>
                      <m:ctrlPr>
                        <a:rPr lang="en-GB" sz="1100" i="1">
                          <a:solidFill>
                            <a:sysClr val="windowText" lastClr="000000"/>
                          </a:solidFill>
                          <a:effectLst/>
                          <a:latin typeface="Cambria Math" panose="02040503050406030204" pitchFamily="18" charset="0"/>
                          <a:ea typeface="+mn-ea"/>
                          <a:cs typeface="+mn-cs"/>
                        </a:rPr>
                      </m:ctrlPr>
                    </m:fPr>
                    <m:num>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𝑒𝐹𝐶𝑅</m:t>
                  </m:r>
                </m:oMath>
              </a14:m>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ontserrat"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mc:Choice>
      <mc:Fallback xmlns="">
        <xdr:sp macro="" textlink="">
          <xdr:nvSpPr>
            <xdr:cNvPr id="4" name="Rectangle 2">
              <a:extLst>
                <a:ext uri="{FF2B5EF4-FFF2-40B4-BE49-F238E27FC236}">
                  <a16:creationId xmlns:a16="http://schemas.microsoft.com/office/drawing/2014/main" id="{00000000-0008-0000-1600-000044000000}"/>
                </a:ext>
              </a:extLst>
            </xdr:cNvPr>
            <xdr:cNvSpPr/>
          </xdr:nvSpPr>
          <xdr:spPr>
            <a:xfrm>
              <a:off x="14299406" y="424814"/>
              <a:ext cx="7429501" cy="1585103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baseline="0">
                  <a:solidFill>
                    <a:sysClr val="windowText" lastClr="000000"/>
                  </a:solidFill>
                  <a:effectLst/>
                  <a:latin typeface="Montserrat" pitchFamily="2" charset="0"/>
                  <a:ea typeface="+mn-ea"/>
                  <a:cs typeface="+mn-cs"/>
                </a:rPr>
                <a:t>USER GUIDANCE</a:t>
              </a:r>
            </a:p>
            <a:p>
              <a:r>
                <a:rPr lang="en-GB" sz="1100">
                  <a:solidFill>
                    <a:sysClr val="windowText" lastClr="000000"/>
                  </a:solidFill>
                  <a:effectLst/>
                  <a:latin typeface="Montserrat" pitchFamily="2" charset="0"/>
                  <a:ea typeface="+mn-ea"/>
                  <a:cs typeface="+mn-cs"/>
                </a:rPr>
                <a:t>Provide feed efficiency values during the production period of the ASC </a:t>
              </a:r>
              <a:r>
                <a:rPr lang="en-GB" sz="1100" i="1">
                  <a:solidFill>
                    <a:sysClr val="windowText" lastClr="000000"/>
                  </a:solidFill>
                  <a:effectLst/>
                  <a:latin typeface="Montserrat" pitchFamily="2" charset="0"/>
                  <a:ea typeface="+mn-ea"/>
                  <a:cs typeface="+mn-cs"/>
                </a:rPr>
                <a:t>certified</a:t>
              </a:r>
              <a:r>
                <a:rPr lang="en-GB" sz="1100">
                  <a:solidFill>
                    <a:sysClr val="windowText" lastClr="000000"/>
                  </a:solidFill>
                  <a:effectLst/>
                  <a:latin typeface="Montserrat" pitchFamily="2" charset="0"/>
                  <a:ea typeface="+mn-ea"/>
                  <a:cs typeface="+mn-cs"/>
                </a:rPr>
                <a:t> and </a:t>
              </a:r>
              <a:r>
                <a:rPr lang="en-GB" sz="1100" i="1">
                  <a:solidFill>
                    <a:sysClr val="windowText" lastClr="000000"/>
                  </a:solidFill>
                  <a:effectLst/>
                  <a:latin typeface="Montserrat" pitchFamily="2" charset="0"/>
                  <a:ea typeface="+mn-ea"/>
                  <a:cs typeface="+mn-cs"/>
                </a:rPr>
                <a:t>suspended</a:t>
              </a:r>
              <a:r>
                <a:rPr lang="en-GB" sz="1100">
                  <a:solidFill>
                    <a:sysClr val="windowText" lastClr="000000"/>
                  </a:solidFill>
                  <a:effectLst/>
                  <a:latin typeface="Montserrat" pitchFamily="2" charset="0"/>
                  <a:ea typeface="+mn-ea"/>
                  <a:cs typeface="+mn-cs"/>
                </a:rPr>
                <a:t> site with a completed production cycle.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Feed efficiencies per species per site</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feed use is 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Species name (Latin name) (select)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species name where feed use is reported for 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(Voluntary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Provide total feed use for the reported production cycle. Feed use is given in metric tonnes (1 tonne = 1000 kg).</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(Voluntary field)</a:t>
              </a:r>
            </a:p>
            <a:p>
              <a:r>
                <a:rPr lang="en-GB" sz="1100">
                  <a:solidFill>
                    <a:sysClr val="windowText" lastClr="000000"/>
                  </a:solidFill>
                  <a:effectLst/>
                  <a:latin typeface="Montserrat" pitchFamily="2" charset="0"/>
                  <a:ea typeface="+mn-ea"/>
                  <a:cs typeface="+mn-cs"/>
                </a:rPr>
                <a:t>The </a:t>
              </a:r>
              <a:r>
                <a:rPr lang="en-US" sz="1100">
                  <a:solidFill>
                    <a:sysClr val="windowText" lastClr="000000"/>
                  </a:solidFill>
                  <a:effectLst/>
                  <a:latin typeface="Montserrat" pitchFamily="2" charset="0"/>
                  <a:ea typeface="+mn-ea"/>
                  <a:cs typeface="+mn-cs"/>
                </a:rPr>
                <a:t>ASC certified net production (live weight) volume </a:t>
              </a:r>
              <a:r>
                <a:rPr lang="en-GB" sz="1100">
                  <a:solidFill>
                    <a:sysClr val="windowText" lastClr="000000"/>
                  </a:solidFill>
                  <a:effectLst/>
                  <a:latin typeface="Montserrat" pitchFamily="2" charset="0"/>
                  <a:ea typeface="+mn-ea"/>
                  <a:cs typeface="+mn-cs"/>
                </a:rPr>
                <a:t>is autopopulated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eFCR (ratio)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eFCR per production cycle for each species and site combination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eFCR = Total feed use (tonnes) / ASC certified net production volume (tonnes)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When </a:t>
              </a:r>
              <a:r>
                <a:rPr lang="en-US" sz="1100" i="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and </a:t>
              </a:r>
              <a:r>
                <a:rPr lang="en-US" sz="1100" i="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are provided, the eFCR is automatically calculated.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FFDRm (ratio)</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Indicate the FFDRm per production cycle for each species and site combination. The FFDRm calculation is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FFDRm = (Fish meal content (%) * eFCR)/24</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meal content (%) is a value between 1 and 100 and the fish meal yield (%) is 24. </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The fish meal content is the percentage of fishmeal from forage fisheries and excludes fish meal derived from fisheries’ byproducts. Only fishmeal that is derived directly from a pelagic fishery (e.g., anchoveta) or fisheries where the catch is directly reduced (such as krill or blue whiting) is to be included in the calculation of FFDRm.</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Where multiple feeds are used that vary in fish meal content or yield, 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FFDRo (ratio)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FFDRo per production cycle for each species and site combination. The FFDRo calculation is as follows: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p>
            <a:p>
              <a:r>
                <a:rPr lang="en-US" sz="1100" i="1">
                  <a:solidFill>
                    <a:sysClr val="windowText" lastClr="000000"/>
                  </a:solidFill>
                  <a:effectLst/>
                  <a:latin typeface="Montserrat" pitchFamily="2" charset="0"/>
                  <a:ea typeface="+mn-ea"/>
                  <a:cs typeface="+mn-cs"/>
                </a:rPr>
                <a:t>FFDRo = (Fish oil content (%) * eFCR)/5 or 7</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oil content (%) is a value between 1 and 100 and the fish oil yield (%) is 5 or 7 (based on origin).</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(1) Apply a yield of 5 for fish oil originating from Peru, Chile, or the Gulf of Mexico.</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(2) Apply a yield of 7 for fish oil originating from the North Atlantic (Denmark, Norway, Iceland and the UK).</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(3) For fish oils originating from other areas, apply a 5 or 7 depending on the best approximation.</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The fish oil content is the percentage of fish oil from forage fisheries and excludes fish oil derived from fisheries’ byproducts. Only fish oil that is derived directly from a pelagic fishery (e.g., anchoveta) or fisheries where the catch is directly reduced (such as krill or blue whiting) is to be included in the calculation of FFDRo.</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Where multiple feeds are used that vary in fish oil content or yield, </a:t>
              </a:r>
              <a:r>
                <a:rPr lang="en-GB" sz="1100">
                  <a:solidFill>
                    <a:sysClr val="windowText" lastClr="000000"/>
                  </a:solidFill>
                  <a:effectLst/>
                  <a:latin typeface="Montserrat" pitchFamily="2" charset="0"/>
                  <a:ea typeface="+mn-ea"/>
                  <a:cs typeface="+mn-cs"/>
                </a:rPr>
                <a:t>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EPA + DHA in feed (g/kg)</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amount of EPA + DHA from direct fisheries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EPA + DHA in feed (g/kg) = (Fish oil (g/kg of feed) * EPA + DHA in fish oil (%))/100</a:t>
              </a:r>
              <a:endParaRPr lang="en-GB" sz="1100">
                <a:solidFill>
                  <a:sysClr val="windowText" lastClr="000000"/>
                </a:solidFill>
                <a:effectLst/>
                <a:latin typeface="Montserrat" pitchFamily="2" charset="0"/>
                <a:ea typeface="+mn-ea"/>
                <a:cs typeface="+mn-cs"/>
              </a:endParaRPr>
            </a:p>
            <a:p>
              <a:endParaRPr lang="en-GB" sz="1100" b="1">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Transgenic feed ingredients used (Y/N)</a:t>
              </a:r>
              <a:r>
                <a:rPr lang="en-GB" sz="1100">
                  <a:solidFill>
                    <a:sysClr val="windowText" lastClr="000000"/>
                  </a:solidFill>
                  <a:effectLst/>
                  <a:latin typeface="Montserrat" pitchFamily="2" charset="0"/>
                  <a:ea typeface="+mn-ea"/>
                  <a:cs typeface="+mn-cs"/>
                </a:rPr>
                <a: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whether a feed with a transgenic ingredient content over 1% was used for each production cycle.</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US" sz="1100" b="1">
                  <a:solidFill>
                    <a:sysClr val="windowText" lastClr="000000"/>
                  </a:solidFill>
                  <a:effectLst/>
                  <a:latin typeface="Montserrat" pitchFamily="2" charset="0"/>
                  <a:ea typeface="+mn-ea"/>
                  <a:cs typeface="+mn-cs"/>
                </a:rPr>
                <a:t>Additional formulas</a:t>
              </a:r>
              <a:endParaRPr lang="en-GB" sz="1100">
                <a:solidFill>
                  <a:sysClr val="windowText" lastClr="000000"/>
                </a:solidFill>
                <a:effectLst/>
                <a:latin typeface="Montserrat" pitchFamily="2" charset="0"/>
                <a:ea typeface="+mn-ea"/>
                <a:cs typeface="+mn-cs"/>
              </a:endParaRPr>
            </a:p>
            <a:p>
              <a:r>
                <a:rPr lang="en-GB" sz="1100" i="0">
                  <a:solidFill>
                    <a:sysClr val="windowText" lastClr="000000"/>
                  </a:solidFill>
                  <a:effectLst/>
                  <a:latin typeface="Cambria Math" panose="02040503050406030204" pitchFamily="18" charset="0"/>
                  <a:ea typeface="+mn-ea"/>
                  <a:cs typeface="+mn-cs"/>
                </a:rPr>
                <a:t>        𝐹𝐹𝐷𝑅_𝑚=(((𝑓〖𝑚 𝑐𝑜𝑛𝑡𝑒𝑛𝑡〗_(𝑡𝑦𝑝𝑒 1)  (%))/(𝑓𝑚 𝑦𝑖𝑒𝑙𝑑_(𝑡𝑦𝑝𝑒 1)  (%) )∗𝑓𝑒𝑒𝑑 𝑢𝑠𝑒_(𝑡𝑦𝑝𝑒 1) (𝑡𝑜𝑛𝑛𝑒𝑠))+((𝑓〖𝑚 𝑐𝑜𝑛𝑡𝑒𝑛𝑡〗_(𝑡𝑦𝑝𝑒 2)  (%))/(𝑓𝑚 𝑦𝑖𝑒𝑙𝑑_(𝑡𝑦𝑝𝑒 2)  (%) )∗𝑓𝑒𝑒𝑑 𝑢𝑠𝑒_(𝑡𝑦𝑝𝑒 2) (𝑡𝑜𝑛𝑛𝑒𝑠))+𝑒𝑡𝑐)/(𝑡𝑜𝑡𝑎𝑙 𝑓𝑒𝑒𝑑 𝑢𝑠𝑒 (𝑡𝑜𝑛𝑛𝑒𝑠))∗𝑒𝐹𝐶𝑅</a:t>
              </a:r>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GB" sz="1100" i="0">
                  <a:solidFill>
                    <a:sysClr val="windowText" lastClr="000000"/>
                  </a:solidFill>
                  <a:effectLst/>
                  <a:latin typeface="Cambria Math" panose="02040503050406030204" pitchFamily="18" charset="0"/>
                  <a:ea typeface="+mn-ea"/>
                  <a:cs typeface="+mn-cs"/>
                </a:rPr>
                <a:t>        𝐹𝐹𝐷𝑅_𝑜=(((𝑓〖𝑜 𝑐𝑜𝑛𝑡𝑒𝑛𝑡〗_(𝑡𝑦𝑝𝑒 1)  (%))/(𝑓𝑜 𝑦𝑖𝑒𝑙𝑑_(𝑡𝑦𝑝𝑒 1)  (%) )∗𝑓𝑒𝑒𝑑 𝑢𝑠𝑒_(𝑡𝑦𝑝𝑒 1) (𝑡𝑜𝑛𝑛𝑒𝑠))+((𝑓〖𝑜 𝑐𝑜𝑛𝑡𝑒𝑛𝑡〗_(𝑡𝑦𝑝𝑒 2)  (%))/(𝑓𝑜 𝑦𝑖𝑒𝑙𝑑_(𝑡𝑦𝑝𝑒 2)  (%) )∗𝑓𝑒𝑒𝑑 𝑢𝑠𝑒_(𝑡𝑦𝑝𝑒 2) (𝑡𝑜𝑛𝑛𝑒𝑠))+𝑒𝑡𝑐)/(𝑡𝑜𝑡𝑎𝑙 𝑓𝑒𝑒𝑑 𝑢𝑠𝑒 (𝑡𝑜𝑛𝑛𝑒𝑠))∗𝑒𝐹𝐶𝑅</a:t>
              </a:r>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ontserrat"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2290</xdr:colOff>
      <xdr:row>2</xdr:row>
      <xdr:rowOff>0</xdr:rowOff>
    </xdr:from>
    <xdr:to>
      <xdr:col>20</xdr:col>
      <xdr:colOff>0</xdr:colOff>
      <xdr:row>32</xdr:row>
      <xdr:rowOff>0</xdr:rowOff>
    </xdr:to>
    <xdr:sp macro="" textlink="">
      <xdr:nvSpPr>
        <xdr:cNvPr id="64" name="TextBox 2">
          <a:extLst>
            <a:ext uri="{FF2B5EF4-FFF2-40B4-BE49-F238E27FC236}">
              <a16:creationId xmlns:a16="http://schemas.microsoft.com/office/drawing/2014/main" id="{00000000-0008-0000-0F00-000002000000}"/>
            </a:ext>
            <a:ext uri="{147F2762-F138-4A5C-976F-8EAC2B608ADB}">
              <a16:predDERef xmlns:a16="http://schemas.microsoft.com/office/drawing/2014/main" pred="{A7D3934D-C621-4B69-83DB-767AD4FBF7F3}"/>
            </a:ext>
          </a:extLst>
        </xdr:cNvPr>
        <xdr:cNvSpPr txBox="1"/>
      </xdr:nvSpPr>
      <xdr:spPr>
        <a:xfrm>
          <a:off x="9598728" y="428625"/>
          <a:ext cx="7427210" cy="6477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Montserrat" panose="00000500000000000000" pitchFamily="2" charset="0"/>
            </a:rPr>
            <a:t>USER</a:t>
          </a:r>
          <a:r>
            <a:rPr lang="en-US" sz="1100" b="1" baseline="0">
              <a:latin typeface="Montserrat" panose="00000500000000000000" pitchFamily="2" charset="0"/>
            </a:rPr>
            <a:t> GUIDANCE</a:t>
          </a:r>
        </a:p>
        <a:p>
          <a:r>
            <a:rPr lang="en-US" sz="1100">
              <a:solidFill>
                <a:schemeClr val="dk1"/>
              </a:solidFill>
              <a:effectLst/>
              <a:latin typeface="Montserrat" panose="00000500000000000000" pitchFamily="2" charset="0"/>
              <a:ea typeface="+mn-ea"/>
              <a:cs typeface="+mn-cs"/>
            </a:rPr>
            <a:t>Provide the energy use per tonne of fish produced per site </a:t>
          </a:r>
          <a:r>
            <a:rPr lang="en-US" sz="1100" i="1">
              <a:solidFill>
                <a:schemeClr val="dk1"/>
              </a:solidFill>
              <a:effectLst/>
              <a:latin typeface="Montserrat" panose="00000500000000000000" pitchFamily="2" charset="0"/>
              <a:ea typeface="+mn-ea"/>
              <a:cs typeface="+mn-cs"/>
            </a:rPr>
            <a:t>during</a:t>
          </a:r>
          <a:r>
            <a:rPr lang="en-US" sz="1100">
              <a:solidFill>
                <a:schemeClr val="dk1"/>
              </a:solidFill>
              <a:effectLst/>
              <a:latin typeface="Montserrat" panose="00000500000000000000" pitchFamily="2" charset="0"/>
              <a:ea typeface="+mn-ea"/>
              <a:cs typeface="+mn-cs"/>
            </a:rPr>
            <a:t> and directly related to the production cycle. </a:t>
          </a:r>
        </a:p>
        <a:p>
          <a:endParaRPr lang="en-US" sz="1100" b="1" u="sng">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Energy 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energy is 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Net production volume (tonnes)</a:t>
          </a:r>
          <a:r>
            <a:rPr lang="en-US" sz="1100">
              <a:solidFill>
                <a:schemeClr val="dk1"/>
              </a:solidFill>
              <a:effectLst/>
              <a:latin typeface="Montserrat" panose="00000500000000000000" pitchFamily="2" charset="0"/>
              <a:ea typeface="+mn-ea"/>
              <a:cs typeface="+mn-cs"/>
            </a:rPr>
            <a:t> (Autopopulated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Net production volumes are autopopulated from the aggregated net production volume per site provided in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assumes that the reported energy use is associated with the reported net production volume.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Otherwise, this may be manually entered.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Energy use (kJ)</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Provide the total energy use the production volume is related to in kilo Joules (kJ)</a:t>
          </a:r>
          <a:r>
            <a:rPr lang="en-US" sz="1100" baseline="0">
              <a:solidFill>
                <a:schemeClr val="dk1"/>
              </a:solidFill>
              <a:effectLst/>
              <a:latin typeface="Montserrat" panose="00000500000000000000" pitchFamily="2" charset="0"/>
              <a:ea typeface="+mn-ea"/>
              <a:cs typeface="+mn-cs"/>
            </a:rPr>
            <a:t> across </a:t>
          </a:r>
          <a:r>
            <a:rPr lang="en-US" sz="1100">
              <a:solidFill>
                <a:schemeClr val="dk1"/>
              </a:solidFill>
              <a:effectLst/>
              <a:latin typeface="Montserrat" pitchFamily="2" charset="0"/>
              <a:ea typeface="+mn-ea"/>
              <a:cs typeface="+mn-cs"/>
            </a:rPr>
            <a:t>all sources (renewable and non-renewable) and all production purposes. For conversion of density values from various energy carriers to kJ, this conversion tool may be used: https://www.abraxasenergy.com/energy-resources/toolbox/conversion-calculators/energy/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Energy use (kJ/tonne fish produced per production cycle)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total</a:t>
          </a:r>
          <a:r>
            <a:rPr lang="en-US" sz="1100"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energy use per tonne of fish produced (live weight) per production cycle is calculated automatically based on the net production volume as follows:</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Energy use (kJ/tonne fish produced per production cycle) = Energy use (kJ) / Net production volume (tonnes</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311150</xdr:colOff>
      <xdr:row>8</xdr:row>
      <xdr:rowOff>292100</xdr:rowOff>
    </xdr:from>
    <xdr:to>
      <xdr:col>29</xdr:col>
      <xdr:colOff>577850</xdr:colOff>
      <xdr:row>8</xdr:row>
      <xdr:rowOff>1911350</xdr:rowOff>
    </xdr:to>
    <xdr:sp macro="" textlink="">
      <xdr:nvSpPr>
        <xdr:cNvPr id="11" name="TextBox 9">
          <a:extLst>
            <a:ext uri="{FF2B5EF4-FFF2-40B4-BE49-F238E27FC236}">
              <a16:creationId xmlns:a16="http://schemas.microsoft.com/office/drawing/2014/main" id="{00000000-0008-0000-1000-00000B000000}"/>
            </a:ext>
          </a:extLst>
        </xdr:cNvPr>
        <xdr:cNvSpPr txBox="1"/>
      </xdr:nvSpPr>
      <xdr:spPr>
        <a:xfrm>
          <a:off x="9436100" y="1196975"/>
          <a:ext cx="27051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do:</a:t>
          </a:r>
        </a:p>
        <a:p>
          <a:r>
            <a:rPr lang="en-US" sz="1100"/>
            <a:t>-</a:t>
          </a:r>
          <a:r>
            <a:rPr lang="en-US" sz="1100" baseline="0"/>
            <a:t> we can use similar layou to other template, where we allow to separate by site (although submission at UoC level should be allowed)</a:t>
          </a:r>
          <a:endParaRPr lang="en-US" sz="1100"/>
        </a:p>
        <a:p>
          <a:endParaRPr lang="en-US" sz="1100"/>
        </a:p>
        <a:p>
          <a:r>
            <a:rPr lang="en-US" sz="1100"/>
            <a:t>- SUM</a:t>
          </a:r>
          <a:r>
            <a:rPr lang="en-US" sz="1100" baseline="0"/>
            <a:t> (orange calculated automatically)</a:t>
          </a:r>
        </a:p>
        <a:p>
          <a:r>
            <a:rPr lang="en-US" sz="1100"/>
            <a:t>-</a:t>
          </a:r>
          <a:r>
            <a:rPr lang="en-US" sz="1100" baseline="0"/>
            <a:t> Total emission&gt; see formula</a:t>
          </a:r>
        </a:p>
        <a:p>
          <a:endParaRPr lang="en-US" sz="1100" baseline="0"/>
        </a:p>
        <a:p>
          <a:r>
            <a:rPr lang="en-US" sz="1100" baseline="0"/>
            <a:t>- </a:t>
          </a:r>
        </a:p>
      </xdr:txBody>
    </xdr:sp>
    <xdr:clientData/>
  </xdr:twoCellAnchor>
  <xdr:twoCellAnchor>
    <xdr:from>
      <xdr:col>9</xdr:col>
      <xdr:colOff>11812</xdr:colOff>
      <xdr:row>2</xdr:row>
      <xdr:rowOff>0</xdr:rowOff>
    </xdr:from>
    <xdr:to>
      <xdr:col>21</xdr:col>
      <xdr:colOff>0</xdr:colOff>
      <xdr:row>41</xdr:row>
      <xdr:rowOff>0</xdr:rowOff>
    </xdr:to>
    <xdr:sp macro="" textlink="">
      <xdr:nvSpPr>
        <xdr:cNvPr id="9" name="TextBox 2">
          <a:extLst>
            <a:ext uri="{FF2B5EF4-FFF2-40B4-BE49-F238E27FC236}">
              <a16:creationId xmlns:a16="http://schemas.microsoft.com/office/drawing/2014/main" id="{EDF4F948-D9A7-49D6-AA36-8E9042C0A647}"/>
            </a:ext>
            <a:ext uri="{147F2762-F138-4A5C-976F-8EAC2B608ADB}">
              <a16:predDERef xmlns:a16="http://schemas.microsoft.com/office/drawing/2014/main" pred="{A7D3934D-C621-4B69-83DB-767AD4FBF7F3}"/>
            </a:ext>
          </a:extLst>
        </xdr:cNvPr>
        <xdr:cNvSpPr txBox="1"/>
      </xdr:nvSpPr>
      <xdr:spPr>
        <a:xfrm>
          <a:off x="16597218" y="428625"/>
          <a:ext cx="7417688" cy="838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Montserrat" pitchFamily="2" charset="0"/>
            </a:rPr>
            <a:t>USER</a:t>
          </a:r>
          <a:r>
            <a:rPr lang="en-US" sz="1100" b="1" baseline="0">
              <a:latin typeface="Montserrat" pitchFamily="2" charset="0"/>
            </a:rPr>
            <a:t> GUIDANCE</a:t>
          </a:r>
        </a:p>
        <a:p>
          <a:r>
            <a:rPr lang="en-US" sz="1100">
              <a:solidFill>
                <a:schemeClr val="dk1"/>
              </a:solidFill>
              <a:effectLst/>
              <a:latin typeface="Montserrat" panose="00000500000000000000" pitchFamily="2" charset="0"/>
              <a:ea typeface="+mn-ea"/>
              <a:cs typeface="+mn-cs"/>
            </a:rPr>
            <a:t>Provide information on the GHG emission on the farm (scope 1 and 2 emissions) and of the feed used (scope 3 emissions only) during the production period at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a completed production cycle.</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Greenhouse gas emissions</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greenhouse gas emissions are 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Net production volume (tonnes) </a:t>
          </a:r>
          <a:r>
            <a:rPr lang="en-US"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Net production volumes are autopopulated from the aggregated net production volume per site provided in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p>
        <a:p>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assumes that the reported on-farm and feed related GHG emissions are associated with the reported net production volume. </a:t>
          </a: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Otherwise, this may be manually entered.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on-farm (kg CO2-eq.)</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on-farm GHG emissions for the reported site.</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on-farm (kg CO2-eq./tonne fish produced per production cycle)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on-farm GHG emission per tonne of fish produced per production cycle is calculated automatically </a:t>
          </a:r>
          <a:r>
            <a:rPr lang="en-US" sz="1100">
              <a:solidFill>
                <a:schemeClr val="dk1"/>
              </a:solidFill>
              <a:effectLst/>
              <a:latin typeface="Montserrat" panose="00000500000000000000" pitchFamily="2" charset="0"/>
              <a:ea typeface="+mn-ea"/>
              <a:cs typeface="+mn-cs"/>
            </a:rPr>
            <a:t>based on the net production volume as follows: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GHG emission on-farm (kg CO2-eq./tonne fish produced per production cycle) =  GHG emission on-farm (kg CO2-eq.) / </a:t>
          </a:r>
          <a:r>
            <a:rPr lang="en-US" sz="1100" i="1">
              <a:solidFill>
                <a:schemeClr val="dk1"/>
              </a:solidFill>
              <a:effectLst/>
              <a:latin typeface="Montserrat" panose="00000500000000000000" pitchFamily="2" charset="0"/>
              <a:ea typeface="+mn-ea"/>
              <a:cs typeface="+mn-cs"/>
            </a:rPr>
            <a:t>Net production volume (tonnes)</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feed (kg CO2-eq.)</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GHG emission of the feed used during the production cycle for the reported site.</a:t>
          </a:r>
        </a:p>
        <a:p>
          <a:endParaRPr lang="de-DE" sz="1100" b="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feed (kg CO2-eq./tonne fish produced per production cycle)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GHG emission of feed per tonne of fish produced per production cycle is calculated automatically </a:t>
          </a:r>
          <a:r>
            <a:rPr lang="en-US" sz="1100">
              <a:solidFill>
                <a:schemeClr val="dk1"/>
              </a:solidFill>
              <a:effectLst/>
              <a:latin typeface="Montserrat" panose="00000500000000000000" pitchFamily="2" charset="0"/>
              <a:ea typeface="+mn-ea"/>
              <a:cs typeface="+mn-cs"/>
            </a:rPr>
            <a:t>based on the net production volume as follows: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GHG emission feed (kg CO2-eq./tonne fish produced per production cycle) = GHG emission feed (kg CO2-eq.) / </a:t>
          </a:r>
          <a:r>
            <a:rPr lang="en-US" sz="1100" i="1">
              <a:solidFill>
                <a:schemeClr val="dk1"/>
              </a:solidFill>
              <a:effectLst/>
              <a:latin typeface="Montserrat" panose="00000500000000000000" pitchFamily="2" charset="0"/>
              <a:ea typeface="+mn-ea"/>
              <a:cs typeface="+mn-cs"/>
            </a:rPr>
            <a:t>Net production volume (tonnes)</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effectLst/>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1942</xdr:colOff>
      <xdr:row>3</xdr:row>
      <xdr:rowOff>19526</xdr:rowOff>
    </xdr:from>
    <xdr:to>
      <xdr:col>33</xdr:col>
      <xdr:colOff>0</xdr:colOff>
      <xdr:row>61</xdr:row>
      <xdr:rowOff>-1</xdr:rowOff>
    </xdr:to>
    <xdr:sp macro="" textlink="">
      <xdr:nvSpPr>
        <xdr:cNvPr id="42" name="TextBox 1">
          <a:extLst>
            <a:ext uri="{FF2B5EF4-FFF2-40B4-BE49-F238E27FC236}">
              <a16:creationId xmlns:a16="http://schemas.microsoft.com/office/drawing/2014/main" id="{00000000-0008-0000-1500-000006000000}"/>
            </a:ext>
          </a:extLst>
        </xdr:cNvPr>
        <xdr:cNvSpPr txBox="1"/>
      </xdr:nvSpPr>
      <xdr:spPr>
        <a:xfrm>
          <a:off x="27314880" y="448151"/>
          <a:ext cx="7427558" cy="126725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r>
            <a:rPr lang="en-US" sz="1100" b="0" i="0">
              <a:solidFill>
                <a:sysClr val="windowText" lastClr="000000"/>
              </a:solidFill>
              <a:effectLst/>
              <a:latin typeface="Montserrat" panose="00000500000000000000" pitchFamily="2" charset="0"/>
              <a:ea typeface="+mn-ea"/>
              <a:cs typeface="+mn-cs"/>
            </a:rPr>
            <a:t>Use table 1 to provide the mortality count and cause of observed mortality, including mass mortality events, during the production period of each species at the ASC </a:t>
          </a:r>
          <a:r>
            <a:rPr lang="en-US" sz="1100" b="0" i="1">
              <a:solidFill>
                <a:sysClr val="windowText" lastClr="000000"/>
              </a:solidFill>
              <a:effectLst/>
              <a:latin typeface="Montserrat" panose="00000500000000000000" pitchFamily="2" charset="0"/>
              <a:ea typeface="+mn-ea"/>
              <a:cs typeface="+mn-cs"/>
            </a:rPr>
            <a:t>certified</a:t>
          </a:r>
          <a:r>
            <a:rPr lang="en-US" sz="1100" b="0" i="0">
              <a:solidFill>
                <a:sysClr val="windowText" lastClr="000000"/>
              </a:solidFill>
              <a:effectLst/>
              <a:latin typeface="Montserrat" panose="00000500000000000000" pitchFamily="2" charset="0"/>
              <a:ea typeface="+mn-ea"/>
              <a:cs typeface="+mn-cs"/>
            </a:rPr>
            <a:t> or </a:t>
          </a:r>
          <a:r>
            <a:rPr lang="en-US" sz="1100" b="0" i="1">
              <a:solidFill>
                <a:sysClr val="windowText" lastClr="000000"/>
              </a:solidFill>
              <a:effectLst/>
              <a:latin typeface="Montserrat" panose="00000500000000000000" pitchFamily="2" charset="0"/>
              <a:ea typeface="+mn-ea"/>
              <a:cs typeface="+mn-cs"/>
            </a:rPr>
            <a:t>suspended</a:t>
          </a:r>
          <a:r>
            <a:rPr lang="en-US" sz="1100" b="0" i="0">
              <a:solidFill>
                <a:sysClr val="windowText" lastClr="000000"/>
              </a:solidFill>
              <a:effectLst/>
              <a:latin typeface="Montserrat" panose="00000500000000000000" pitchFamily="2" charset="0"/>
              <a:ea typeface="+mn-ea"/>
              <a:cs typeface="+mn-cs"/>
            </a:rPr>
            <a:t> site with a completed production cycle. In the event of no recorded mortalities, reporting is not required.</a:t>
          </a:r>
        </a:p>
        <a:p>
          <a:endParaRPr lang="en-US" sz="1100" b="0" i="0">
            <a:solidFill>
              <a:sysClr val="windowText" lastClr="000000"/>
            </a:solidFill>
            <a:effectLst/>
            <a:latin typeface="Montserrat" panose="00000500000000000000" pitchFamily="2" charset="0"/>
            <a:ea typeface="+mn-ea"/>
            <a:cs typeface="+mn-cs"/>
          </a:endParaRPr>
        </a:p>
        <a:p>
          <a:r>
            <a:rPr lang="en-US" sz="1100" b="0" i="0">
              <a:solidFill>
                <a:sysClr val="windowText" lastClr="000000"/>
              </a:solidFill>
              <a:effectLst/>
              <a:latin typeface="Montserrat" panose="00000500000000000000" pitchFamily="2" charset="0"/>
              <a:ea typeface="+mn-ea"/>
              <a:cs typeface="+mn-cs"/>
            </a:rPr>
            <a:t>Data inputs in the </a:t>
          </a:r>
          <a:r>
            <a:rPr lang="en-US" sz="1100" b="0" i="1">
              <a:solidFill>
                <a:sysClr val="windowText" lastClr="000000"/>
              </a:solidFill>
              <a:effectLst/>
              <a:latin typeface="Montserrat" panose="00000500000000000000" pitchFamily="2" charset="0"/>
              <a:ea typeface="+mn-ea"/>
              <a:cs typeface="+mn-cs"/>
            </a:rPr>
            <a:t>'Species, fallowing, production</a:t>
          </a:r>
          <a:r>
            <a:rPr lang="en-US" sz="1100" b="0" i="0">
              <a:solidFill>
                <a:sysClr val="windowText" lastClr="000000"/>
              </a:solidFill>
              <a:effectLst/>
              <a:latin typeface="Montserrat" panose="00000500000000000000" pitchFamily="2" charset="0"/>
              <a:ea typeface="+mn-ea"/>
              <a:cs typeface="+mn-cs"/>
            </a:rPr>
            <a:t>' tab and mortality data in table 1 are used to calculate the total mortality count and total mortality rate per species per site in table 2. </a:t>
          </a:r>
        </a:p>
        <a:p>
          <a:endParaRPr lang="en-US" sz="1100" b="0" i="0">
            <a:solidFill>
              <a:sysClr val="windowText" lastClr="000000"/>
            </a:solidFill>
            <a:effectLst/>
            <a:latin typeface="Montserrat" panose="00000500000000000000" pitchFamily="2" charset="0"/>
            <a:ea typeface="+mn-ea"/>
            <a:cs typeface="+mn-cs"/>
          </a:endParaRPr>
        </a:p>
        <a:p>
          <a:r>
            <a:rPr lang="en-US" sz="1100" b="0" i="0">
              <a:solidFill>
                <a:sysClr val="windowText" lastClr="000000"/>
              </a:solidFill>
              <a:effectLst/>
              <a:latin typeface="Montserrat" panose="00000500000000000000" pitchFamily="2" charset="0"/>
              <a:ea typeface="+mn-ea"/>
              <a:cs typeface="+mn-cs"/>
            </a:rPr>
            <a:t>Data inputs in the </a:t>
          </a:r>
          <a:r>
            <a:rPr lang="en-US" sz="1100" b="0" i="1">
              <a:solidFill>
                <a:sysClr val="windowText" lastClr="000000"/>
              </a:solidFill>
              <a:effectLst/>
              <a:latin typeface="Montserrat" panose="00000500000000000000" pitchFamily="2" charset="0"/>
              <a:ea typeface="+mn-ea"/>
              <a:cs typeface="+mn-cs"/>
            </a:rPr>
            <a:t>'Species, fallowing, production</a:t>
          </a:r>
          <a:r>
            <a:rPr lang="en-US" sz="1100" b="0" i="0">
              <a:solidFill>
                <a:sysClr val="windowText" lastClr="000000"/>
              </a:solidFill>
              <a:effectLst/>
              <a:latin typeface="Montserrat" panose="00000500000000000000" pitchFamily="2" charset="0"/>
              <a:ea typeface="+mn-ea"/>
              <a:cs typeface="+mn-cs"/>
            </a:rPr>
            <a:t>' tab and mortality data in table 1 are used to calculate the mortality rate by each unique cause reported per species per site in table 3.</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ontserrat" panose="00000500000000000000" pitchFamily="2" charset="0"/>
              <a:ea typeface="+mn-ea"/>
              <a:cs typeface="+mn-cs"/>
            </a:rPr>
            <a:t>TABLE 1. Mortality reporting by cause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for reported mortalities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name (Latin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species for reported mortalities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cause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cause of mortality. If the cause is not a listed option, please briefly type out the cause of the event.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Mortality count by cause (# of animals)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number of dead animals per cause.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p>
        <a:p>
          <a:r>
            <a:rPr lang="en-US" sz="1100" b="1" u="sng">
              <a:solidFill>
                <a:schemeClr val="dk1"/>
              </a:solidFill>
              <a:effectLst/>
              <a:latin typeface="Montserrat" panose="00000500000000000000" pitchFamily="2" charset="0"/>
              <a:ea typeface="+mn-ea"/>
              <a:cs typeface="+mn-cs"/>
            </a:rPr>
            <a:t>TABLE 2. Mortality rate per species per site</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site name 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species </a:t>
          </a:r>
          <a:r>
            <a:rPr lang="en-US" sz="1100">
              <a:solidFill>
                <a:schemeClr val="dk1"/>
              </a:solidFill>
              <a:effectLst/>
              <a:latin typeface="Montserrat" panose="00000500000000000000" pitchFamily="2" charset="0"/>
              <a:ea typeface="+mn-ea"/>
              <a:cs typeface="+mn-cs"/>
            </a:rPr>
            <a:t>name </a:t>
          </a:r>
          <a:r>
            <a:rPr lang="en-GB" sz="1100">
              <a:solidFill>
                <a:schemeClr val="dk1"/>
              </a:solidFill>
              <a:effectLst/>
              <a:latin typeface="Montserrat" panose="00000500000000000000" pitchFamily="2" charset="0"/>
              <a:ea typeface="+mn-ea"/>
              <a:cs typeface="+mn-cs"/>
            </a:rPr>
            <a:t>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Stocking count (# of animals)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stocking count 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count (# of animals)</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per species per site is calculated.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rate (as % of initially stocked animals)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Mortality rate is calculated as percentage of the stocking count as follows:</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Mortality rate (%) = mortality count (# of animals) / stocking count (# of animals) * 100</a:t>
          </a:r>
          <a:endParaRPr lang="en-NL" sz="1100">
            <a:solidFill>
              <a:schemeClr val="dk1"/>
            </a:solidFill>
            <a:effectLst/>
            <a:latin typeface="Montserrat" panose="00000500000000000000" pitchFamily="2" charset="0"/>
            <a:ea typeface="+mn-ea"/>
            <a:cs typeface="+mn-cs"/>
          </a:endParaRPr>
        </a:p>
        <a:p>
          <a:endParaRPr lang="en-US" sz="1100" b="1" u="sng">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3. Mortality rate per cause per species per site</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site name is 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species name is 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cause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Each unique cause reported per species per site is </a:t>
          </a:r>
          <a:r>
            <a:rPr lang="en-GB" sz="1100">
              <a:solidFill>
                <a:schemeClr val="dk1"/>
              </a:solidFill>
              <a:effectLst/>
              <a:latin typeface="Montserrat" panose="00000500000000000000" pitchFamily="2" charset="0"/>
              <a:ea typeface="+mn-ea"/>
              <a:cs typeface="+mn-cs"/>
            </a:rPr>
            <a:t>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count (# of animals)</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per species per site is calculated.</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Total mortality count by cause (# of animals) </a:t>
          </a:r>
          <a:r>
            <a:rPr lang="en-US" sz="1100">
              <a:solidFill>
                <a:schemeClr val="dk1"/>
              </a:solidFill>
              <a:effectLst/>
              <a:latin typeface="Montserrat" panose="00000500000000000000" pitchFamily="2" charset="0"/>
              <a:ea typeface="+mn-ea"/>
              <a:cs typeface="+mn-cs"/>
            </a:rPr>
            <a:t>(Calculated field)</a:t>
          </a:r>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cause per species per site is calculated.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rate by cause (as % of total mortality)</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data provided in table 1 and production data from the tab </a:t>
          </a:r>
          <a:r>
            <a:rPr lang="en-GB" sz="1100" i="1">
              <a:solidFill>
                <a:schemeClr val="dk1"/>
              </a:solidFill>
              <a:effectLst/>
              <a:latin typeface="Montserrat" panose="00000500000000000000" pitchFamily="2" charset="0"/>
              <a:ea typeface="+mn-ea"/>
              <a:cs typeface="+mn-cs"/>
            </a:rPr>
            <a:t>'Species, fallowing, production</a:t>
          </a:r>
          <a:r>
            <a:rPr lang="en-US" sz="1100">
              <a:solidFill>
                <a:schemeClr val="dk1"/>
              </a:solidFill>
              <a:effectLst/>
              <a:latin typeface="Montserrat" panose="00000500000000000000" pitchFamily="2" charset="0"/>
              <a:ea typeface="+mn-ea"/>
              <a:cs typeface="+mn-cs"/>
            </a:rPr>
            <a:t>' the mortality rate by each unique cause reported per species per farm site is calculated as follows:</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Mortality rate (%) = total mortality count per cause (# of animals)/total mortality count (# of animals) * 100</a:t>
          </a:r>
          <a:endParaRPr lang="en-NL" sz="1100">
            <a:solidFill>
              <a:schemeClr val="dk1"/>
            </a:solidFill>
            <a:effectLst/>
            <a:latin typeface="Montserrat" panose="00000500000000000000" pitchFamily="2" charset="0"/>
            <a:ea typeface="+mn-ea"/>
            <a:cs typeface="+mn-cs"/>
          </a:endParaRPr>
        </a:p>
        <a:p>
          <a:endParaRPr lang="en-US" sz="1100" b="0" i="1">
            <a:solidFill>
              <a:sysClr val="windowText" lastClr="000000"/>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15717</xdr:colOff>
      <xdr:row>1</xdr:row>
      <xdr:rowOff>206690</xdr:rowOff>
    </xdr:from>
    <xdr:to>
      <xdr:col>29</xdr:col>
      <xdr:colOff>561</xdr:colOff>
      <xdr:row>60</xdr:row>
      <xdr:rowOff>202405</xdr:rowOff>
    </xdr:to>
    <xdr:sp macro="" textlink="">
      <xdr:nvSpPr>
        <xdr:cNvPr id="6" name="TextBox 1">
          <a:extLst>
            <a:ext uri="{FF2B5EF4-FFF2-40B4-BE49-F238E27FC236}">
              <a16:creationId xmlns:a16="http://schemas.microsoft.com/office/drawing/2014/main" id="{00000000-0008-0000-1E00-000010000000}"/>
            </a:ext>
          </a:extLst>
        </xdr:cNvPr>
        <xdr:cNvSpPr txBox="1"/>
      </xdr:nvSpPr>
      <xdr:spPr>
        <a:xfrm>
          <a:off x="29233655" y="421003"/>
          <a:ext cx="7414344" cy="126877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anose="00000500000000000000" pitchFamily="2" charset="0"/>
            </a:rPr>
            <a:t>USER GUIDANCE</a:t>
          </a:r>
        </a:p>
        <a:p>
          <a:r>
            <a:rPr lang="en-US" sz="1100">
              <a:solidFill>
                <a:schemeClr val="dk1"/>
              </a:solidFill>
              <a:effectLst/>
              <a:latin typeface="Montserrat" panose="00000500000000000000" pitchFamily="2" charset="0"/>
              <a:ea typeface="+mn-ea"/>
              <a:cs typeface="+mn-cs"/>
            </a:rPr>
            <a:t>Provide </a:t>
          </a:r>
          <a:r>
            <a:rPr lang="en-GB" sz="1100">
              <a:solidFill>
                <a:schemeClr val="dk1"/>
              </a:solidFill>
              <a:effectLst/>
              <a:latin typeface="Montserrat" panose="00000500000000000000" pitchFamily="2" charset="0"/>
              <a:ea typeface="+mn-ea"/>
              <a:cs typeface="+mn-cs"/>
            </a:rPr>
            <a:t>the product and treatment details </a:t>
          </a:r>
          <a:r>
            <a:rPr lang="en-US" sz="1100">
              <a:solidFill>
                <a:schemeClr val="dk1"/>
              </a:solidFill>
              <a:effectLst/>
              <a:latin typeface="Montserrat" panose="00000500000000000000" pitchFamily="2" charset="0"/>
              <a:ea typeface="+mn-ea"/>
              <a:cs typeface="+mn-cs"/>
            </a:rPr>
            <a:t>for</a:t>
          </a:r>
          <a:r>
            <a:rPr lang="en-GB" sz="1100">
              <a:solidFill>
                <a:schemeClr val="dk1"/>
              </a:solidFill>
              <a:effectLst/>
              <a:latin typeface="Montserrat" panose="00000500000000000000" pitchFamily="2" charset="0"/>
              <a:ea typeface="+mn-ea"/>
              <a:cs typeface="+mn-cs"/>
            </a:rPr>
            <a:t> each veterinary treatment used </a:t>
          </a:r>
          <a:r>
            <a:rPr lang="en-US" sz="1100">
              <a:solidFill>
                <a:schemeClr val="dk1"/>
              </a:solidFill>
              <a:effectLst/>
              <a:latin typeface="Montserrat" panose="00000500000000000000" pitchFamily="2" charset="0"/>
              <a:ea typeface="+mn-ea"/>
              <a:cs typeface="+mn-cs"/>
            </a:rPr>
            <a:t>during the production period at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a completed production cycle.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A treatment is a single course medication given to address a specific disease issue that may last a number of days. </a:t>
          </a:r>
          <a:r>
            <a:rPr lang="en-US" sz="1100">
              <a:solidFill>
                <a:schemeClr val="dk1"/>
              </a:solidFill>
              <a:effectLst/>
              <a:latin typeface="Montserrat" panose="00000500000000000000" pitchFamily="2" charset="0"/>
              <a:ea typeface="+mn-ea"/>
              <a:cs typeface="+mn-cs"/>
            </a:rPr>
            <a:t>Where no treatments were conducted, reporting is not required.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Therapeutants 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veterinary treatments are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r>
            <a:rPr lang="en-GB" sz="1100" u="none">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name (Latin name) (select)</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species for reported the treatment using the dropdown menu. </a:t>
          </a:r>
          <a:r>
            <a:rPr lang="en-GB" sz="1100">
              <a:solidFill>
                <a:schemeClr val="dk1"/>
              </a:solidFill>
              <a:effectLst/>
              <a:latin typeface="Montserrat" panose="00000500000000000000" pitchFamily="2" charset="0"/>
              <a:ea typeface="+mn-ea"/>
              <a:cs typeface="+mn-cs"/>
            </a:rPr>
            <a:t>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Start date of treatment (yyyy-mm-dd)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start date of the treatment.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End date of treatment (yyyy-mm-dd)</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date of the last day of the treatment. When a treatment is completed within a day, the end date should be the same as the </a:t>
          </a:r>
          <a:r>
            <a:rPr lang="en-US" sz="1100" i="1">
              <a:solidFill>
                <a:schemeClr val="dk1"/>
              </a:solidFill>
              <a:effectLst/>
              <a:latin typeface="Montserrat" panose="00000500000000000000" pitchFamily="2" charset="0"/>
              <a:ea typeface="+mn-ea"/>
              <a:cs typeface="+mn-cs"/>
            </a:rPr>
            <a:t>'Start date of treatment</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Reason for use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medical reason for the treatment.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Type of </a:t>
          </a:r>
          <a:r>
            <a:rPr lang="en-US" sz="1100" b="1">
              <a:solidFill>
                <a:schemeClr val="dk1"/>
              </a:solidFill>
              <a:effectLst/>
              <a:latin typeface="Montserrat" panose="00000500000000000000" pitchFamily="2" charset="0"/>
              <a:ea typeface="+mn-ea"/>
              <a:cs typeface="+mn-cs"/>
            </a:rPr>
            <a:t>treatment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type of treatment that is applied.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the type of treatment applied is not an option, please type out the treatment as concise as possible.</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Product trade name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trade name of the product used for the treatment.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Active ingredient name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active ingredient of the product used for the treatment.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WHO classification (for antimicrobials only)</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WHO classification is required all antimicrobials (antibiotics, antifungals, antivirals, antiparasitics).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from the WHO classification for the antimicrobial used from dropdown list provided. If the classification is not listed, select 'Not important antimicrobial'</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WHO classification list is available online: </a:t>
          </a:r>
          <a:r>
            <a:rPr lang="en-US" sz="1100">
              <a:solidFill>
                <a:schemeClr val="dk1"/>
              </a:solidFill>
              <a:effectLst/>
              <a:latin typeface="Montserrat" panose="00000500000000000000" pitchFamily="2" charset="0"/>
              <a:ea typeface="+mn-ea"/>
              <a:cs typeface="+mn-cs"/>
            </a:rPr>
            <a:t>https://www.who.int/groups/advisory-group-on-the-who-list-of-critically-important-antimicrobials</a:t>
          </a:r>
          <a:r>
            <a:rPr lang="en-US" sz="1100" u="sng">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Amount of active component</a:t>
          </a:r>
          <a:r>
            <a:rPr lang="en-GB" sz="1100">
              <a:solidFill>
                <a:schemeClr val="dk1"/>
              </a:solidFill>
              <a:effectLst/>
              <a:latin typeface="Montserrat" panose="00000500000000000000" pitchFamily="2" charset="0"/>
              <a:ea typeface="+mn-ea"/>
              <a:cs typeface="+mn-cs"/>
            </a:rPr>
            <a:t> </a:t>
          </a:r>
          <a:r>
            <a:rPr lang="en-GB" sz="1100" b="1">
              <a:solidFill>
                <a:schemeClr val="dk1"/>
              </a:solidFill>
              <a:effectLst/>
              <a:latin typeface="Montserrat" panose="00000500000000000000" pitchFamily="2" charset="0"/>
              <a:ea typeface="+mn-ea"/>
              <a:cs typeface="+mn-cs"/>
            </a:rPr>
            <a:t>(kg)</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amount of active component that has been applied during the treatment (in kg).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may be calculated from the amount of active component as indicated on the product label.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For example, if a parasiticide contains 10 mg/mL of active components and 1L of the parasiticide is applied, then 10.000 mg = 10 g = 0.01 kg of active component is applied.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Biomass treated (tonnes)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volume (tonnes) of animals in production that has been treated with the therapeutant.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kg of active ingredient</a:t>
          </a:r>
          <a:r>
            <a:rPr lang="en-US" sz="1100" b="1" strike="sngStrike">
              <a:solidFill>
                <a:schemeClr val="dk1"/>
              </a:solidFill>
              <a:effectLst/>
              <a:latin typeface="Montserrat" panose="00000500000000000000" pitchFamily="2" charset="0"/>
              <a:ea typeface="+mn-ea"/>
              <a:cs typeface="+mn-cs"/>
            </a:rPr>
            <a:t>/</a:t>
          </a:r>
          <a:r>
            <a:rPr lang="en-US" sz="1100" b="1">
              <a:solidFill>
                <a:schemeClr val="dk1"/>
              </a:solidFill>
              <a:effectLst/>
              <a:latin typeface="Montserrat" panose="00000500000000000000" pitchFamily="2" charset="0"/>
              <a:ea typeface="+mn-ea"/>
              <a:cs typeface="+mn-cs"/>
            </a:rPr>
            <a:t>tonne of fish treated (kg/tonne)</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amount of active ingredient applied per tonne of treated fish, is calculated automatically based on the </a:t>
          </a:r>
          <a:r>
            <a:rPr lang="en-US" sz="1100" i="1">
              <a:solidFill>
                <a:schemeClr val="dk1"/>
              </a:solidFill>
              <a:effectLst/>
              <a:latin typeface="Montserrat" panose="00000500000000000000" pitchFamily="2" charset="0"/>
              <a:ea typeface="+mn-ea"/>
              <a:cs typeface="+mn-cs"/>
            </a:rPr>
            <a:t>'Amount of active component (kg)</a:t>
          </a:r>
          <a:r>
            <a:rPr lang="en-US" sz="1100" i="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'Biomass treated (tonnes)</a:t>
          </a:r>
          <a:r>
            <a:rPr lang="en-US" sz="1100" i="0">
              <a:solidFill>
                <a:schemeClr val="dk1"/>
              </a:solidFill>
              <a:effectLst/>
              <a:latin typeface="Montserrat" panose="00000500000000000000" pitchFamily="2" charset="0"/>
              <a:ea typeface="+mn-ea"/>
              <a:cs typeface="+mn-cs"/>
            </a:rPr>
            <a:t>' as follows:</a:t>
          </a:r>
          <a:endParaRPr lang="en-NL" sz="1100" i="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kg of active ingredient/tonne of fish treated (kg/tonne) = Amount of active component (kg)/Biomass treated (tonnes)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p>
        <a:p>
          <a:r>
            <a:rPr lang="en-GB" sz="1100" b="1">
              <a:solidFill>
                <a:schemeClr val="dk1"/>
              </a:solidFill>
              <a:effectLst/>
              <a:latin typeface="Montserrat" panose="00000500000000000000" pitchFamily="2" charset="0"/>
              <a:ea typeface="+mn-ea"/>
              <a:cs typeface="+mn-cs"/>
            </a:rPr>
            <a:t>Total number of net pens (#) </a:t>
          </a:r>
          <a:r>
            <a:rPr lang="en-GB" sz="1100" b="0">
              <a:solidFill>
                <a:schemeClr val="dk1"/>
              </a:solidFill>
              <a:effectLst/>
              <a:latin typeface="Montserrat" panose="00000500000000000000" pitchFamily="2" charset="0"/>
              <a:ea typeface="+mn-ea"/>
              <a:cs typeface="+mn-cs"/>
            </a:rPr>
            <a:t>(Mandatory field)</a:t>
          </a:r>
        </a:p>
        <a:p>
          <a:r>
            <a:rPr lang="en-GB" sz="1100" b="0">
              <a:solidFill>
                <a:schemeClr val="dk1"/>
              </a:solidFill>
              <a:effectLst/>
              <a:latin typeface="Montserrat" panose="00000500000000000000" pitchFamily="2" charset="0"/>
              <a:ea typeface="+mn-ea"/>
              <a:cs typeface="+mn-cs"/>
            </a:rPr>
            <a:t>Provide the total number of number of pens on your site in use during the reported production</a:t>
          </a:r>
          <a:r>
            <a:rPr lang="en-GB" sz="1100" b="0" baseline="0">
              <a:solidFill>
                <a:schemeClr val="dk1"/>
              </a:solidFill>
              <a:effectLst/>
              <a:latin typeface="Montserrat" panose="00000500000000000000" pitchFamily="2" charset="0"/>
              <a:ea typeface="+mn-ea"/>
              <a:cs typeface="+mn-cs"/>
            </a:rPr>
            <a:t> cycle. </a:t>
          </a:r>
          <a:endParaRPr lang="en-GB" sz="1100" b="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 of net pens treated (#) </a:t>
          </a:r>
          <a:r>
            <a:rPr lang="en-GB" sz="1100" b="0">
              <a:solidFill>
                <a:schemeClr val="dk1"/>
              </a:solidFill>
              <a:effectLst/>
              <a:latin typeface="Montserrat" panose="00000500000000000000" pitchFamily="2" charset="0"/>
              <a:ea typeface="+mn-ea"/>
              <a:cs typeface="+mn-cs"/>
            </a:rPr>
            <a:t>(Mandatory field)</a:t>
          </a:r>
        </a:p>
        <a:p>
          <a:r>
            <a:rPr lang="en-GB" sz="1100" b="0">
              <a:solidFill>
                <a:schemeClr val="dk1"/>
              </a:solidFill>
              <a:effectLst/>
              <a:latin typeface="Montserrat" panose="00000500000000000000" pitchFamily="2" charset="0"/>
              <a:ea typeface="+mn-ea"/>
              <a:cs typeface="+mn-cs"/>
            </a:rPr>
            <a:t>Provide the number of net pens treated during the specific medical treatment.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1270</xdr:colOff>
      <xdr:row>2</xdr:row>
      <xdr:rowOff>0</xdr:rowOff>
    </xdr:from>
    <xdr:to>
      <xdr:col>19</xdr:col>
      <xdr:colOff>15541</xdr:colOff>
      <xdr:row>29</xdr:row>
      <xdr:rowOff>202406</xdr:rowOff>
    </xdr:to>
    <mc:AlternateContent xmlns:mc="http://schemas.openxmlformats.org/markup-compatibility/2006" xmlns:a14="http://schemas.microsoft.com/office/drawing/2010/main">
      <mc:Choice Requires="a14">
        <xdr:sp macro="" textlink="">
          <xdr:nvSpPr>
            <xdr:cNvPr id="3" name="TextBox 1">
              <a:extLst>
                <a:ext uri="{FF2B5EF4-FFF2-40B4-BE49-F238E27FC236}">
                  <a16:creationId xmlns:a16="http://schemas.microsoft.com/office/drawing/2014/main" id="{A5326ABD-1FC4-4CC2-8E7C-B9B05CE2B22D}"/>
                </a:ext>
              </a:extLst>
            </xdr:cNvPr>
            <xdr:cNvSpPr txBox="1"/>
          </xdr:nvSpPr>
          <xdr:spPr>
            <a:xfrm>
              <a:off x="7573645" y="428625"/>
              <a:ext cx="7443771" cy="6012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ontserrat" pitchFamily="2" charset="0"/>
                  <a:ea typeface="+mn-ea"/>
                  <a:cs typeface="+mn-cs"/>
                </a:rPr>
                <a:t>USER GUIDANCE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ontserrat" pitchFamily="2" charset="0"/>
                  <a:ea typeface="+mn-ea"/>
                  <a:cs typeface="+mn-cs"/>
                </a:rPr>
                <a:t>Data inputs in the 'Therapeutants use' tab are used to calculate the </a:t>
              </a:r>
              <a:r>
                <a:rPr lang="en-GB" sz="1100">
                  <a:solidFill>
                    <a:schemeClr val="dk1"/>
                  </a:solidFill>
                  <a:effectLst/>
                  <a:latin typeface="Montserrat" pitchFamily="2" charset="0"/>
                  <a:ea typeface="+mn-ea"/>
                  <a:cs typeface="+mn-cs"/>
                </a:rPr>
                <a:t>weighted number of treatments </a:t>
              </a:r>
              <a:r>
                <a:rPr lang="en-GB" sz="1100" b="0">
                  <a:solidFill>
                    <a:schemeClr val="dk1"/>
                  </a:solidFill>
                  <a:effectLst/>
                  <a:latin typeface="Montserrat" pitchFamily="2" charset="0"/>
                  <a:ea typeface="+mn-ea"/>
                  <a:cs typeface="+mn-cs"/>
                </a:rPr>
                <a:t>WNMT per species per site. The</a:t>
              </a:r>
              <a:r>
                <a:rPr lang="en-GB" sz="1100" b="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WNMT</a:t>
              </a:r>
              <a:r>
                <a:rPr lang="en-GB" sz="1100" baseline="0">
                  <a:solidFill>
                    <a:schemeClr val="dk1"/>
                  </a:solidFill>
                  <a:effectLst/>
                  <a:latin typeface="Montserrat" pitchFamily="2" charset="0"/>
                  <a:ea typeface="+mn-ea"/>
                  <a:cs typeface="+mn-cs"/>
                </a:rPr>
                <a:t> is </a:t>
              </a:r>
              <a:r>
                <a:rPr lang="en-GB" sz="1100">
                  <a:solidFill>
                    <a:schemeClr val="dk1"/>
                  </a:solidFill>
                  <a:effectLst/>
                  <a:latin typeface="Montserrat" pitchFamily="2" charset="0"/>
                  <a:ea typeface="+mn-ea"/>
                  <a:cs typeface="+mn-cs"/>
                </a:rPr>
                <a:t>the total number of medicinal parasiticide treatments (including hydrogen peroxide) applied during the production period of each ASC</a:t>
              </a:r>
              <a:r>
                <a:rPr lang="en-GB" sz="1100" baseline="0">
                  <a:solidFill>
                    <a:schemeClr val="dk1"/>
                  </a:solidFill>
                  <a:effectLst/>
                  <a:latin typeface="Montserrat" pitchFamily="2" charset="0"/>
                  <a:ea typeface="+mn-ea"/>
                  <a:cs typeface="+mn-cs"/>
                </a:rPr>
                <a:t> </a:t>
              </a:r>
              <a:r>
                <a:rPr lang="en-GB" sz="1100" i="1">
                  <a:solidFill>
                    <a:schemeClr val="dk1"/>
                  </a:solidFill>
                  <a:effectLst/>
                  <a:latin typeface="Montserrat" pitchFamily="2" charset="0"/>
                  <a:ea typeface="+mn-ea"/>
                  <a:cs typeface="+mn-cs"/>
                </a:rPr>
                <a:t>certified</a:t>
              </a:r>
              <a:r>
                <a:rPr lang="en-GB" sz="1100">
                  <a:solidFill>
                    <a:schemeClr val="dk1"/>
                  </a:solidFill>
                  <a:effectLst/>
                  <a:latin typeface="Montserrat" pitchFamily="2" charset="0"/>
                  <a:ea typeface="+mn-ea"/>
                  <a:cs typeface="+mn-cs"/>
                </a:rPr>
                <a:t> and </a:t>
              </a:r>
              <a:r>
                <a:rPr lang="en-GB" sz="1100" i="1">
                  <a:solidFill>
                    <a:schemeClr val="dk1"/>
                  </a:solidFill>
                  <a:effectLst/>
                  <a:latin typeface="Montserrat" pitchFamily="2" charset="0"/>
                  <a:ea typeface="+mn-ea"/>
                  <a:cs typeface="+mn-cs"/>
                </a:rPr>
                <a:t>suspended</a:t>
              </a:r>
              <a:r>
                <a:rPr lang="en-GB" sz="1100">
                  <a:solidFill>
                    <a:schemeClr val="dk1"/>
                  </a:solidFill>
                  <a:effectLst/>
                  <a:latin typeface="Montserrat" pitchFamily="2" charset="0"/>
                  <a:ea typeface="+mn-ea"/>
                  <a:cs typeface="+mn-cs"/>
                </a:rPr>
                <a:t> site with completed production cycles. Partial treatments should be counted as a proportion of the cages treated.</a:t>
              </a:r>
              <a:endParaRPr lang="en-GB">
                <a:effectLst/>
                <a:latin typeface="Montserrat" pitchFamily="2" charset="0"/>
              </a:endParaRP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Weighted number of medicinal treatments (WNMT)</a:t>
              </a:r>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Site name (select)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site </a:t>
              </a:r>
              <a:r>
                <a:rPr lang="en-US" sz="1100">
                  <a:solidFill>
                    <a:schemeClr val="dk1"/>
                  </a:solidFill>
                  <a:effectLst/>
                  <a:latin typeface="Montserrat" pitchFamily="2" charset="0"/>
                  <a:ea typeface="+mn-ea"/>
                  <a:cs typeface="+mn-cs"/>
                </a:rPr>
                <a:t>for </a:t>
              </a:r>
              <a:r>
                <a:rPr lang="en-GB" sz="1100">
                  <a:solidFill>
                    <a:schemeClr val="dk1"/>
                  </a:solidFill>
                  <a:effectLst/>
                  <a:latin typeface="Montserrat" pitchFamily="2" charset="0"/>
                  <a:ea typeface="+mn-ea"/>
                  <a:cs typeface="+mn-cs"/>
                </a:rPr>
                <a:t>which WMNT is </a:t>
              </a:r>
              <a:r>
                <a:rPr lang="en-US" sz="1100">
                  <a:solidFill>
                    <a:schemeClr val="dk1"/>
                  </a:solidFill>
                  <a:effectLst/>
                  <a:latin typeface="Montserrat" pitchFamily="2" charset="0"/>
                  <a:ea typeface="+mn-ea"/>
                  <a:cs typeface="+mn-cs"/>
                </a:rPr>
                <a:t>reported </a:t>
              </a:r>
              <a:r>
                <a:rPr lang="en-GB" sz="1100">
                  <a:solidFill>
                    <a:schemeClr val="dk1"/>
                  </a:solidFill>
                  <a:effectLst/>
                  <a:latin typeface="Montserrat" pitchFamily="2" charset="0"/>
                  <a:ea typeface="+mn-ea"/>
                  <a:cs typeface="+mn-cs"/>
                </a:rPr>
                <a:t>using the dropdown menu. Options that can be selected are populated from the 'Species, fallowing, production'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species in production the WNMT is reported for. The selection options are based on the site names provided in the </a:t>
              </a:r>
              <a:r>
                <a:rPr lang="en-GB" sz="1100" i="1">
                  <a:solidFill>
                    <a:schemeClr val="dk1"/>
                  </a:solidFill>
                  <a:effectLst/>
                  <a:latin typeface="Montserrat" pitchFamily="2" charset="0"/>
                  <a:ea typeface="+mn-ea"/>
                  <a:cs typeface="+mn-cs"/>
                </a:rPr>
                <a:t>'Species, fallowing, production' </a:t>
              </a:r>
              <a:r>
                <a:rPr lang="en-GB" sz="1100">
                  <a:solidFill>
                    <a:schemeClr val="dk1"/>
                  </a:solidFill>
                  <a:effectLst/>
                  <a:latin typeface="Montserrat" pitchFamily="2" charset="0"/>
                  <a:ea typeface="+mn-ea"/>
                  <a:cs typeface="+mn-cs"/>
                </a:rPr>
                <a:t>tab.</a:t>
              </a:r>
            </a:p>
            <a:p>
              <a:r>
                <a:rPr lang="en-GB" sz="1100">
                  <a:solidFill>
                    <a:schemeClr val="dk1"/>
                  </a:solidFill>
                  <a:effectLst/>
                  <a:latin typeface="Montserrat" pitchFamily="2" charset="0"/>
                  <a:ea typeface="+mn-ea"/>
                  <a:cs typeface="+mn-cs"/>
                </a:rPr>
                <a:t>(Mandatory field)</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Cycle ID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Provide</a:t>
              </a:r>
              <a:r>
                <a:rPr lang="en-US" sz="1100">
                  <a:solidFill>
                    <a:schemeClr val="dk1"/>
                  </a:solidFill>
                  <a:effectLst/>
                  <a:latin typeface="Montserrat" pitchFamily="2" charset="0"/>
                  <a:ea typeface="+mn-ea"/>
                  <a:cs typeface="+mn-cs"/>
                </a:rPr>
                <a:t> a cycle ID for each ASC certified production cycle. This can be any value, as long as it is unique to each production cycle listed here. </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WMNT </a:t>
              </a:r>
              <a:r>
                <a:rPr lang="en-US" sz="1100">
                  <a:solidFill>
                    <a:schemeClr val="dk1"/>
                  </a:solidFill>
                  <a:effectLst/>
                  <a:latin typeface="Montserrat" pitchFamily="2" charset="0"/>
                  <a:ea typeface="+mn-ea"/>
                  <a:cs typeface="+mn-cs"/>
                </a:rPr>
                <a:t>(Calculated field)</a:t>
              </a:r>
            </a:p>
            <a:p>
              <a:r>
                <a:rPr lang="en-GB" sz="1100">
                  <a:solidFill>
                    <a:schemeClr val="dk1"/>
                  </a:solidFill>
                  <a:effectLst/>
                  <a:latin typeface="Montserrat" pitchFamily="2" charset="0"/>
                  <a:ea typeface="+mn-ea"/>
                  <a:cs typeface="+mn-cs"/>
                </a:rPr>
                <a:t>The WNMT is calculated automatically as follows:</a:t>
              </a:r>
            </a:p>
            <a:p>
              <a:endParaRPr lang="en-US" sz="10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000" i="1">
                        <a:solidFill>
                          <a:schemeClr val="dk1"/>
                        </a:solidFill>
                        <a:effectLst/>
                        <a:latin typeface="Cambria Math" panose="02040503050406030204" pitchFamily="18" charset="0"/>
                        <a:ea typeface="+mn-ea"/>
                        <a:cs typeface="+mn-cs"/>
                      </a:rPr>
                      <m:t>𝑊𝑁𝑀𝑇</m:t>
                    </m:r>
                    <m:r>
                      <a:rPr lang="en-GB" sz="1000" i="1">
                        <a:solidFill>
                          <a:schemeClr val="dk1"/>
                        </a:solidFill>
                        <a:effectLst/>
                        <a:latin typeface="Cambria Math" panose="02040503050406030204" pitchFamily="18" charset="0"/>
                        <a:ea typeface="+mn-ea"/>
                        <a:cs typeface="+mn-cs"/>
                      </a:rPr>
                      <m:t>= </m:t>
                    </m:r>
                    <m:sSub>
                      <m:sSubPr>
                        <m:ctrlPr>
                          <a:rPr lang="en-GB" sz="1000" i="1">
                            <a:solidFill>
                              <a:schemeClr val="dk1"/>
                            </a:solidFill>
                            <a:effectLst/>
                            <a:latin typeface="Cambria Math" panose="02040503050406030204" pitchFamily="18" charset="0"/>
                            <a:ea typeface="+mn-ea"/>
                            <a:cs typeface="+mn-cs"/>
                          </a:rPr>
                        </m:ctrlPr>
                      </m:sSubPr>
                      <m:e>
                        <m:r>
                          <a:rPr lang="en-GB" sz="1000" i="1">
                            <a:solidFill>
                              <a:schemeClr val="dk1"/>
                            </a:solidFill>
                            <a:effectLst/>
                            <a:latin typeface="Cambria Math" panose="02040503050406030204" pitchFamily="18" charset="0"/>
                            <a:ea typeface="+mn-ea"/>
                            <a:cs typeface="+mn-cs"/>
                          </a:rPr>
                          <m:t>(</m:t>
                        </m:r>
                        <m:f>
                          <m:fPr>
                            <m:ctrlPr>
                              <a:rPr lang="en-GB" sz="1000" i="1">
                                <a:solidFill>
                                  <a:schemeClr val="dk1"/>
                                </a:solidFill>
                                <a:effectLst/>
                                <a:latin typeface="Cambria Math" panose="02040503050406030204" pitchFamily="18" charset="0"/>
                                <a:ea typeface="+mn-ea"/>
                                <a:cs typeface="+mn-cs"/>
                              </a:rPr>
                            </m:ctrlPr>
                          </m:fPr>
                          <m:num>
                            <m:r>
                              <a:rPr lang="en-GB" sz="1000" i="1">
                                <a:solidFill>
                                  <a:schemeClr val="dk1"/>
                                </a:solidFill>
                                <a:effectLst/>
                                <a:latin typeface="Cambria Math" panose="02040503050406030204" pitchFamily="18" charset="0"/>
                                <a:ea typeface="+mn-ea"/>
                                <a:cs typeface="+mn-cs"/>
                              </a:rPr>
                              <m:t>𝑁𝑢𝑚𝑏𝑒𝑟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𝑡𝑟𝑒𝑎𝑡𝑒𝑑</m:t>
                            </m:r>
                          </m:num>
                          <m:den>
                            <m:r>
                              <a:rPr lang="en-GB" sz="1000" i="1">
                                <a:solidFill>
                                  <a:schemeClr val="dk1"/>
                                </a:solidFill>
                                <a:effectLst/>
                                <a:latin typeface="Cambria Math" panose="02040503050406030204" pitchFamily="18" charset="0"/>
                                <a:ea typeface="+mn-ea"/>
                                <a:cs typeface="+mn-cs"/>
                              </a:rPr>
                              <m:t>𝑇𝑜𝑡𝑎𝑙</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𝑖𝑛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𝑢𝑠𝑒</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𝑡h𝑒</m:t>
                            </m:r>
                            <m:r>
                              <a:rPr lang="nl-NL" sz="1000" b="0" i="1">
                                <a:solidFill>
                                  <a:schemeClr val="dk1"/>
                                </a:solidFill>
                                <a:effectLst/>
                                <a:latin typeface="Cambria Math" panose="02040503050406030204" pitchFamily="18" charset="0"/>
                                <a:ea typeface="+mn-ea"/>
                                <a:cs typeface="+mn-cs"/>
                              </a:rPr>
                              <m:t> </m:t>
                            </m:r>
                            <m:r>
                              <a:rPr lang="nl-NL" sz="1000" b="0" i="1">
                                <a:solidFill>
                                  <a:schemeClr val="dk1"/>
                                </a:solidFill>
                                <a:effectLst/>
                                <a:latin typeface="Cambria Math" panose="02040503050406030204" pitchFamily="18" charset="0"/>
                                <a:ea typeface="+mn-ea"/>
                                <a:cs typeface="+mn-cs"/>
                              </a:rPr>
                              <m:t>𝑠𝑖𝑡𝑒</m:t>
                            </m:r>
                            <m:r>
                              <a:rPr lang="en-GB" sz="1000" i="1">
                                <a:solidFill>
                                  <a:schemeClr val="dk1"/>
                                </a:solidFill>
                                <a:effectLst/>
                                <a:latin typeface="Cambria Math" panose="02040503050406030204" pitchFamily="18" charset="0"/>
                                <a:ea typeface="+mn-ea"/>
                                <a:cs typeface="+mn-cs"/>
                              </a:rPr>
                              <m:t> </m:t>
                            </m:r>
                          </m:den>
                        </m:f>
                        <m:r>
                          <a:rPr lang="en-GB" sz="1000" i="1">
                            <a:solidFill>
                              <a:schemeClr val="dk1"/>
                            </a:solidFill>
                            <a:effectLst/>
                            <a:latin typeface="Cambria Math" panose="02040503050406030204" pitchFamily="18" charset="0"/>
                            <a:ea typeface="+mn-ea"/>
                            <a:cs typeface="+mn-cs"/>
                          </a:rPr>
                          <m:t>)</m:t>
                        </m:r>
                      </m:e>
                      <m:sub>
                        <m:r>
                          <a:rPr lang="en-GB" sz="1000" i="1">
                            <a:solidFill>
                              <a:schemeClr val="dk1"/>
                            </a:solidFill>
                            <a:effectLst/>
                            <a:latin typeface="Cambria Math" panose="02040503050406030204" pitchFamily="18" charset="0"/>
                            <a:ea typeface="+mn-ea"/>
                            <a:cs typeface="+mn-cs"/>
                          </a:rPr>
                          <m:t>𝑡𝑟𝑒𝑎𝑡𝑚𝑒𝑛𝑡</m:t>
                        </m:r>
                        <m:r>
                          <a:rPr lang="en-GB" sz="1000" i="1">
                            <a:solidFill>
                              <a:schemeClr val="dk1"/>
                            </a:solidFill>
                            <a:effectLst/>
                            <a:latin typeface="Cambria Math" panose="02040503050406030204" pitchFamily="18" charset="0"/>
                            <a:ea typeface="+mn-ea"/>
                            <a:cs typeface="+mn-cs"/>
                          </a:rPr>
                          <m:t> 1 </m:t>
                        </m:r>
                      </m:sub>
                    </m:sSub>
                    <m:r>
                      <a:rPr lang="en-GB" sz="1000" i="1">
                        <a:solidFill>
                          <a:schemeClr val="dk1"/>
                        </a:solidFill>
                        <a:effectLst/>
                        <a:latin typeface="Cambria Math" panose="02040503050406030204" pitchFamily="18" charset="0"/>
                        <a:ea typeface="+mn-ea"/>
                        <a:cs typeface="+mn-cs"/>
                      </a:rPr>
                      <m:t>+</m:t>
                    </m:r>
                    <m:r>
                      <a:rPr lang="nl-NL" sz="1000" b="0" i="1">
                        <a:solidFill>
                          <a:schemeClr val="dk1"/>
                        </a:solidFill>
                        <a:effectLst/>
                        <a:latin typeface="Cambria Math" panose="02040503050406030204" pitchFamily="18" charset="0"/>
                        <a:ea typeface="+mn-ea"/>
                        <a:cs typeface="+mn-cs"/>
                      </a:rPr>
                      <m:t> </m:t>
                    </m:r>
                    <m:sSub>
                      <m:sSubPr>
                        <m:ctrlPr>
                          <a:rPr lang="en-GB" sz="1000" i="1">
                            <a:solidFill>
                              <a:schemeClr val="dk1"/>
                            </a:solidFill>
                            <a:effectLst/>
                            <a:latin typeface="Cambria Math" panose="02040503050406030204" pitchFamily="18" charset="0"/>
                            <a:ea typeface="+mn-ea"/>
                            <a:cs typeface="+mn-cs"/>
                          </a:rPr>
                        </m:ctrlPr>
                      </m:sSubPr>
                      <m:e>
                        <m:r>
                          <a:rPr lang="en-GB" sz="1000" i="1">
                            <a:solidFill>
                              <a:schemeClr val="dk1"/>
                            </a:solidFill>
                            <a:effectLst/>
                            <a:latin typeface="Cambria Math" panose="02040503050406030204" pitchFamily="18" charset="0"/>
                            <a:ea typeface="+mn-ea"/>
                            <a:cs typeface="+mn-cs"/>
                          </a:rPr>
                          <m:t>(</m:t>
                        </m:r>
                        <m:f>
                          <m:fPr>
                            <m:ctrlPr>
                              <a:rPr lang="en-GB" sz="1000" i="1">
                                <a:solidFill>
                                  <a:schemeClr val="dk1"/>
                                </a:solidFill>
                                <a:effectLst/>
                                <a:latin typeface="Cambria Math" panose="02040503050406030204" pitchFamily="18" charset="0"/>
                                <a:ea typeface="+mn-ea"/>
                                <a:cs typeface="+mn-cs"/>
                              </a:rPr>
                            </m:ctrlPr>
                          </m:fPr>
                          <m:num>
                            <m:r>
                              <a:rPr lang="en-GB" sz="1000" i="1">
                                <a:solidFill>
                                  <a:schemeClr val="dk1"/>
                                </a:solidFill>
                                <a:effectLst/>
                                <a:latin typeface="Cambria Math" panose="02040503050406030204" pitchFamily="18" charset="0"/>
                                <a:ea typeface="+mn-ea"/>
                                <a:cs typeface="+mn-cs"/>
                              </a:rPr>
                              <m:t>𝑁𝑢𝑚𝑏𝑒𝑟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𝑡𝑟𝑒𝑎𝑡𝑒𝑑</m:t>
                            </m:r>
                          </m:num>
                          <m:den>
                            <m:r>
                              <a:rPr lang="en-GB" sz="1000" i="1">
                                <a:solidFill>
                                  <a:schemeClr val="dk1"/>
                                </a:solidFill>
                                <a:effectLst/>
                                <a:latin typeface="Cambria Math" panose="02040503050406030204" pitchFamily="18" charset="0"/>
                                <a:ea typeface="+mn-ea"/>
                                <a:cs typeface="+mn-cs"/>
                              </a:rPr>
                              <m:t>𝑇𝑜𝑡𝑎𝑙</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𝑖𝑛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𝑢𝑠𝑒</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𝑡h𝑒</m:t>
                            </m:r>
                            <m:r>
                              <a:rPr lang="nl-NL" sz="1000" b="0" i="1">
                                <a:solidFill>
                                  <a:schemeClr val="dk1"/>
                                </a:solidFill>
                                <a:effectLst/>
                                <a:latin typeface="Cambria Math" panose="02040503050406030204" pitchFamily="18" charset="0"/>
                                <a:ea typeface="+mn-ea"/>
                                <a:cs typeface="+mn-cs"/>
                              </a:rPr>
                              <m:t> </m:t>
                            </m:r>
                            <m:r>
                              <a:rPr lang="nl-NL" sz="1000" b="0" i="1">
                                <a:solidFill>
                                  <a:schemeClr val="dk1"/>
                                </a:solidFill>
                                <a:effectLst/>
                                <a:latin typeface="Cambria Math" panose="02040503050406030204" pitchFamily="18" charset="0"/>
                                <a:ea typeface="+mn-ea"/>
                                <a:cs typeface="+mn-cs"/>
                              </a:rPr>
                              <m:t>𝑠𝑖𝑡𝑒</m:t>
                            </m:r>
                            <m:r>
                              <a:rPr lang="en-GB" sz="1000" i="1">
                                <a:solidFill>
                                  <a:schemeClr val="dk1"/>
                                </a:solidFill>
                                <a:effectLst/>
                                <a:latin typeface="Cambria Math" panose="02040503050406030204" pitchFamily="18" charset="0"/>
                                <a:ea typeface="+mn-ea"/>
                                <a:cs typeface="+mn-cs"/>
                              </a:rPr>
                              <m:t> </m:t>
                            </m:r>
                          </m:den>
                        </m:f>
                        <m:r>
                          <a:rPr lang="en-GB" sz="1000" i="1">
                            <a:solidFill>
                              <a:schemeClr val="dk1"/>
                            </a:solidFill>
                            <a:effectLst/>
                            <a:latin typeface="Cambria Math" panose="02040503050406030204" pitchFamily="18" charset="0"/>
                            <a:ea typeface="+mn-ea"/>
                            <a:cs typeface="+mn-cs"/>
                          </a:rPr>
                          <m:t>)</m:t>
                        </m:r>
                      </m:e>
                      <m:sub>
                        <m:r>
                          <a:rPr lang="en-GB" sz="1000" i="1">
                            <a:solidFill>
                              <a:schemeClr val="dk1"/>
                            </a:solidFill>
                            <a:effectLst/>
                            <a:latin typeface="Cambria Math" panose="02040503050406030204" pitchFamily="18" charset="0"/>
                            <a:ea typeface="+mn-ea"/>
                            <a:cs typeface="+mn-cs"/>
                          </a:rPr>
                          <m:t>𝑡𝑟𝑒𝑎𝑡𝑚𝑒𝑛𝑡</m:t>
                        </m:r>
                        <m:r>
                          <a:rPr lang="en-GB" sz="1000" i="1">
                            <a:solidFill>
                              <a:schemeClr val="dk1"/>
                            </a:solidFill>
                            <a:effectLst/>
                            <a:latin typeface="Cambria Math" panose="02040503050406030204" pitchFamily="18" charset="0"/>
                            <a:ea typeface="+mn-ea"/>
                            <a:cs typeface="+mn-cs"/>
                          </a:rPr>
                          <m:t> 2 </m:t>
                        </m:r>
                      </m:sub>
                    </m:sSub>
                    <m:r>
                      <a:rPr lang="en-GB" sz="1000" i="1">
                        <a:solidFill>
                          <a:schemeClr val="dk1"/>
                        </a:solidFill>
                        <a:effectLst/>
                        <a:latin typeface="Cambria Math" panose="02040503050406030204" pitchFamily="18" charset="0"/>
                        <a:ea typeface="+mn-ea"/>
                        <a:cs typeface="+mn-cs"/>
                      </a:rPr>
                      <m:t>+</m:t>
                    </m:r>
                    <m:r>
                      <a:rPr lang="nl-NL" sz="1000" b="0" i="1">
                        <a:solidFill>
                          <a:schemeClr val="dk1"/>
                        </a:solidFill>
                        <a:effectLst/>
                        <a:latin typeface="Cambria Math" panose="02040503050406030204" pitchFamily="18" charset="0"/>
                        <a:ea typeface="+mn-ea"/>
                        <a:cs typeface="+mn-cs"/>
                      </a:rPr>
                      <m:t> </m:t>
                    </m:r>
                    <m:r>
                      <a:rPr lang="nl-NL" sz="1000" i="1">
                        <a:solidFill>
                          <a:schemeClr val="dk1"/>
                        </a:solidFill>
                        <a:effectLst/>
                        <a:latin typeface="Cambria Math" panose="02040503050406030204" pitchFamily="18" charset="0"/>
                        <a:ea typeface="+mn-ea"/>
                        <a:cs typeface="+mn-cs"/>
                      </a:rPr>
                      <m:t>𝑒𝑡𝑐</m:t>
                    </m:r>
                  </m:oMath>
                </m:oMathPara>
              </a14:m>
              <a:endParaRPr lang="en-GB" sz="1000">
                <a:solidFill>
                  <a:schemeClr val="dk1"/>
                </a:solidFill>
                <a:effectLst/>
                <a:latin typeface="+mn-lt"/>
                <a:ea typeface="+mn-ea"/>
                <a:cs typeface="+mn-cs"/>
              </a:endParaRPr>
            </a:p>
            <a:p>
              <a:endParaRPr lang="en-US" sz="1100">
                <a:solidFill>
                  <a:schemeClr val="dk1"/>
                </a:solidFill>
                <a:effectLst/>
                <a:latin typeface="Montserrat" pitchFamily="2" charset="0"/>
                <a:ea typeface="+mn-ea"/>
                <a:cs typeface="+mn-cs"/>
              </a:endParaRP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US" sz="1100" b="1" i="0" baseline="0">
                <a:solidFill>
                  <a:schemeClr val="dk1"/>
                </a:solidFill>
                <a:effectLst/>
                <a:latin typeface="Montserrat" panose="00000500000000000000" pitchFamily="2" charset="0"/>
                <a:ea typeface="+mn-ea"/>
                <a:cs typeface="+mn-cs"/>
              </a:endParaRPr>
            </a:p>
          </xdr:txBody>
        </xdr:sp>
      </mc:Choice>
      <mc:Fallback xmlns="">
        <xdr:sp macro="" textlink="">
          <xdr:nvSpPr>
            <xdr:cNvPr id="3" name="TextBox 1">
              <a:extLst>
                <a:ext uri="{FF2B5EF4-FFF2-40B4-BE49-F238E27FC236}">
                  <a16:creationId xmlns:a16="http://schemas.microsoft.com/office/drawing/2014/main" id="{A5326ABD-1FC4-4CC2-8E7C-B9B05CE2B22D}"/>
                </a:ext>
              </a:extLst>
            </xdr:cNvPr>
            <xdr:cNvSpPr txBox="1"/>
          </xdr:nvSpPr>
          <xdr:spPr>
            <a:xfrm>
              <a:off x="7573645" y="428625"/>
              <a:ext cx="7443771" cy="6012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ontserrat" pitchFamily="2" charset="0"/>
                  <a:ea typeface="+mn-ea"/>
                  <a:cs typeface="+mn-cs"/>
                </a:rPr>
                <a:t>USER GUIDANCE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ontserrat" pitchFamily="2" charset="0"/>
                  <a:ea typeface="+mn-ea"/>
                  <a:cs typeface="+mn-cs"/>
                </a:rPr>
                <a:t>Data inputs in the 'Therapeutants use' tab are used to calculate the </a:t>
              </a:r>
              <a:r>
                <a:rPr lang="en-GB" sz="1100">
                  <a:solidFill>
                    <a:schemeClr val="dk1"/>
                  </a:solidFill>
                  <a:effectLst/>
                  <a:latin typeface="Montserrat" pitchFamily="2" charset="0"/>
                  <a:ea typeface="+mn-ea"/>
                  <a:cs typeface="+mn-cs"/>
                </a:rPr>
                <a:t>weighted number of treatments </a:t>
              </a:r>
              <a:r>
                <a:rPr lang="en-GB" sz="1100" b="0">
                  <a:solidFill>
                    <a:schemeClr val="dk1"/>
                  </a:solidFill>
                  <a:effectLst/>
                  <a:latin typeface="Montserrat" pitchFamily="2" charset="0"/>
                  <a:ea typeface="+mn-ea"/>
                  <a:cs typeface="+mn-cs"/>
                </a:rPr>
                <a:t>WNMT per species per site. The</a:t>
              </a:r>
              <a:r>
                <a:rPr lang="en-GB" sz="1100" b="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WNMT</a:t>
              </a:r>
              <a:r>
                <a:rPr lang="en-GB" sz="1100" baseline="0">
                  <a:solidFill>
                    <a:schemeClr val="dk1"/>
                  </a:solidFill>
                  <a:effectLst/>
                  <a:latin typeface="Montserrat" pitchFamily="2" charset="0"/>
                  <a:ea typeface="+mn-ea"/>
                  <a:cs typeface="+mn-cs"/>
                </a:rPr>
                <a:t> is </a:t>
              </a:r>
              <a:r>
                <a:rPr lang="en-GB" sz="1100">
                  <a:solidFill>
                    <a:schemeClr val="dk1"/>
                  </a:solidFill>
                  <a:effectLst/>
                  <a:latin typeface="Montserrat" pitchFamily="2" charset="0"/>
                  <a:ea typeface="+mn-ea"/>
                  <a:cs typeface="+mn-cs"/>
                </a:rPr>
                <a:t>the total number of medicinal parasiticide treatments (including hydrogen peroxide) applied during the production period of each ASC</a:t>
              </a:r>
              <a:r>
                <a:rPr lang="en-GB" sz="1100" baseline="0">
                  <a:solidFill>
                    <a:schemeClr val="dk1"/>
                  </a:solidFill>
                  <a:effectLst/>
                  <a:latin typeface="Montserrat" pitchFamily="2" charset="0"/>
                  <a:ea typeface="+mn-ea"/>
                  <a:cs typeface="+mn-cs"/>
                </a:rPr>
                <a:t> </a:t>
              </a:r>
              <a:r>
                <a:rPr lang="en-GB" sz="1100" i="1">
                  <a:solidFill>
                    <a:schemeClr val="dk1"/>
                  </a:solidFill>
                  <a:effectLst/>
                  <a:latin typeface="Montserrat" pitchFamily="2" charset="0"/>
                  <a:ea typeface="+mn-ea"/>
                  <a:cs typeface="+mn-cs"/>
                </a:rPr>
                <a:t>certified</a:t>
              </a:r>
              <a:r>
                <a:rPr lang="en-GB" sz="1100">
                  <a:solidFill>
                    <a:schemeClr val="dk1"/>
                  </a:solidFill>
                  <a:effectLst/>
                  <a:latin typeface="Montserrat" pitchFamily="2" charset="0"/>
                  <a:ea typeface="+mn-ea"/>
                  <a:cs typeface="+mn-cs"/>
                </a:rPr>
                <a:t> and </a:t>
              </a:r>
              <a:r>
                <a:rPr lang="en-GB" sz="1100" i="1">
                  <a:solidFill>
                    <a:schemeClr val="dk1"/>
                  </a:solidFill>
                  <a:effectLst/>
                  <a:latin typeface="Montserrat" pitchFamily="2" charset="0"/>
                  <a:ea typeface="+mn-ea"/>
                  <a:cs typeface="+mn-cs"/>
                </a:rPr>
                <a:t>suspended</a:t>
              </a:r>
              <a:r>
                <a:rPr lang="en-GB" sz="1100">
                  <a:solidFill>
                    <a:schemeClr val="dk1"/>
                  </a:solidFill>
                  <a:effectLst/>
                  <a:latin typeface="Montserrat" pitchFamily="2" charset="0"/>
                  <a:ea typeface="+mn-ea"/>
                  <a:cs typeface="+mn-cs"/>
                </a:rPr>
                <a:t> site with completed production cycles. Partial treatments should be counted as a proportion of the cages treated.</a:t>
              </a:r>
              <a:endParaRPr lang="en-GB">
                <a:effectLst/>
                <a:latin typeface="Montserrat" pitchFamily="2" charset="0"/>
              </a:endParaRP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Weighted number of medicinal treatments (WNMT)</a:t>
              </a:r>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Site name (select)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site </a:t>
              </a:r>
              <a:r>
                <a:rPr lang="en-US" sz="1100">
                  <a:solidFill>
                    <a:schemeClr val="dk1"/>
                  </a:solidFill>
                  <a:effectLst/>
                  <a:latin typeface="Montserrat" pitchFamily="2" charset="0"/>
                  <a:ea typeface="+mn-ea"/>
                  <a:cs typeface="+mn-cs"/>
                </a:rPr>
                <a:t>for </a:t>
              </a:r>
              <a:r>
                <a:rPr lang="en-GB" sz="1100">
                  <a:solidFill>
                    <a:schemeClr val="dk1"/>
                  </a:solidFill>
                  <a:effectLst/>
                  <a:latin typeface="Montserrat" pitchFamily="2" charset="0"/>
                  <a:ea typeface="+mn-ea"/>
                  <a:cs typeface="+mn-cs"/>
                </a:rPr>
                <a:t>which WMNT is </a:t>
              </a:r>
              <a:r>
                <a:rPr lang="en-US" sz="1100">
                  <a:solidFill>
                    <a:schemeClr val="dk1"/>
                  </a:solidFill>
                  <a:effectLst/>
                  <a:latin typeface="Montserrat" pitchFamily="2" charset="0"/>
                  <a:ea typeface="+mn-ea"/>
                  <a:cs typeface="+mn-cs"/>
                </a:rPr>
                <a:t>reported </a:t>
              </a:r>
              <a:r>
                <a:rPr lang="en-GB" sz="1100">
                  <a:solidFill>
                    <a:schemeClr val="dk1"/>
                  </a:solidFill>
                  <a:effectLst/>
                  <a:latin typeface="Montserrat" pitchFamily="2" charset="0"/>
                  <a:ea typeface="+mn-ea"/>
                  <a:cs typeface="+mn-cs"/>
                </a:rPr>
                <a:t>using the dropdown menu. Options that can be selected are populated from the 'Species, fallowing, production'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species in production the WNMT is reported for. The selection options are based on the site names provided in the </a:t>
              </a:r>
              <a:r>
                <a:rPr lang="en-GB" sz="1100" i="1">
                  <a:solidFill>
                    <a:schemeClr val="dk1"/>
                  </a:solidFill>
                  <a:effectLst/>
                  <a:latin typeface="Montserrat" pitchFamily="2" charset="0"/>
                  <a:ea typeface="+mn-ea"/>
                  <a:cs typeface="+mn-cs"/>
                </a:rPr>
                <a:t>'Species, fallowing, production' </a:t>
              </a:r>
              <a:r>
                <a:rPr lang="en-GB" sz="1100">
                  <a:solidFill>
                    <a:schemeClr val="dk1"/>
                  </a:solidFill>
                  <a:effectLst/>
                  <a:latin typeface="Montserrat" pitchFamily="2" charset="0"/>
                  <a:ea typeface="+mn-ea"/>
                  <a:cs typeface="+mn-cs"/>
                </a:rPr>
                <a:t>tab.</a:t>
              </a:r>
            </a:p>
            <a:p>
              <a:r>
                <a:rPr lang="en-GB" sz="1100">
                  <a:solidFill>
                    <a:schemeClr val="dk1"/>
                  </a:solidFill>
                  <a:effectLst/>
                  <a:latin typeface="Montserrat" pitchFamily="2" charset="0"/>
                  <a:ea typeface="+mn-ea"/>
                  <a:cs typeface="+mn-cs"/>
                </a:rPr>
                <a:t>(Mandatory field)</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Cycle ID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Provide</a:t>
              </a:r>
              <a:r>
                <a:rPr lang="en-US" sz="1100">
                  <a:solidFill>
                    <a:schemeClr val="dk1"/>
                  </a:solidFill>
                  <a:effectLst/>
                  <a:latin typeface="Montserrat" pitchFamily="2" charset="0"/>
                  <a:ea typeface="+mn-ea"/>
                  <a:cs typeface="+mn-cs"/>
                </a:rPr>
                <a:t> a cycle ID for each ASC certified production cycle. This can be any value, as long as it is unique to each production cycle listed here. </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WMNT </a:t>
              </a:r>
              <a:r>
                <a:rPr lang="en-US" sz="1100">
                  <a:solidFill>
                    <a:schemeClr val="dk1"/>
                  </a:solidFill>
                  <a:effectLst/>
                  <a:latin typeface="Montserrat" pitchFamily="2" charset="0"/>
                  <a:ea typeface="+mn-ea"/>
                  <a:cs typeface="+mn-cs"/>
                </a:rPr>
                <a:t>(Calculated field)</a:t>
              </a:r>
            </a:p>
            <a:p>
              <a:r>
                <a:rPr lang="en-GB" sz="1100">
                  <a:solidFill>
                    <a:schemeClr val="dk1"/>
                  </a:solidFill>
                  <a:effectLst/>
                  <a:latin typeface="Montserrat" pitchFamily="2" charset="0"/>
                  <a:ea typeface="+mn-ea"/>
                  <a:cs typeface="+mn-cs"/>
                </a:rPr>
                <a:t>The WNMT is calculated automatically as follows:</a:t>
              </a:r>
            </a:p>
            <a:p>
              <a:endParaRPr lang="en-US" sz="10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i="0">
                  <a:solidFill>
                    <a:schemeClr val="dk1"/>
                  </a:solidFill>
                  <a:effectLst/>
                  <a:latin typeface="Cambria Math" panose="02040503050406030204" pitchFamily="18" charset="0"/>
                  <a:ea typeface="+mn-ea"/>
                  <a:cs typeface="+mn-cs"/>
                </a:rPr>
                <a:t>𝑊𝑁𝑀𝑇= 〖((𝑁𝑢𝑚𝑏𝑒𝑟 𝑜𝑓 𝑛𝑒𝑡 𝑝𝑒𝑛𝑠 𝑡𝑟𝑒𝑎𝑡𝑒𝑑)/(𝑇𝑜𝑡𝑎𝑙 𝑛𝑢𝑚𝑏𝑒𝑟 𝑜𝑓 𝑛𝑒𝑡 𝑝𝑒𝑛𝑠 𝑖𝑛 𝑢𝑠𝑒 𝑜𝑛 𝑡ℎ𝑒</a:t>
              </a:r>
              <a:r>
                <a:rPr lang="nl-NL" sz="1000" b="0" i="0">
                  <a:solidFill>
                    <a:schemeClr val="dk1"/>
                  </a:solidFill>
                  <a:effectLst/>
                  <a:latin typeface="Cambria Math" panose="02040503050406030204" pitchFamily="18" charset="0"/>
                  <a:ea typeface="+mn-ea"/>
                  <a:cs typeface="+mn-cs"/>
                </a:rPr>
                <a:t> 𝑠𝑖𝑡𝑒</a:t>
              </a:r>
              <a:r>
                <a:rPr lang="en-GB" sz="1000" i="0">
                  <a:solidFill>
                    <a:schemeClr val="dk1"/>
                  </a:solidFill>
                  <a:effectLst/>
                  <a:latin typeface="Cambria Math" panose="02040503050406030204" pitchFamily="18" charset="0"/>
                  <a:ea typeface="+mn-ea"/>
                  <a:cs typeface="+mn-cs"/>
                </a:rPr>
                <a:t> ))〗_(𝑡𝑟𝑒𝑎𝑡𝑚𝑒𝑛𝑡 1 )+</a:t>
              </a:r>
              <a:r>
                <a:rPr lang="nl-NL" sz="1000" b="0" i="0">
                  <a:solidFill>
                    <a:schemeClr val="dk1"/>
                  </a:solidFill>
                  <a:effectLst/>
                  <a:latin typeface="Cambria Math" panose="02040503050406030204" pitchFamily="18" charset="0"/>
                  <a:ea typeface="+mn-ea"/>
                  <a:cs typeface="+mn-cs"/>
                </a:rPr>
                <a:t> </a:t>
              </a:r>
              <a:r>
                <a:rPr lang="en-GB" sz="1000" i="0">
                  <a:solidFill>
                    <a:schemeClr val="dk1"/>
                  </a:solidFill>
                  <a:effectLst/>
                  <a:latin typeface="Cambria Math" panose="02040503050406030204" pitchFamily="18" charset="0"/>
                  <a:ea typeface="+mn-ea"/>
                  <a:cs typeface="+mn-cs"/>
                </a:rPr>
                <a:t>〖((𝑁𝑢𝑚𝑏𝑒𝑟 𝑜𝑓 𝑛𝑒𝑡 𝑝𝑒𝑛𝑠 𝑡𝑟𝑒𝑎𝑡𝑒𝑑)/(𝑇𝑜𝑡𝑎𝑙 𝑛𝑢𝑚𝑏𝑒𝑟 𝑜𝑓 𝑛𝑒𝑡 𝑝𝑒𝑛𝑠 𝑖𝑛 𝑢𝑠𝑒 𝑜𝑛 𝑡ℎ𝑒</a:t>
              </a:r>
              <a:r>
                <a:rPr lang="nl-NL" sz="1000" b="0" i="0">
                  <a:solidFill>
                    <a:schemeClr val="dk1"/>
                  </a:solidFill>
                  <a:effectLst/>
                  <a:latin typeface="Cambria Math" panose="02040503050406030204" pitchFamily="18" charset="0"/>
                  <a:ea typeface="+mn-ea"/>
                  <a:cs typeface="+mn-cs"/>
                </a:rPr>
                <a:t> 𝑠𝑖𝑡𝑒</a:t>
              </a:r>
              <a:r>
                <a:rPr lang="en-GB" sz="1000" i="0">
                  <a:solidFill>
                    <a:schemeClr val="dk1"/>
                  </a:solidFill>
                  <a:effectLst/>
                  <a:latin typeface="Cambria Math" panose="02040503050406030204" pitchFamily="18" charset="0"/>
                  <a:ea typeface="+mn-ea"/>
                  <a:cs typeface="+mn-cs"/>
                </a:rPr>
                <a:t> ))〗_(𝑡𝑟𝑒𝑎𝑡𝑚𝑒𝑛𝑡 2 )+</a:t>
              </a:r>
              <a:r>
                <a:rPr lang="nl-NL" sz="1000" b="0" i="0">
                  <a:solidFill>
                    <a:schemeClr val="dk1"/>
                  </a:solidFill>
                  <a:effectLst/>
                  <a:latin typeface="Cambria Math" panose="02040503050406030204" pitchFamily="18" charset="0"/>
                  <a:ea typeface="+mn-ea"/>
                  <a:cs typeface="+mn-cs"/>
                </a:rPr>
                <a:t> </a:t>
              </a:r>
              <a:r>
                <a:rPr lang="nl-NL" sz="1000" i="0">
                  <a:solidFill>
                    <a:schemeClr val="dk1"/>
                  </a:solidFill>
                  <a:effectLst/>
                  <a:latin typeface="Cambria Math" panose="02040503050406030204" pitchFamily="18" charset="0"/>
                  <a:ea typeface="+mn-ea"/>
                  <a:cs typeface="+mn-cs"/>
                </a:rPr>
                <a:t>𝑒𝑡𝑐</a:t>
              </a:r>
              <a:endParaRPr lang="en-GB" sz="1000">
                <a:solidFill>
                  <a:schemeClr val="dk1"/>
                </a:solidFill>
                <a:effectLst/>
                <a:latin typeface="+mn-lt"/>
                <a:ea typeface="+mn-ea"/>
                <a:cs typeface="+mn-cs"/>
              </a:endParaRPr>
            </a:p>
            <a:p>
              <a:endParaRPr lang="en-US" sz="1100">
                <a:solidFill>
                  <a:schemeClr val="dk1"/>
                </a:solidFill>
                <a:effectLst/>
                <a:latin typeface="Montserrat" pitchFamily="2" charset="0"/>
                <a:ea typeface="+mn-ea"/>
                <a:cs typeface="+mn-cs"/>
              </a:endParaRP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US" sz="1100" b="1" i="0"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1004605</xdr:colOff>
      <xdr:row>17</xdr:row>
      <xdr:rowOff>171169</xdr:rowOff>
    </xdr:from>
    <xdr:to>
      <xdr:col>16</xdr:col>
      <xdr:colOff>1652026</xdr:colOff>
      <xdr:row>56</xdr:row>
      <xdr:rowOff>144705</xdr:rowOff>
    </xdr:to>
    <xdr:sp macro="" textlink="">
      <xdr:nvSpPr>
        <xdr:cNvPr id="3" name="TextBox 1">
          <a:extLst>
            <a:ext uri="{FF2B5EF4-FFF2-40B4-BE49-F238E27FC236}">
              <a16:creationId xmlns:a16="http://schemas.microsoft.com/office/drawing/2014/main" id="{00000000-0008-0000-2100-000002000000}"/>
            </a:ext>
          </a:extLst>
        </xdr:cNvPr>
        <xdr:cNvSpPr txBox="1"/>
      </xdr:nvSpPr>
      <xdr:spPr>
        <a:xfrm>
          <a:off x="19135723" y="3219169"/>
          <a:ext cx="7438185" cy="6966007"/>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P25" totalsRowShown="0" headerRowDxfId="172" dataDxfId="171">
  <tableColumns count="14">
    <tableColumn id="2" xr3:uid="{397697C0-F640-40FE-86E5-8CE54F041033}" name="Site name" dataDxfId="170"/>
    <tableColumn id="1" xr3:uid="{97E12BA7-5961-47AF-9064-E217F0E5948E}" name="ASC site ID" dataDxfId="169">
      <calculatedColumnFormula>IF(Table126[[#This Row],[Site name]]="","",IF(Table126[[#This Row],[Site name]]=$C$5,$D$5,""))</calculatedColumnFormula>
    </tableColumn>
    <tableColumn id="3" xr3:uid="{0B070CB7-188D-4AF2-B80E-7B9575683689}" name="Species in production (Latin name)_x000a_(select)" dataDxfId="168"/>
    <tableColumn id="7" xr3:uid="{C33E4690-9FE1-43E9-A7B7-F8B4E6DC4BF1}" name="Cycle ID" dataDxfId="167"/>
    <tableColumn id="16" xr3:uid="{7FA2B8D4-7702-4056-B179-899B172741A0}" name="Production cycle start _x000a_(yyyy-mm-dd)" dataDxfId="166"/>
    <tableColumn id="15" xr3:uid="{F9F7B276-ADAE-4F72-868A-76FDF48C7EB1}" name="Production cycle end _x000a_(yyyy-mm-dd)" dataDxfId="165"/>
    <tableColumn id="9" xr3:uid="{27CB7F01-41F4-4F0D-B228-AC355621F989}" name="Fallowing from _x000a_(yyyy-mm-dd)" dataDxfId="164"/>
    <tableColumn id="8" xr3:uid="{635F520B-F57E-49A3-AEFE-E5969F26B66F}" name="Fallowing until _x000a_(yyyy-mm-dd)" dataDxfId="163"/>
    <tableColumn id="4" xr3:uid="{024F4006-50C5-4E3D-AA6F-536EC10C108D}" name="ASC certified stocked volume _x000a_(tonnes)" dataDxfId="162"/>
    <tableColumn id="5" xr3:uid="{62F6369A-80BA-4B50-AA50-1FEF5AE78F53}" name="ASC certified harvested production volume _x000a_(tonnes)" dataDxfId="161"/>
    <tableColumn id="12" xr3:uid="{B4DA9E9E-4A58-4642-B28E-916443C4B4F7}" name="Stocking count _x000a_(# of animals)" dataDxfId="160"/>
    <tableColumn id="11" xr3:uid="{974913BA-2A2C-4991-80F2-8D2BEE587E44}" name="Harvest count _x000a_(#of animals)" dataDxfId="159"/>
    <tableColumn id="10" xr3:uid="{7A350BFD-114F-4008-8EA1-6B910A417A05}" name="ASC certified net production volume _x000a_(tonnes)" dataDxfId="158">
      <calculatedColumnFormula>IF(Table126[[#This Row],[Site name]]= "", "", Table126[[#This Row],[ASC certified harvested production volume 
(tonnes)]]-Table126[[#This Row],[ASC certified stocked volume 
(tonnes)]])</calculatedColumnFormula>
    </tableColumn>
    <tableColumn id="13" xr3:uid="{6D7142D0-3EFB-4ACE-A038-37717262C85D}" name="Notes" dataDxfId="157"/>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2BAECF-FFB9-4459-B43D-284E1B3857C1}" name="Table8" displayName="Table8" ref="C4:K200" totalsRowShown="0" headerRowDxfId="156" dataDxfId="155">
  <tableColumns count="9">
    <tableColumn id="1" xr3:uid="{5564FB75-373A-4055-8783-4740C1CDCAA8}" name="Site name (select)" dataDxfId="154"/>
    <tableColumn id="2" xr3:uid="{12B97A74-7F12-4EF7-AA24-2A6080A1B981}" name="Sampling date _x000a_(yyyy-mm-dd)" dataDxfId="153"/>
    <tableColumn id="7" xr3:uid="{ADF4C984-395D-4C18-87D1-060CBADCF7C1}" name="Sampling station" dataDxfId="152"/>
    <tableColumn id="10" xr3:uid="{2F732D7A-9719-4AEC-AF35-AFB6D092A274}" name="Sampling location (select)" dataDxfId="151"/>
    <tableColumn id="3" xr3:uid="{185E820E-2BCE-42A3-9C0D-74A7240406E2}" name="Distance from edge of cages _x000a_(m)" dataDxfId="150"/>
    <tableColumn id="4" xr3:uid="{5D85003D-C6F6-4C1A-AAC5-A9920BBC1D2E}" name="Direction compared to water flow _x000a_(select)" dataDxfId="149"/>
    <tableColumn id="9" xr3:uid="{AAA42846-EC61-4FE6-A5FE-71E8F600CCAE}" name="Measurement (select)" dataDxfId="148"/>
    <tableColumn id="5" xr3:uid="{857C6653-5124-40D2-82CB-EB4E68E011F6}" name="Average value" dataDxfId="147"/>
    <tableColumn id="6" xr3:uid="{AE231276-6F20-4E78-81D4-4680C1FA40F6}" name="Notes" dataDxfId="14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8B28B1-0891-44A2-86DF-8F1E8933B5EA}" name="Table7" displayName="Table7" ref="C4:K200" totalsRowShown="0" headerRowDxfId="145" dataDxfId="143" headerRowBorderDxfId="144" tableBorderDxfId="142">
  <tableColumns count="9">
    <tableColumn id="1" xr3:uid="{DEB1A8E1-9ACA-479E-8FFD-621255EE5509}" name="Site name _x000a_(select)" dataDxfId="141"/>
    <tableColumn id="2" xr3:uid="{CB433848-0FC8-474E-BF95-99A125BCAE69}" name="Sampling date _x000a_(yyyy-mm-dd)" dataDxfId="140"/>
    <tableColumn id="9" xr3:uid="{00502AE7-D7F9-4AC4-AC20-5354C323AF34}" name="Sampling station" dataDxfId="139"/>
    <tableColumn id="3" xr3:uid="{16ED7B70-5385-464A-BBA9-BCAF29FAEC21}" name="Sampling location _x000a_(select)" dataDxfId="138"/>
    <tableColumn id="4" xr3:uid="{54D80FFE-26CD-4CCF-842F-595CE698AE31}" name="Distance from edge of cages _x000a_(m)" dataDxfId="137"/>
    <tableColumn id="5" xr3:uid="{7B187FF0-1136-4E8E-A01E-5E82AE2F0962}" name="Direction compared to water flow _x000a_(select)" dataDxfId="136"/>
    <tableColumn id="6" xr3:uid="{22FF75A2-0680-4E25-8163-66E48A442679}" name="Faunal index used _x000a_(select)" dataDxfId="135"/>
    <tableColumn id="7" xr3:uid="{5BC0C2B0-7933-4FB4-BA01-C91BFE9AC2B7}" name="Index value" dataDxfId="134"/>
    <tableColumn id="8" xr3:uid="{F1E419C6-BEE2-4F02-8A78-FDAD11615C40}" name="Notes" dataDxfId="133"/>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9D7651-CA26-4004-AA8E-5469B1F45989}" name="Table811" displayName="Table811" ref="C4:K1000" totalsRowShown="0" headerRowDxfId="132" dataDxfId="131">
  <tableColumns count="9">
    <tableColumn id="1" xr3:uid="{6C52EE02-CA7F-4933-AA6E-AFDAA81E9EAE}" name="Site name _x000a_(select)" dataDxfId="130"/>
    <tableColumn id="2" xr3:uid="{5614E644-A667-4409-8374-918EC7DB5F36}" name="Sampling date _x000a_(yyyy-mm-dd)" dataDxfId="129"/>
    <tableColumn id="5" xr3:uid="{9E31EB54-2454-4311-8D6D-FBCCA3DAF50E}" name="Sampling station" dataDxfId="128"/>
    <tableColumn id="10" xr3:uid="{EA6295EC-615E-43FA-97E4-F8A1B48985D6}" name="Sampling location _x000a_(select)" dataDxfId="127"/>
    <tableColumn id="3" xr3:uid="{8E09A623-32EA-4DB8-93F5-AC3A426995C2}" name="Distance from edge of cages _x000a_(m)" dataDxfId="126"/>
    <tableColumn id="4" xr3:uid="{B6B6BD1E-0D18-413F-B553-B5D11F090524}" name="Direction compared to water flow _x000a_(select)" dataDxfId="125"/>
    <tableColumn id="9" xr3:uid="{A7872A3A-7748-4C94-A5A7-0F62D6250D81}" name="Total N concentration _x000a_(mg/L)" dataDxfId="124"/>
    <tableColumn id="7" xr3:uid="{7E53D5DA-B334-47DB-8192-398EA271F6BE}" name="Total P concentration _x000a_(µg/L)" dataDxfId="123"/>
    <tableColumn id="6" xr3:uid="{ED43CE65-F190-4923-BCD2-4EEFF374992C}" name="Notes" dataDxfId="12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E4DB1E1-05C7-4120-821B-51E29CCE416D}" name="Table81113" displayName="Table81113" ref="C4:F25" totalsRowShown="0" headerRowDxfId="121" dataDxfId="120">
  <tableColumns count="4">
    <tableColumn id="1" xr3:uid="{0AAEEFA1-F6A8-4E6D-84C5-C86587F76204}" name="Site name _x000a_(select)" dataDxfId="119"/>
    <tableColumn id="2" xr3:uid="{4EB59B58-5F5B-437B-9F03-6230354F9CAB}" name="Species name (Latin name)_x000a_(select)" dataDxfId="118"/>
    <tableColumn id="3" xr3:uid="{0DE436F6-61AD-4CA9-9630-78B608AE674A}" name="BOD _x000a_(kg O2)" dataDxfId="117"/>
    <tableColumn id="6" xr3:uid="{BC4E706C-4461-4F9D-8F22-173C2FD23453}" name="Notes" dataDxfId="116"/>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AB9A83-C189-4612-A3B5-11915F1DC8D3}" name="Table918" displayName="Table918" ref="C4:I25" totalsRowShown="0" headerRowDxfId="115" dataDxfId="114">
  <tableColumns count="7">
    <tableColumn id="10" xr3:uid="{62E03B86-954D-4281-9747-CFF183AE36DC}" name="Site name_x000a_(select)" dataDxfId="113"/>
    <tableColumn id="2" xr3:uid="{EE8FA8F2-115E-49B4-9F3B-84D8F5A496CF}" name="Date of incident _x000a_(yyyy-mm-dd)" dataDxfId="112"/>
    <tableColumn id="4" xr3:uid="{AE60EA0A-B57B-4461-97BB-096557B8BBF1}" name="Common name" dataDxfId="111"/>
    <tableColumn id="5" xr3:uid="{777A991B-5451-4A52-AA6E-00AC2FDD5F9D}" name="Species name (Latin name)" dataDxfId="110"/>
    <tableColumn id="6" xr3:uid="{82D1DA25-BF01-496A-AAB6-D1D927069B02}" name="Number of mortalities _x000a_(# per species)" dataDxfId="109"/>
    <tableColumn id="8" xr3:uid="{17CC0C4F-7A27-46C8-BDAC-B3EF9671BE2D}" name="Cause of mortality_x000a_(select)" dataDxfId="108"/>
    <tableColumn id="9" xr3:uid="{E510EC71-0B7D-4091-951B-CC9B77DA90AF}" name="Notes" dataDxfId="107"/>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B5FF734-2F76-4ECA-8573-7F2E105E0268}" name="Table39" displayName="Table39" ref="C4:J1000" totalsRowShown="0" headerRowDxfId="106" dataDxfId="105">
  <tableColumns count="8">
    <tableColumn id="1" xr3:uid="{D86F2C83-3096-4E5F-B010-A89F7DF27731}" name="Site name _x000a_(select)" dataDxfId="104"/>
    <tableColumn id="8" xr3:uid="{49AB4AA9-FC63-43E7-8AFE-D3C21528773F}" name="Date_x000a_(yyyy-mm-dd)" dataDxfId="103"/>
    <tableColumn id="2" xr3:uid="{EF6435B8-DAA1-4432-96A4-EFC7AE1F8DAF}" name="Year _x000a_(yyyy)" dataDxfId="102"/>
    <tableColumn id="6" xr3:uid="{05F537B0-378C-4897-B7F1-8BCB94185317}" name="Week _x000a_(ww)" dataDxfId="101"/>
    <tableColumn id="3" xr3:uid="{912CA029-C575-411A-A583-0A98CBD1C724}" name="Sea lice species _x000a_(select)" dataDxfId="100"/>
    <tableColumn id="4" xr3:uid="{012BBFD9-4AB2-4157-9114-8BAA5A2F8878}" name="Life stage _x000a_(select)" dataDxfId="99"/>
    <tableColumn id="5" xr3:uid="{36B3E41F-8B63-43AF-AF25-67F24E2504F3}" name="Average sea lice count _x000a_(#/fish)" dataDxfId="98"/>
    <tableColumn id="7" xr3:uid="{49EE3D4E-C152-4E64-8B6F-DB3CD1923E02}" name="Notes" dataDxfId="97"/>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8F096D-B680-4917-8CB1-903C95679993}" name="Table3" displayName="Table3" ref="C4:I25" totalsRowShown="0" headerRowDxfId="96" dataDxfId="95">
  <tableColumns count="7">
    <tableColumn id="1" xr3:uid="{A8F35865-875D-417D-BD6E-C28DC5D4886A}" name="Site name_x000a_(select)" dataDxfId="94"/>
    <tableColumn id="8" xr3:uid="{FF9704FF-E1AB-4E62-840E-8B9590739C43}" name="Species name (Latin name)_x000a_(select)" dataDxfId="93"/>
    <tableColumn id="2" xr3:uid="{A65EFBD0-EFBE-4DBE-A0F2-233681B86E90}" name="Date of event_x000a_(yyyy-mm-dd)" dataDxfId="92"/>
    <tableColumn id="4" xr3:uid="{16EF3E3A-BD11-4BFE-B21B-3908D5086516}" name="Number of escapees _x000a_(# of animals)" dataDxfId="91"/>
    <tableColumn id="5" xr3:uid="{B114B2FE-A68E-40B3-AE8F-BA41CF724046}" name="Cause of escape event _x000a_(select)" dataDxfId="90"/>
    <tableColumn id="7" xr3:uid="{6D390BC9-F97B-4F92-BB61-004CEF3F12E3}" name="Number of recaptured fish_x000a_(# of animals)" dataDxfId="89"/>
    <tableColumn id="6" xr3:uid="{FE8695B6-27A6-4F3B-874A-E46D602B0BC8}" name="Notes" dataDxfId="8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B4:J25" totalsRowShown="0" headerRowDxfId="87" dataDxfId="85" headerRowBorderDxfId="86">
  <tableColumns count="9">
    <tableColumn id="1" xr3:uid="{C7779C07-7EDA-461A-814A-1AAE969C2DF0}" name="Site name" dataDxfId="84">
      <calculatedColumnFormula>'Dropdown tables - Production'!E3</calculatedColumnFormula>
    </tableColumn>
    <tableColumn id="2" xr3:uid="{4C8EFCB1-E5E0-4292-8FFC-D70C0B05F30F}" name="Species name _x000a_(Latin name)" dataDxfId="83">
      <calculatedColumnFormula>'Dropdown tables - Production'!G3</calculatedColumnFormula>
    </tableColumn>
    <tableColumn id="3" xr3:uid="{6D1EFC39-2412-4CFA-AE1E-C8009D8FAFA3}" name="Stocking count _x000a_(# of animals)" dataDxfId="82">
      <calculatedColumnFormula>SUMIFS(Table126[Stocking count 
('# of animals)],Table126[Site name],Table36[[#This Row],[Site name]],Table126[Species in production (Latin name)
(select)],Table36[[#This Row],[Species name 
(Latin name)]])</calculatedColumnFormula>
    </tableColumn>
    <tableColumn id="4" xr3:uid="{1EC951E3-95BE-4860-BAA6-F4F54079B666}" name="Harvest count _x000a_(# of animals)" dataDxfId="81">
      <calculatedColumnFormula>SUMIFS(Table126[Harvest count 
('#of animals)],Table126[Site name],Table36[[#This Row],[Site name]],Table126[Species in production (Latin name)
(select)],Table36[[#This Row],[Species name 
(Latin name)]])</calculatedColumnFormula>
    </tableColumn>
    <tableColumn id="5" xr3:uid="{334721A3-25DE-4B13-B82E-EAA0617D08DD}" name="Mortality count _x000a_(# of animals)" dataDxfId="80">
      <calculatedColumnFormula>IF(Table34[[#This Row],[Total mortality count
('# of animals)]]= 0, "0",Table34[[#This Row],[Total mortality count
('# of animals)]])</calculatedColumnFormula>
    </tableColumn>
    <tableColumn id="6" xr3:uid="{D680DF21-15E3-4379-8EEF-F0D54B44A5A8}" name="Known escapes _x000a_(# of animals)" dataDxfId="79">
      <calculatedColumnFormula>IF(Table36[[#This Row],[Site name]]= 0, "", SUMIFS(Table3[Number of escapees 
('# of animals)],Table3[Site name
(select)],Table36[[#This Row],[Site name]],Table3[Species name (Latin name)
(select)],Table36[[#This Row],[Species name 
(Latin name)]]))</calculatedColumnFormula>
    </tableColumn>
    <tableColumn id="7" xr3:uid="{48BE7B32-4738-40FB-8F83-9A54B6730996}" name="EUL _x000a_(# of animals)" dataDxfId="78">
      <calculatedColumnFormula>IF(Table36[[#This Row],[Stocking count 
('# of animals)]],(Table36[[#This Row],[Stocking count 
('# of animals)]]-Table36[[#This Row],[Harvest count 
('# of animals)]]-Table36[[#This Row],[Mortality count 
('# of animals)]]-Table36[[#This Row],[Known escapes 
('# of animals)]]), "")</calculatedColumnFormula>
    </tableColumn>
    <tableColumn id="8" xr3:uid="{78A4D8FC-960D-4245-A5A6-A286CA3CFA8C}" name="EUL _x000a_(as % of initially stocked animals)" dataDxfId="77">
      <calculatedColumnFormula>IF(Table36[[#This Row],[Stocking count 
('# of animals)]], H5/D5, "")</calculatedColumnFormula>
    </tableColumn>
    <tableColumn id="9" xr3:uid="{B42CA076-32A9-4880-B996-B3AED109AA57}" name="Notes" dataDxfId="7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C4:L25" totalsRowShown="0" headerRowDxfId="75" dataDxfId="74">
  <tableColumns count="10">
    <tableColumn id="2" xr3:uid="{3C38F93D-8B6F-491F-9104-F909C72504F8}" name="Site name_x000a_(select)" dataDxfId="73">
      <calculatedColumnFormula>'Dropdown tables - Production'!E3</calculatedColumnFormula>
    </tableColumn>
    <tableColumn id="3" xr3:uid="{5B9669D3-8B34-4E5B-81B2-690C60D13B52}" name="Species name (Latin name)_x000a_(select)" dataDxfId="72">
      <calculatedColumnFormula>'Dropdown tables - Production'!G3</calculatedColumnFormula>
    </tableColumn>
    <tableColumn id="1" xr3:uid="{A9B94522-0EB5-4A33-8870-AED85729650A}" name="Total feed use (tonnes)" dataDxfId="71"/>
    <tableColumn id="4" xr3:uid="{99480815-4FBD-4FC2-B70D-7E8AAC6DEFE4}" name="ASC certified net production volume (tonnes)" dataDxfId="70">
      <calculatedColumnFormula>IF(Table11[[#This Row],[Site name
(select)]]= 0, "", (SUMIFS(Table126[ASC certified net production volume 
(tonnes)],Table126[Site name],Feed!C5,Table126[Species in production (Latin name)
(select)],Feed!D5)))</calculatedColumnFormula>
    </tableColumn>
    <tableColumn id="5" xr3:uid="{6A64E3E7-D02A-4F48-8536-9B1AE4B07300}" name="eFCR (ratio)" dataDxfId="69">
      <calculatedColumnFormula>IFERROR(Table11[[#This Row],[Total feed use (tonnes)]]/Table11[[#This Row],[ASC certified net production volume (tonnes)]], "")</calculatedColumnFormula>
    </tableColumn>
    <tableColumn id="7" xr3:uid="{35AA3405-EE12-4447-BD9A-493E3956B4AE}" name="FFDRm (ratio)" dataDxfId="68"/>
    <tableColumn id="8" xr3:uid="{C2DD8C4E-D619-47C8-AE95-41562898DD6B}" name="FFDRo (ratio)" dataDxfId="67"/>
    <tableColumn id="9" xr3:uid="{0D6CCB3D-2528-4553-907B-3D1B55954658}" name="EPA + DHA in feed_x000a_(g/kg feed)" dataDxfId="66"/>
    <tableColumn id="6" xr3:uid="{3CF00523-41A6-4EB9-8A95-C87F2FFBA395}" name="Transgenic feed ingredients used _x000a_(Yes/No)" dataDxfId="65"/>
    <tableColumn id="10" xr3:uid="{66F73EEC-E497-4E94-9540-9A63A0CF9906}" name="Notes" dataDxfId="64"/>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DC8153-43B1-4652-9C07-22A2C181C52A}" name="Table2" displayName="Table2" ref="C4:G25" totalsRowShown="0" headerRowDxfId="63" dataDxfId="62">
  <tableColumns count="5">
    <tableColumn id="1" xr3:uid="{177FE64E-D591-4E9D-9AC3-E5E714DC835F}" name="Site name_x000a_(select)" dataDxfId="61"/>
    <tableColumn id="2" xr3:uid="{8C3D43EA-C5BE-4845-A8A7-D2A1693593B7}" name="Net production volume (tonnes)" dataDxfId="60">
      <calculatedColumnFormula>IF(Table2[[#This Row],[Site name
(select)]]= "", "", (SUMIF(Table126[Site name],Table2[[#This Row],[Site name
(select)]],Table126[ASC certified net production volume 
(tonnes)])))</calculatedColumnFormula>
    </tableColumn>
    <tableColumn id="6" xr3:uid="{1EFD5559-EAFD-45D3-A6B9-FC2BFF7CFD9B}" name="Energy use (kJ)" dataDxfId="59"/>
    <tableColumn id="5" xr3:uid="{FCBA223A-B2BD-4ACC-89BA-719199555546}" name="Energy use _x000a_(kJ/tonne fish produced per production cycle)" dataDxfId="58">
      <calculatedColumnFormula>IFERROR(Table2[[#This Row],[Energy use (kJ)]]/Table2[[#This Row],[Net production volume (tonnes)]],"")</calculatedColumnFormula>
    </tableColumn>
    <tableColumn id="3" xr3:uid="{34E12D5F-2965-4C5D-8057-881A912C80F5}" name="Notes" dataDxfId="57"/>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D3F83F-2E52-48CE-8F2B-D8EDDC985FDA}" name="Table27" displayName="Table27" ref="B4:H25" totalsRowShown="0" headerRowDxfId="56" dataDxfId="55">
  <tableColumns count="7">
    <tableColumn id="1" xr3:uid="{703EDBFB-76CE-40EB-AA9B-9413EC8E4BCD}" name="Site name_x000a_(select)" dataDxfId="54"/>
    <tableColumn id="2" xr3:uid="{A2E26DE3-6D86-465E-A770-03225E07F95F}" name="Net production volume _x000a_(tonnes)" dataDxfId="53">
      <calculatedColumnFormula>IF(Table27[[#This Row],[Site name
(select)]]= 0, "", (SUMIF(Table126[Site name],Table27[[#This Row],[Site name
(select)]],Table126[ASC certified net production volume 
(tonnes)])))</calculatedColumnFormula>
    </tableColumn>
    <tableColumn id="5" xr3:uid="{5D98A69A-C807-4B26-896E-0332E54D21C9}" name=" GHG emission on farm _x000a_(kg CO2-eq.)" dataDxfId="52"/>
    <tableColumn id="6" xr3:uid="{72BE46E7-3E1C-4A23-9AC7-53C542D7CEEE}" name="GHG emission on farm _x000a_(kg CO2-eq./tonne fish produced per production cycle)" dataDxfId="51">
      <calculatedColumnFormula>IFERROR(Table27[[#This Row],[ GHG emission on farm 
(kg CO2-eq.)]]/Table27[[#This Row],[Net production volume 
(tonnes)]], "")</calculatedColumnFormula>
    </tableColumn>
    <tableColumn id="7" xr3:uid="{B12C93AD-3BF7-4E21-80B2-7F61ED42531C}" name="GHG emission feed _x000a_(kg CO2-eq.)" dataDxfId="50"/>
    <tableColumn id="8" xr3:uid="{DB561762-8C5C-4B9F-992D-E9725C6B8BB9}" name="GHG emisson feed _x000a_(kg CO2-eq./tonne fish produced per production cycle)" dataDxfId="49">
      <calculatedColumnFormula>IFERROR(Table27[[#This Row],[GHG emission feed 
(kg CO2-eq.)]]/Table27[[#This Row],[Net production volume 
(tonnes)]], "")</calculatedColumnFormula>
    </tableColumn>
    <tableColumn id="9" xr3:uid="{477C3038-36C2-4776-AE61-8109E36CE5F4}" name="Notes" dataDxfId="48"/>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50" totalsRowShown="0" headerRowDxfId="47" dataDxfId="46">
  <tableColumns count="5">
    <tableColumn id="1" xr3:uid="{861121DF-8EE4-4FCB-A604-C45B7A8C4D02}" name="Site name _x000a_(select)" dataDxfId="45"/>
    <tableColumn id="2" xr3:uid="{1C30C1F8-AE4F-41C5-993D-3AE1E772CD52}" name="Species name (Latin name)_x000a_(select)" dataDxfId="44"/>
    <tableColumn id="4" xr3:uid="{259305E3-CD1B-4B41-9220-A92936EF4236}" name="Mortality cause _x000a_(select)" dataDxfId="43"/>
    <tableColumn id="6" xr3:uid="{B3A4D7CD-AD2C-4F85-B1A0-140DD0A751AC}" name="Mortality count by cause _x000a_(# of animals)" dataDxfId="42"/>
    <tableColumn id="3" xr3:uid="{6D7499B2-8415-483A-9FA6-6AC4BFD27EE2}" name="Notes" dataDxfId="41"/>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M50" totalsRowShown="0" headerRowDxfId="40" dataDxfId="38" headerRowBorderDxfId="39">
  <tableColumns count="5">
    <tableColumn id="1" xr3:uid="{7EC98C47-31CE-4239-ABDA-5149420F5FCE}" name="Site name" dataDxfId="37">
      <calculatedColumnFormula>'Dropdown tables - Production'!E3</calculatedColumnFormula>
    </tableColumn>
    <tableColumn id="2" xr3:uid="{811DFCC5-B323-4334-89D2-FCA08E99CD76}" name="Species name (Latin name)" dataDxfId="36">
      <calculatedColumnFormula>'Dropdown tables - Production'!G3</calculatedColumnFormula>
    </tableColumn>
    <tableColumn id="3" xr3:uid="{A9C8C5D1-91C2-4CD5-981A-0F1036793673}" name="Stocking count _x000a_(# of animals)" dataDxfId="35">
      <calculatedColumnFormula>SUMIFS(Table126[Stocking count 
('# of animals)],Table126[Site name],I5,Table126[Species in production (Latin name)
(select)],J5)</calculatedColumnFormula>
    </tableColumn>
    <tableColumn id="6" xr3:uid="{FC51F047-4C87-4AFD-83E8-56F49BE4226B}" name="Total mortality count_x000a_(# of animals)" dataDxfId="34">
      <calculatedColumnFormula>IF(Table34[[#This Row],[Site name]]= 0, "", (SUMIFS(Table225[Mortality count by cause 
('# of animals)],Table225[Site name 
(select)],I5,Table225[Species name (Latin name)
(select)],J5)))</calculatedColumnFormula>
    </tableColumn>
    <tableColumn id="7" xr3:uid="{327FA8C2-E188-426E-BEBD-1FD9011CEFB3}" name="Total mortality rate _x000a_(as % of initially stocked animals)" dataDxfId="33">
      <calculatedColumnFormula>IFERROR(L5/K5*100, "")</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70803C-065F-4B1A-B54D-634753AF93D0}" name="Table342" displayName="Table342" ref="O4:T50" totalsRowShown="0" headerRowDxfId="32" dataDxfId="30" headerRowBorderDxfId="31">
  <tableColumns count="6">
    <tableColumn id="1" xr3:uid="{4EDBE602-E8A5-4DB3-966F-6EB51B45ED87}" name="Site name" dataDxfId="29">
      <calculatedColumnFormula>'Dropdown tables - Production'!K3</calculatedColumnFormula>
    </tableColumn>
    <tableColumn id="2" xr3:uid="{8505E79F-6B3F-4C2F-8ACF-562D3D5AA65A}" name="Species name (Latin name)" dataDxfId="28">
      <calculatedColumnFormula>'Dropdown tables - Production'!L3</calculatedColumnFormula>
    </tableColumn>
    <tableColumn id="4" xr3:uid="{37CDF3B3-863D-4BFF-9F29-FEEB96E27F19}" name="Mortality cause" dataDxfId="27">
      <calculatedColumnFormula>'Dropdown tables - Production'!M3</calculatedColumnFormula>
    </tableColumn>
    <tableColumn id="6" xr3:uid="{9EBB457F-292E-43D4-ACB7-B023AB26514A}" name="Total mortality count_x000a_(# of animals)" dataDxfId="26">
      <calculatedColumnFormula>IF(Table342[[#This Row],[Site name]]= 0, "", (SUMIFS(Table225[Mortality count by cause 
('# of animals)],Table225[Site name 
(select)],O5,Table225[Species name (Latin name)
(select)],P5)))</calculatedColumnFormula>
    </tableColumn>
    <tableColumn id="5" xr3:uid="{8BA72854-5445-4381-9E53-724D96EB173F}" name="Mortality count by cause_x000a_(# of animals)" dataDxfId="25">
      <calculatedColumnFormula>IF(Table342[[#This Row],[Site name]]= 0, "", (SUMIFS(Table225[Mortality count by cause 
('# of animals)],Table225[Site name 
(select)],O5,Table225[Species name (Latin name)
(select)],P5, Table225[Mortality cause 
(select)],Table342[[#This Row],[Mortality cause]])))</calculatedColumnFormula>
    </tableColumn>
    <tableColumn id="7" xr3:uid="{81CF7721-FD59-4A10-BA5B-B39E90F03943}" name="Mortality rate by cause _x000a_(as % of total mortality)" dataDxfId="24">
      <calculatedColumnFormula>IFERROR(S5/R5*100, "")</calculatedColumnFormula>
    </tableColumn>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B4:P50" totalsRowShown="0" headerRowDxfId="23" dataDxfId="22">
  <tableColumns count="15">
    <tableColumn id="1" xr3:uid="{8761E3EF-CFBD-4EBB-A7DE-A313CE2DB986}" name="Site name _x000a_(select)" dataDxfId="21"/>
    <tableColumn id="2" xr3:uid="{372033B1-ACE5-428B-B030-4A66D650FA70}" name="Species name (Latin name) _x000a_(select)" dataDxfId="20"/>
    <tableColumn id="14" xr3:uid="{01274E49-1EC3-4C45-8143-C2A31A28B895}" name="Start date of treatment _x000a_(yyyy-mm-dd)" dataDxfId="19"/>
    <tableColumn id="15" xr3:uid="{351868C6-82E0-4924-8E7A-87C4C1AA108E}" name="End date of treatment _x000a_(yyyy-mm-dd)" dataDxfId="18"/>
    <tableColumn id="16" xr3:uid="{F00A696B-80AC-4DC1-8226-DBCB16DCFFA3}" name="Reason for use" dataDxfId="17"/>
    <tableColumn id="3" xr3:uid="{467933BC-528F-42F2-8DE1-6344011494AA}" name="Type of treatment _x000a_(select)" dataDxfId="16"/>
    <tableColumn id="4" xr3:uid="{88039C9F-FE4B-4CAA-A9D2-0A55C5A27988}" name="Product trade name" dataDxfId="15"/>
    <tableColumn id="5" xr3:uid="{8FCB593B-18F5-41B4-A0E9-EFF42D2EC10B}" name="Active ingredient name" dataDxfId="14"/>
    <tableColumn id="18" xr3:uid="{6B778B37-FF4E-4776-9C97-2D8FCC32F89E}" name="WHO classification (for antimicrobials only) _x000a_(select)" dataDxfId="13"/>
    <tableColumn id="17" xr3:uid="{D9CD69AC-FB0F-4F68-8892-2AE980233E2D}" name="Amount of active component _x000a_(kg)" dataDxfId="12"/>
    <tableColumn id="9" xr3:uid="{93D29E19-7ABD-4734-91BE-0B826C45E42A}" name="Biomass treated _x000a_(tonnes)" dataDxfId="11"/>
    <tableColumn id="12" xr3:uid="{77126F05-BDB9-4BE2-A6A0-E6D86C7B2412}" name="kg of active ingredient/tonne of fish treated _x000a_(kg/tonne)" dataDxfId="10">
      <calculatedColumnFormula>IFERROR(IF(AND(Table4[[#This Row],[Amount of active component 
(kg)]]="", Table4[[#This Row],[Biomass treated 
(tonnes)]]=""),"", Table4[[#This Row],[Amount of active component 
(kg)]]/Table4[[#This Row],[Biomass treated 
(tonnes)]]),"")</calculatedColumnFormula>
    </tableColumn>
    <tableColumn id="7" xr3:uid="{E7F45B4D-D1EB-4450-8A36-FFD30FE100C0}" name="Total number of net pens (#)" dataDxfId="9"/>
    <tableColumn id="6" xr3:uid="{A9F1009C-916E-4099-8DA9-8D4DA9A39D66}" name="Number of net pens treated (#)" dataDxfId="8"/>
    <tableColumn id="13" xr3:uid="{FCB1F20E-31B7-41AA-A762-AE9C9EF6C7FA}" name="Notes" dataDxfId="7"/>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69B009-3903-42BC-9710-5F179FFF0D8B}" name="Table414" displayName="Table414" ref="B4:F25" totalsRowShown="0" headerRowDxfId="6" dataDxfId="5">
  <tableColumns count="5">
    <tableColumn id="1" xr3:uid="{F627ADF3-FF34-4AAF-B4FB-821856A25A9F}" name="Site name _x000a_(select)" dataDxfId="4">
      <calculatedColumnFormula>'Dropdown tables - Production'!E3</calculatedColumnFormula>
    </tableColumn>
    <tableColumn id="2" xr3:uid="{B0BCD429-9CFB-41D4-ACC8-223BFE00012F}" name="Species name (Latin name) _x000a_(select)" dataDxfId="3">
      <calculatedColumnFormula>'Dropdown tables - Production'!G3</calculatedColumnFormula>
    </tableColumn>
    <tableColumn id="3" xr3:uid="{2C456786-6BAE-440D-925C-5493D9C862B1}" name="Cycle ID" dataDxfId="2"/>
    <tableColumn id="5" xr3:uid="{25430C30-2546-4CD4-92F7-6CB2B129EED8}" name="WNMT" dataDxfId="1">
      <calculatedColumnFormula array="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calculatedColumnFormula>
    </tableColumn>
    <tableColumn id="13" xr3:uid="{57E714CE-9CC2-44E7-9D54-80BD2EEE2A5C}" name="Notes" dataDxfId="0">
      <calculatedColumnFormula>SUMIFS(Table4[Number of net pens treated ('#)],Table4[Site name 
(select)],Table414[[#This Row],[Site name 
(select)]],Table4[Species name (Latin name) 
(select)],Table414[[#This Row],[Species name (Latin name) 
(select)]])</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groups/advisory-group-on-the-who-list-of-critically-important-antimicrobials" TargetMode="External"/><Relationship Id="rId2" Type="http://schemas.openxmlformats.org/officeDocument/2006/relationships/hyperlink" Target="https://asc-aqua.org/producers/asc-standards/salmon/" TargetMode="External"/><Relationship Id="rId1" Type="http://schemas.openxmlformats.org/officeDocument/2006/relationships/hyperlink" Target="https://www.abraxasenergy.com/energy-resources/toolbox/conversion-calculators/energy/" TargetMode="External"/><Relationship Id="rId6" Type="http://schemas.openxmlformats.org/officeDocument/2006/relationships/printerSettings" Target="../printerSettings/printerSettings1.bin"/><Relationship Id="rId5" Type="http://schemas.openxmlformats.org/officeDocument/2006/relationships/hyperlink" Target="https://myasc.asc-aqua.org/login/" TargetMode="External"/><Relationship Id="rId4" Type="http://schemas.openxmlformats.org/officeDocument/2006/relationships/hyperlink" Target="https://www.iucnredlis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13.xml"/><Relationship Id="rId4"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tint="-0.249977111117893"/>
  </sheetPr>
  <dimension ref="B2:C24"/>
  <sheetViews>
    <sheetView tabSelected="1" zoomScale="80" zoomScaleNormal="80" workbookViewId="0"/>
  </sheetViews>
  <sheetFormatPr defaultColWidth="9" defaultRowHeight="16.8" x14ac:dyDescent="0.4"/>
  <cols>
    <col min="1" max="1" width="9" style="13"/>
    <col min="2" max="2" width="0" style="13" hidden="1" customWidth="1"/>
    <col min="3" max="3" width="154.77734375" style="13" customWidth="1"/>
    <col min="4" max="16384" width="9" style="13"/>
  </cols>
  <sheetData>
    <row r="2" spans="2:3" ht="130.5" customHeight="1" x14ac:dyDescent="0.4">
      <c r="C2" s="44" t="s">
        <v>0</v>
      </c>
    </row>
    <row r="3" spans="2:3" ht="77.55" customHeight="1" x14ac:dyDescent="0.4">
      <c r="C3" s="45" t="s">
        <v>453</v>
      </c>
    </row>
    <row r="4" spans="2:3" ht="77.25" customHeight="1" x14ac:dyDescent="0.4">
      <c r="C4" s="45" t="s">
        <v>454</v>
      </c>
    </row>
    <row r="5" spans="2:3" ht="77.25" customHeight="1" x14ac:dyDescent="0.4">
      <c r="C5" s="45" t="s">
        <v>1</v>
      </c>
    </row>
    <row r="6" spans="2:3" ht="178.5" customHeight="1" x14ac:dyDescent="0.4">
      <c r="C6" s="46" t="s">
        <v>2</v>
      </c>
    </row>
    <row r="8" spans="2:3" x14ac:dyDescent="0.4">
      <c r="C8" s="33" t="s">
        <v>3</v>
      </c>
    </row>
    <row r="9" spans="2:3" x14ac:dyDescent="0.4">
      <c r="C9" s="86" t="s">
        <v>4</v>
      </c>
    </row>
    <row r="10" spans="2:3" x14ac:dyDescent="0.4">
      <c r="C10" s="86" t="s">
        <v>5</v>
      </c>
    </row>
    <row r="11" spans="2:3" x14ac:dyDescent="0.4">
      <c r="C11" s="86" t="s">
        <v>6</v>
      </c>
    </row>
    <row r="12" spans="2:3" x14ac:dyDescent="0.4">
      <c r="C12" s="86" t="s">
        <v>7</v>
      </c>
    </row>
    <row r="13" spans="2:3" x14ac:dyDescent="0.4">
      <c r="C13" s="107" t="s">
        <v>8</v>
      </c>
    </row>
    <row r="15" spans="2:3" x14ac:dyDescent="0.4">
      <c r="C15" s="33" t="s">
        <v>9</v>
      </c>
    </row>
    <row r="16" spans="2:3" x14ac:dyDescent="0.4">
      <c r="B16" s="13">
        <v>1.1000000000000001</v>
      </c>
      <c r="C16" s="34" t="s">
        <v>455</v>
      </c>
    </row>
    <row r="18" spans="3:3" x14ac:dyDescent="0.4">
      <c r="C18" s="33" t="s">
        <v>412</v>
      </c>
    </row>
    <row r="19" spans="3:3" x14ac:dyDescent="0.4">
      <c r="C19" s="158" t="s">
        <v>457</v>
      </c>
    </row>
    <row r="20" spans="3:3" x14ac:dyDescent="0.4">
      <c r="C20" s="151" t="s">
        <v>450</v>
      </c>
    </row>
    <row r="21" spans="3:3" x14ac:dyDescent="0.4">
      <c r="C21" s="151" t="s">
        <v>449</v>
      </c>
    </row>
    <row r="22" spans="3:3" x14ac:dyDescent="0.4">
      <c r="C22" s="151" t="s">
        <v>451</v>
      </c>
    </row>
    <row r="23" spans="3:3" x14ac:dyDescent="0.4">
      <c r="C23" s="158" t="s">
        <v>456</v>
      </c>
    </row>
    <row r="24" spans="3:3" x14ac:dyDescent="0.4">
      <c r="C24" s="150" t="s">
        <v>458</v>
      </c>
    </row>
  </sheetData>
  <sheetProtection algorithmName="SHA-512" hashValue="l6HJGu/grEjwiznkYSBqiFjs12OMDSJ5EU9hYsQeUfomnseLW6FlBQgUuHN6Z0vY9oi3uUBO1cFtjpWzx0QBxg==" saltValue="PFpG+UQkjSH2tq7tYjV/Eg==" spinCount="100000" sheet="1" objects="1" scenarios="1"/>
  <hyperlinks>
    <hyperlink ref="C13" r:id="rId1" xr:uid="{011A0B9C-72B0-48B6-8488-9CFD420097ED}"/>
    <hyperlink ref="C10" r:id="rId2" xr:uid="{CE37C114-CD87-4F98-AE06-42BA41F6C7EA}"/>
    <hyperlink ref="C11" r:id="rId3" xr:uid="{66DAA9EF-969F-40C5-8640-0ED5A2475380}"/>
    <hyperlink ref="C12" r:id="rId4" xr:uid="{70984840-5699-47EF-BC86-F13F37627D0D}"/>
    <hyperlink ref="C9" r:id="rId5" xr:uid="{AEF06631-3898-427B-BD9C-1EEDEDE66CE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tint="-0.249977111117893"/>
  </sheetPr>
  <dimension ref="A1:H238"/>
  <sheetViews>
    <sheetView zoomScale="75" zoomScaleNormal="75" workbookViewId="0"/>
  </sheetViews>
  <sheetFormatPr defaultColWidth="9" defaultRowHeight="16.8" x14ac:dyDescent="0.4"/>
  <cols>
    <col min="1" max="1" width="55.77734375" style="13" bestFit="1" customWidth="1"/>
    <col min="2" max="2" width="16.21875" style="14" customWidth="1"/>
    <col min="3" max="3" width="58.77734375" style="14" customWidth="1"/>
    <col min="4" max="4" width="37.5546875" style="15" hidden="1" customWidth="1"/>
    <col min="5" max="5" width="28" style="13" hidden="1" customWidth="1"/>
    <col min="6" max="6" width="33.5546875" style="13" hidden="1" customWidth="1"/>
    <col min="7" max="7" width="31" style="13" bestFit="1" customWidth="1"/>
    <col min="8" max="8" width="9" style="13"/>
    <col min="9" max="9" width="26.21875" style="13" customWidth="1"/>
    <col min="10" max="11" width="9" style="13" customWidth="1"/>
    <col min="12" max="16384" width="9" style="13"/>
  </cols>
  <sheetData>
    <row r="1" spans="1:8" ht="16.5" customHeight="1" x14ac:dyDescent="0.4"/>
    <row r="2" spans="1:8" ht="16.5" customHeight="1" x14ac:dyDescent="0.4">
      <c r="A2" s="16" t="s">
        <v>10</v>
      </c>
      <c r="B2" s="26" t="s">
        <v>11</v>
      </c>
      <c r="C2" s="26" t="s">
        <v>12</v>
      </c>
      <c r="D2" s="145" t="s">
        <v>13</v>
      </c>
      <c r="E2" s="84" t="s">
        <v>14</v>
      </c>
      <c r="F2" s="84" t="s">
        <v>15</v>
      </c>
      <c r="G2" s="16" t="s">
        <v>16</v>
      </c>
      <c r="H2" s="19"/>
    </row>
    <row r="3" spans="1:8" ht="16.5" customHeight="1" x14ac:dyDescent="0.4">
      <c r="A3" s="17" t="s">
        <v>17</v>
      </c>
      <c r="B3" s="17"/>
      <c r="C3" s="28" t="s">
        <v>18</v>
      </c>
      <c r="D3" s="11" t="s">
        <v>19</v>
      </c>
      <c r="E3" s="17" t="s">
        <v>20</v>
      </c>
      <c r="F3" s="18" t="s">
        <v>21</v>
      </c>
      <c r="G3" s="20" t="s">
        <v>22</v>
      </c>
      <c r="H3" s="19"/>
    </row>
    <row r="4" spans="1:8" ht="16.5" customHeight="1" x14ac:dyDescent="0.4">
      <c r="A4" s="17"/>
      <c r="B4" s="17"/>
      <c r="C4" s="28" t="s">
        <v>23</v>
      </c>
      <c r="D4" s="11"/>
      <c r="E4" s="17"/>
      <c r="F4" s="18"/>
      <c r="G4" s="20"/>
      <c r="H4" s="19"/>
    </row>
    <row r="5" spans="1:8" ht="16.5" customHeight="1" x14ac:dyDescent="0.4">
      <c r="A5" s="17"/>
      <c r="B5" s="17"/>
      <c r="C5" s="28" t="s">
        <v>24</v>
      </c>
      <c r="D5" s="11"/>
      <c r="E5" s="17"/>
      <c r="F5" s="18"/>
      <c r="G5" s="20"/>
      <c r="H5" s="19"/>
    </row>
    <row r="6" spans="1:8" ht="16.5" customHeight="1" x14ac:dyDescent="0.4">
      <c r="A6" s="17"/>
      <c r="B6" s="17"/>
      <c r="C6" s="28" t="s">
        <v>25</v>
      </c>
      <c r="D6" s="11"/>
      <c r="E6" s="17"/>
      <c r="F6" s="18"/>
      <c r="G6" s="20"/>
      <c r="H6" s="19"/>
    </row>
    <row r="7" spans="1:8" ht="16.5" customHeight="1" x14ac:dyDescent="0.4">
      <c r="A7" s="17"/>
      <c r="B7" s="17"/>
      <c r="C7" s="28" t="s">
        <v>26</v>
      </c>
      <c r="D7" s="11"/>
      <c r="E7" s="17"/>
      <c r="F7" s="18"/>
      <c r="G7" s="20"/>
      <c r="H7" s="19"/>
    </row>
    <row r="8" spans="1:8" ht="16.5" customHeight="1" x14ac:dyDescent="0.4">
      <c r="A8" s="11" t="s">
        <v>60</v>
      </c>
      <c r="B8" s="12" t="s">
        <v>61</v>
      </c>
      <c r="C8" s="28" t="s">
        <v>23</v>
      </c>
      <c r="D8" s="11" t="s">
        <v>62</v>
      </c>
      <c r="E8" s="17" t="s">
        <v>20</v>
      </c>
      <c r="F8" s="17" t="s">
        <v>55</v>
      </c>
      <c r="G8" s="20" t="s">
        <v>63</v>
      </c>
    </row>
    <row r="9" spans="1:8" ht="16.5" customHeight="1" x14ac:dyDescent="0.4">
      <c r="A9" s="11"/>
      <c r="B9" s="12"/>
      <c r="C9" s="28" t="s">
        <v>64</v>
      </c>
      <c r="D9" s="11"/>
      <c r="E9" s="17"/>
      <c r="F9" s="17"/>
      <c r="G9" s="20"/>
    </row>
    <row r="10" spans="1:8" ht="16.5" customHeight="1" x14ac:dyDescent="0.4">
      <c r="A10" s="11"/>
      <c r="B10" s="12"/>
      <c r="C10" s="28" t="s">
        <v>65</v>
      </c>
      <c r="D10" s="11"/>
      <c r="E10" s="17"/>
      <c r="F10" s="17"/>
      <c r="G10" s="20"/>
    </row>
    <row r="11" spans="1:8" ht="16.5" customHeight="1" x14ac:dyDescent="0.4">
      <c r="A11" s="11"/>
      <c r="B11" s="12"/>
      <c r="C11" s="28" t="s">
        <v>66</v>
      </c>
      <c r="D11" s="11"/>
      <c r="E11" s="17"/>
      <c r="F11" s="17"/>
      <c r="G11" s="20"/>
    </row>
    <row r="12" spans="1:8" ht="16.5" customHeight="1" x14ac:dyDescent="0.4">
      <c r="A12" s="11"/>
      <c r="B12" s="12"/>
      <c r="C12" s="28" t="s">
        <v>67</v>
      </c>
      <c r="D12" s="11"/>
      <c r="E12" s="17"/>
      <c r="F12" s="17"/>
      <c r="G12" s="20"/>
    </row>
    <row r="13" spans="1:8" ht="16.5" customHeight="1" x14ac:dyDescent="0.4">
      <c r="A13" s="11"/>
      <c r="B13" s="12"/>
      <c r="C13" s="28" t="s">
        <v>68</v>
      </c>
      <c r="D13" s="11"/>
      <c r="E13" s="17"/>
      <c r="F13" s="17"/>
      <c r="G13" s="20"/>
    </row>
    <row r="14" spans="1:8" ht="16.5" customHeight="1" x14ac:dyDescent="0.4">
      <c r="A14" s="11"/>
      <c r="B14" s="12"/>
      <c r="C14" s="28" t="s">
        <v>69</v>
      </c>
      <c r="D14" s="11"/>
      <c r="E14" s="17"/>
      <c r="F14" s="17"/>
      <c r="G14" s="20"/>
    </row>
    <row r="15" spans="1:8" ht="16.5" customHeight="1" x14ac:dyDescent="0.4">
      <c r="A15" s="11" t="s">
        <v>70</v>
      </c>
      <c r="B15" s="12" t="s">
        <v>71</v>
      </c>
      <c r="C15" s="28" t="s">
        <v>23</v>
      </c>
      <c r="D15" s="11" t="s">
        <v>62</v>
      </c>
      <c r="E15" s="17" t="s">
        <v>20</v>
      </c>
      <c r="F15" s="17" t="s">
        <v>55</v>
      </c>
      <c r="G15" s="20" t="s">
        <v>72</v>
      </c>
    </row>
    <row r="16" spans="1:8" ht="16.5" customHeight="1" x14ac:dyDescent="0.4">
      <c r="A16" s="11"/>
      <c r="B16" s="12"/>
      <c r="C16" s="28" t="s">
        <v>64</v>
      </c>
      <c r="E16" s="17"/>
      <c r="F16" s="17"/>
      <c r="G16" s="20"/>
    </row>
    <row r="17" spans="1:7" ht="16.5" customHeight="1" x14ac:dyDescent="0.4">
      <c r="A17" s="11"/>
      <c r="B17" s="12"/>
      <c r="C17" s="28" t="s">
        <v>65</v>
      </c>
      <c r="D17" s="11"/>
      <c r="E17" s="17"/>
      <c r="F17" s="17"/>
      <c r="G17" s="20"/>
    </row>
    <row r="18" spans="1:7" ht="16.5" customHeight="1" x14ac:dyDescent="0.4">
      <c r="A18" s="11"/>
      <c r="B18" s="12"/>
      <c r="C18" s="28" t="s">
        <v>66</v>
      </c>
      <c r="D18" s="11"/>
      <c r="E18" s="17"/>
      <c r="F18" s="17"/>
      <c r="G18" s="20"/>
    </row>
    <row r="19" spans="1:7" ht="16.5" customHeight="1" x14ac:dyDescent="0.4">
      <c r="A19" s="11"/>
      <c r="B19" s="12"/>
      <c r="C19" s="28" t="s">
        <v>67</v>
      </c>
      <c r="D19" s="11"/>
      <c r="E19" s="17"/>
      <c r="F19" s="17"/>
      <c r="G19" s="20"/>
    </row>
    <row r="20" spans="1:7" ht="16.5" customHeight="1" x14ac:dyDescent="0.4">
      <c r="A20" s="11"/>
      <c r="B20" s="12"/>
      <c r="C20" s="28" t="s">
        <v>73</v>
      </c>
      <c r="D20" s="11"/>
      <c r="E20" s="17"/>
      <c r="F20" s="17"/>
      <c r="G20" s="20"/>
    </row>
    <row r="21" spans="1:7" ht="16.5" customHeight="1" x14ac:dyDescent="0.4">
      <c r="A21" s="11"/>
      <c r="B21" s="12"/>
      <c r="C21" s="28" t="s">
        <v>74</v>
      </c>
      <c r="D21" s="11"/>
      <c r="E21" s="17"/>
      <c r="F21" s="17"/>
      <c r="G21" s="20"/>
    </row>
    <row r="22" spans="1:7" ht="16.5" customHeight="1" x14ac:dyDescent="0.4">
      <c r="A22" s="11" t="s">
        <v>75</v>
      </c>
      <c r="B22" s="25" t="s">
        <v>76</v>
      </c>
      <c r="C22" s="28" t="s">
        <v>23</v>
      </c>
      <c r="D22" s="11" t="s">
        <v>77</v>
      </c>
      <c r="E22" s="11" t="s">
        <v>20</v>
      </c>
      <c r="F22" s="11" t="s">
        <v>55</v>
      </c>
      <c r="G22" s="23" t="s">
        <v>78</v>
      </c>
    </row>
    <row r="23" spans="1:7" ht="16.5" customHeight="1" x14ac:dyDescent="0.4">
      <c r="A23" s="11"/>
      <c r="B23" s="25"/>
      <c r="C23" s="28" t="s">
        <v>64</v>
      </c>
      <c r="D23" s="147"/>
      <c r="E23" s="27"/>
      <c r="F23" s="27"/>
      <c r="G23" s="23"/>
    </row>
    <row r="24" spans="1:7" ht="16.5" customHeight="1" x14ac:dyDescent="0.4">
      <c r="A24" s="11"/>
      <c r="B24" s="25"/>
      <c r="C24" s="28" t="s">
        <v>65</v>
      </c>
      <c r="D24" s="147"/>
      <c r="E24" s="27"/>
      <c r="F24" s="27"/>
      <c r="G24" s="23"/>
    </row>
    <row r="25" spans="1:7" ht="16.5" customHeight="1" x14ac:dyDescent="0.4">
      <c r="A25" s="11"/>
      <c r="B25" s="25"/>
      <c r="C25" s="28" t="s">
        <v>66</v>
      </c>
      <c r="D25" s="147"/>
      <c r="E25" s="27"/>
      <c r="F25" s="27"/>
      <c r="G25" s="23"/>
    </row>
    <row r="26" spans="1:7" ht="16.5" customHeight="1" x14ac:dyDescent="0.4">
      <c r="A26" s="11"/>
      <c r="B26" s="25"/>
      <c r="C26" s="28" t="s">
        <v>67</v>
      </c>
      <c r="D26" s="147"/>
      <c r="E26" s="27"/>
      <c r="F26" s="27"/>
      <c r="G26" s="23"/>
    </row>
    <row r="27" spans="1:7" ht="16.5" customHeight="1" x14ac:dyDescent="0.4">
      <c r="A27" s="11"/>
      <c r="B27" s="25"/>
      <c r="C27" s="25" t="s">
        <v>79</v>
      </c>
      <c r="D27" s="147"/>
      <c r="E27" s="27"/>
      <c r="F27" s="27"/>
      <c r="G27" s="23"/>
    </row>
    <row r="28" spans="1:7" ht="16.5" customHeight="1" x14ac:dyDescent="0.4">
      <c r="A28" s="11"/>
      <c r="B28" s="24"/>
      <c r="C28" s="24" t="s">
        <v>80</v>
      </c>
      <c r="D28" s="17"/>
      <c r="E28" s="17"/>
      <c r="F28" s="17"/>
      <c r="G28" s="17"/>
    </row>
    <row r="29" spans="1:7" ht="16.5" customHeight="1" x14ac:dyDescent="0.4">
      <c r="A29" s="11" t="s">
        <v>81</v>
      </c>
      <c r="B29" s="24" t="s">
        <v>82</v>
      </c>
      <c r="C29" s="28" t="s">
        <v>23</v>
      </c>
      <c r="D29" s="11" t="s">
        <v>19</v>
      </c>
      <c r="E29" s="11" t="s">
        <v>20</v>
      </c>
      <c r="F29" s="18" t="s">
        <v>21</v>
      </c>
      <c r="G29" s="21" t="s">
        <v>83</v>
      </c>
    </row>
    <row r="30" spans="1:7" ht="16.5" customHeight="1" x14ac:dyDescent="0.4">
      <c r="A30" s="11"/>
      <c r="B30" s="24"/>
      <c r="C30" s="28" t="s">
        <v>24</v>
      </c>
      <c r="D30" s="11"/>
      <c r="E30" s="17"/>
      <c r="F30" s="18"/>
      <c r="G30" s="17"/>
    </row>
    <row r="31" spans="1:7" ht="16.5" customHeight="1" x14ac:dyDescent="0.4">
      <c r="A31" s="11"/>
      <c r="B31" s="24"/>
      <c r="C31" s="80" t="s">
        <v>411</v>
      </c>
      <c r="D31" s="11"/>
      <c r="E31" s="17"/>
      <c r="F31" s="18"/>
      <c r="G31" s="17"/>
    </row>
    <row r="32" spans="1:7" ht="16.5" customHeight="1" x14ac:dyDescent="0.4">
      <c r="A32" s="11" t="s">
        <v>53</v>
      </c>
      <c r="B32" s="24" t="s">
        <v>54</v>
      </c>
      <c r="C32" s="28" t="s">
        <v>23</v>
      </c>
      <c r="D32" s="146" t="s">
        <v>19</v>
      </c>
      <c r="E32" s="11" t="s">
        <v>20</v>
      </c>
      <c r="F32" s="11" t="s">
        <v>55</v>
      </c>
      <c r="G32" s="20" t="s">
        <v>53</v>
      </c>
    </row>
    <row r="33" spans="1:8" ht="16.5" customHeight="1" x14ac:dyDescent="0.4">
      <c r="A33" s="11"/>
      <c r="B33" s="24"/>
      <c r="C33" s="24" t="s">
        <v>56</v>
      </c>
      <c r="D33" s="146"/>
      <c r="E33" s="17"/>
      <c r="F33" s="18"/>
      <c r="G33" s="20"/>
    </row>
    <row r="34" spans="1:8" ht="16.5" customHeight="1" x14ac:dyDescent="0.4">
      <c r="A34" s="11"/>
      <c r="B34" s="24"/>
      <c r="C34" s="24" t="s">
        <v>57</v>
      </c>
      <c r="D34" s="11"/>
      <c r="E34" s="17"/>
      <c r="F34" s="18"/>
      <c r="G34" s="20"/>
    </row>
    <row r="35" spans="1:8" ht="16.5" customHeight="1" x14ac:dyDescent="0.4">
      <c r="A35" s="11"/>
      <c r="B35" s="24"/>
      <c r="C35" s="24" t="s">
        <v>24</v>
      </c>
      <c r="D35" s="11"/>
      <c r="E35" s="17"/>
      <c r="F35" s="18"/>
      <c r="G35" s="20"/>
    </row>
    <row r="36" spans="1:8" ht="16.5" customHeight="1" x14ac:dyDescent="0.4">
      <c r="A36" s="11"/>
      <c r="B36" s="24"/>
      <c r="C36" s="24" t="s">
        <v>58</v>
      </c>
      <c r="D36" s="11"/>
      <c r="E36" s="17"/>
      <c r="F36" s="18"/>
      <c r="G36" s="20"/>
    </row>
    <row r="37" spans="1:8" ht="16.5" customHeight="1" x14ac:dyDescent="0.4">
      <c r="A37" s="11"/>
      <c r="B37" s="24"/>
      <c r="C37" s="24" t="s">
        <v>59</v>
      </c>
      <c r="D37" s="11"/>
      <c r="E37" s="17"/>
      <c r="F37" s="18"/>
      <c r="G37" s="20"/>
    </row>
    <row r="38" spans="1:8" ht="16.5" customHeight="1" x14ac:dyDescent="0.4">
      <c r="A38" s="17" t="s">
        <v>27</v>
      </c>
      <c r="B38" s="17" t="s">
        <v>28</v>
      </c>
      <c r="C38" s="28" t="s">
        <v>23</v>
      </c>
      <c r="D38" s="11" t="s">
        <v>29</v>
      </c>
      <c r="E38" s="17" t="s">
        <v>20</v>
      </c>
      <c r="F38" s="18" t="s">
        <v>21</v>
      </c>
      <c r="G38" s="20" t="s">
        <v>22</v>
      </c>
      <c r="H38" s="19"/>
    </row>
    <row r="39" spans="1:8" ht="16.5" customHeight="1" x14ac:dyDescent="0.4">
      <c r="A39" s="17"/>
      <c r="B39" s="17"/>
      <c r="C39" s="28" t="s">
        <v>24</v>
      </c>
      <c r="D39" s="11"/>
      <c r="E39" s="17"/>
      <c r="F39" s="18"/>
      <c r="G39" s="20"/>
      <c r="H39" s="19"/>
    </row>
    <row r="40" spans="1:8" ht="16.5" customHeight="1" x14ac:dyDescent="0.4">
      <c r="A40" s="17"/>
      <c r="B40" s="17"/>
      <c r="C40" s="28" t="s">
        <v>30</v>
      </c>
      <c r="D40" s="11"/>
      <c r="E40" s="17"/>
      <c r="F40" s="18"/>
      <c r="G40" s="20"/>
      <c r="H40" s="19"/>
    </row>
    <row r="41" spans="1:8" ht="16.5" customHeight="1" x14ac:dyDescent="0.4">
      <c r="A41" s="17"/>
      <c r="B41" s="17"/>
      <c r="C41" s="28" t="s">
        <v>31</v>
      </c>
      <c r="D41" s="11"/>
      <c r="E41" s="17"/>
      <c r="F41" s="18"/>
      <c r="G41" s="20"/>
      <c r="H41" s="19"/>
    </row>
    <row r="42" spans="1:8" ht="16.5" customHeight="1" x14ac:dyDescent="0.4">
      <c r="A42" s="11" t="s">
        <v>125</v>
      </c>
      <c r="B42" s="12" t="s">
        <v>126</v>
      </c>
      <c r="C42" s="28" t="s">
        <v>23</v>
      </c>
      <c r="D42" s="17" t="s">
        <v>127</v>
      </c>
      <c r="E42" s="11" t="s">
        <v>20</v>
      </c>
      <c r="F42" s="18" t="s">
        <v>21</v>
      </c>
      <c r="G42" s="20" t="s">
        <v>125</v>
      </c>
    </row>
    <row r="43" spans="1:8" ht="16.5" customHeight="1" x14ac:dyDescent="0.4">
      <c r="A43" s="11"/>
      <c r="B43" s="12"/>
      <c r="C43" s="30" t="s">
        <v>128</v>
      </c>
      <c r="D43" s="11" t="s">
        <v>29</v>
      </c>
      <c r="E43" s="11"/>
      <c r="F43" s="17"/>
      <c r="G43" s="20"/>
    </row>
    <row r="44" spans="1:8" ht="16.5" customHeight="1" x14ac:dyDescent="0.4">
      <c r="A44" s="11"/>
      <c r="B44" s="12"/>
      <c r="C44" s="30" t="s">
        <v>129</v>
      </c>
      <c r="D44" s="11"/>
      <c r="E44" s="11"/>
      <c r="F44" s="17"/>
      <c r="G44" s="20"/>
    </row>
    <row r="45" spans="1:8" ht="16.5" customHeight="1" x14ac:dyDescent="0.4">
      <c r="A45" s="11"/>
      <c r="B45" s="12"/>
      <c r="C45" s="30" t="s">
        <v>130</v>
      </c>
      <c r="D45" s="11"/>
      <c r="E45" s="11"/>
      <c r="F45" s="17"/>
      <c r="G45" s="20"/>
    </row>
    <row r="46" spans="1:8" ht="16.5" customHeight="1" x14ac:dyDescent="0.4">
      <c r="A46" s="11"/>
      <c r="B46" s="12"/>
      <c r="C46" s="30" t="s">
        <v>131</v>
      </c>
      <c r="D46" s="11"/>
      <c r="E46" s="11"/>
      <c r="F46" s="17"/>
      <c r="G46" s="20"/>
    </row>
    <row r="47" spans="1:8" ht="16.5" customHeight="1" x14ac:dyDescent="0.4">
      <c r="A47" s="11"/>
      <c r="B47" s="12"/>
      <c r="C47" s="30" t="s">
        <v>132</v>
      </c>
      <c r="D47" s="11"/>
      <c r="E47" s="11"/>
      <c r="F47" s="17"/>
      <c r="G47" s="20"/>
    </row>
    <row r="48" spans="1:8" ht="16.5" customHeight="1" x14ac:dyDescent="0.4">
      <c r="A48" s="11"/>
      <c r="B48" s="12"/>
      <c r="C48" s="30" t="s">
        <v>133</v>
      </c>
      <c r="D48" s="11"/>
      <c r="E48" s="11"/>
      <c r="F48" s="17"/>
      <c r="G48" s="20"/>
    </row>
    <row r="49" spans="1:8" ht="16.5" customHeight="1" x14ac:dyDescent="0.4">
      <c r="A49" s="17" t="s">
        <v>32</v>
      </c>
      <c r="B49" s="24" t="s">
        <v>33</v>
      </c>
      <c r="C49" s="28" t="s">
        <v>23</v>
      </c>
      <c r="D49" s="17" t="s">
        <v>34</v>
      </c>
      <c r="E49" s="17" t="s">
        <v>20</v>
      </c>
      <c r="F49" s="17" t="s">
        <v>35</v>
      </c>
      <c r="G49" s="20" t="s">
        <v>36</v>
      </c>
      <c r="H49" s="19"/>
    </row>
    <row r="50" spans="1:8" ht="16.5" customHeight="1" x14ac:dyDescent="0.4">
      <c r="A50" s="17"/>
      <c r="B50" s="24"/>
      <c r="C50" s="28" t="s">
        <v>37</v>
      </c>
      <c r="D50" s="17"/>
      <c r="E50" s="17"/>
      <c r="F50" s="17"/>
      <c r="G50" s="20"/>
      <c r="H50" s="19"/>
    </row>
    <row r="51" spans="1:8" ht="16.5" customHeight="1" x14ac:dyDescent="0.4">
      <c r="A51" s="17"/>
      <c r="B51" s="24"/>
      <c r="C51" s="28" t="s">
        <v>24</v>
      </c>
      <c r="D51" s="17"/>
      <c r="E51" s="17"/>
      <c r="F51" s="17"/>
      <c r="G51" s="20"/>
      <c r="H51" s="19"/>
    </row>
    <row r="52" spans="1:8" ht="16.5" customHeight="1" x14ac:dyDescent="0.4">
      <c r="A52" s="17"/>
      <c r="B52" s="24"/>
      <c r="C52" s="28" t="s">
        <v>38</v>
      </c>
      <c r="D52" s="17"/>
      <c r="E52" s="17"/>
      <c r="F52" s="17"/>
      <c r="G52" s="20"/>
      <c r="H52" s="19"/>
    </row>
    <row r="53" spans="1:8" ht="16.5" customHeight="1" x14ac:dyDescent="0.4">
      <c r="A53" s="17"/>
      <c r="B53" s="24"/>
      <c r="C53" s="28" t="s">
        <v>39</v>
      </c>
      <c r="D53" s="17"/>
      <c r="E53" s="17"/>
      <c r="F53" s="17"/>
      <c r="G53" s="20"/>
      <c r="H53" s="19"/>
    </row>
    <row r="54" spans="1:8" ht="16.5" customHeight="1" x14ac:dyDescent="0.4">
      <c r="A54" s="11" t="s">
        <v>48</v>
      </c>
      <c r="B54" s="12" t="s">
        <v>49</v>
      </c>
      <c r="C54" s="28" t="s">
        <v>23</v>
      </c>
      <c r="D54" s="146" t="s">
        <v>19</v>
      </c>
      <c r="E54" s="17" t="s">
        <v>20</v>
      </c>
      <c r="F54" s="18" t="s">
        <v>21</v>
      </c>
      <c r="G54" s="21" t="s">
        <v>50</v>
      </c>
      <c r="H54" s="19"/>
    </row>
    <row r="55" spans="1:8" ht="16.5" customHeight="1" x14ac:dyDescent="0.4">
      <c r="A55" s="11"/>
      <c r="B55" s="12"/>
      <c r="C55" s="28" t="s">
        <v>24</v>
      </c>
      <c r="D55" s="146"/>
      <c r="E55" s="17"/>
      <c r="F55" s="17"/>
      <c r="G55" s="21"/>
      <c r="H55" s="19"/>
    </row>
    <row r="56" spans="1:8" ht="16.5" customHeight="1" x14ac:dyDescent="0.4">
      <c r="A56" s="11"/>
      <c r="B56" s="12"/>
      <c r="C56" s="28" t="s">
        <v>51</v>
      </c>
      <c r="D56" s="146"/>
      <c r="E56" s="17"/>
      <c r="F56" s="17"/>
      <c r="G56" s="21"/>
      <c r="H56" s="19"/>
    </row>
    <row r="57" spans="1:8" ht="16.5" customHeight="1" x14ac:dyDescent="0.4">
      <c r="A57" s="11"/>
      <c r="B57" s="12"/>
      <c r="C57" s="28" t="s">
        <v>52</v>
      </c>
      <c r="D57" s="146"/>
      <c r="E57" s="17"/>
      <c r="F57" s="17"/>
      <c r="G57" s="21"/>
      <c r="H57" s="19"/>
    </row>
    <row r="58" spans="1:8" ht="16.5" customHeight="1" x14ac:dyDescent="0.4">
      <c r="A58" s="11" t="s">
        <v>84</v>
      </c>
      <c r="B58" s="12" t="s">
        <v>85</v>
      </c>
      <c r="C58" s="28" t="s">
        <v>23</v>
      </c>
      <c r="D58" s="11" t="s">
        <v>19</v>
      </c>
      <c r="E58" s="17" t="s">
        <v>20</v>
      </c>
      <c r="F58" s="18" t="s">
        <v>21</v>
      </c>
      <c r="G58" s="21" t="s">
        <v>86</v>
      </c>
    </row>
    <row r="59" spans="1:8" ht="16.5" customHeight="1" x14ac:dyDescent="0.4">
      <c r="A59" s="11"/>
      <c r="B59" s="12"/>
      <c r="C59" s="28" t="s">
        <v>24</v>
      </c>
      <c r="D59" s="11"/>
      <c r="E59" s="17"/>
      <c r="F59" s="17"/>
      <c r="G59" s="21"/>
    </row>
    <row r="60" spans="1:8" ht="16.5" customHeight="1" x14ac:dyDescent="0.4">
      <c r="A60" s="11"/>
      <c r="B60" s="12"/>
      <c r="C60" s="28" t="s">
        <v>87</v>
      </c>
      <c r="D60" s="11"/>
      <c r="E60" s="17"/>
      <c r="F60" s="17"/>
      <c r="G60" s="21"/>
    </row>
    <row r="61" spans="1:8" ht="16.5" customHeight="1" x14ac:dyDescent="0.4">
      <c r="A61" s="11"/>
      <c r="B61" s="12"/>
      <c r="C61" s="28" t="s">
        <v>88</v>
      </c>
      <c r="D61" s="11"/>
      <c r="E61" s="17"/>
      <c r="F61" s="17"/>
      <c r="G61" s="21"/>
    </row>
    <row r="62" spans="1:8" ht="16.5" customHeight="1" x14ac:dyDescent="0.4">
      <c r="A62" s="11"/>
      <c r="B62" s="12"/>
      <c r="C62" s="28" t="s">
        <v>89</v>
      </c>
      <c r="D62" s="11"/>
      <c r="E62" s="17"/>
      <c r="F62" s="17"/>
      <c r="G62" s="21"/>
    </row>
    <row r="63" spans="1:8" ht="16.5" customHeight="1" x14ac:dyDescent="0.4">
      <c r="A63" s="11" t="s">
        <v>90</v>
      </c>
      <c r="B63" s="12" t="s">
        <v>91</v>
      </c>
      <c r="C63" s="28" t="s">
        <v>23</v>
      </c>
      <c r="D63" s="11" t="s">
        <v>19</v>
      </c>
      <c r="E63" s="17" t="s">
        <v>20</v>
      </c>
      <c r="F63" s="18" t="s">
        <v>21</v>
      </c>
      <c r="G63" s="21" t="s">
        <v>86</v>
      </c>
    </row>
    <row r="64" spans="1:8" ht="16.5" customHeight="1" x14ac:dyDescent="0.4">
      <c r="A64" s="11"/>
      <c r="B64" s="12"/>
      <c r="C64" s="28" t="s">
        <v>24</v>
      </c>
      <c r="D64" s="11"/>
      <c r="E64" s="17"/>
      <c r="F64" s="17"/>
      <c r="G64" s="21"/>
    </row>
    <row r="65" spans="1:8" ht="16.5" customHeight="1" x14ac:dyDescent="0.4">
      <c r="A65" s="11"/>
      <c r="B65" s="12"/>
      <c r="C65" s="28" t="s">
        <v>92</v>
      </c>
      <c r="D65" s="11"/>
      <c r="E65" s="17"/>
      <c r="F65" s="17"/>
      <c r="G65" s="21"/>
    </row>
    <row r="66" spans="1:8" ht="16.5" customHeight="1" x14ac:dyDescent="0.4">
      <c r="A66" s="11" t="s">
        <v>93</v>
      </c>
      <c r="B66" s="17" t="s">
        <v>94</v>
      </c>
      <c r="C66" s="24" t="s">
        <v>95</v>
      </c>
      <c r="D66" s="11" t="s">
        <v>19</v>
      </c>
      <c r="E66" s="11" t="s">
        <v>20</v>
      </c>
      <c r="F66" s="18" t="s">
        <v>21</v>
      </c>
      <c r="G66" s="20" t="s">
        <v>96</v>
      </c>
    </row>
    <row r="67" spans="1:8" ht="16.5" customHeight="1" x14ac:dyDescent="0.4">
      <c r="A67" s="11"/>
      <c r="B67" s="17"/>
      <c r="C67" s="24" t="s">
        <v>97</v>
      </c>
      <c r="D67" s="11"/>
      <c r="E67" s="11"/>
      <c r="F67" s="18"/>
      <c r="G67" s="20"/>
    </row>
    <row r="68" spans="1:8" ht="16.5" customHeight="1" x14ac:dyDescent="0.4">
      <c r="A68" s="11"/>
      <c r="B68" s="17"/>
      <c r="C68" s="24" t="s">
        <v>98</v>
      </c>
      <c r="D68" s="11"/>
      <c r="E68" s="17"/>
      <c r="F68" s="18"/>
      <c r="G68" s="20"/>
    </row>
    <row r="69" spans="1:8" ht="16.5" customHeight="1" x14ac:dyDescent="0.4">
      <c r="A69" s="11" t="s">
        <v>99</v>
      </c>
      <c r="B69" s="17" t="s">
        <v>100</v>
      </c>
      <c r="C69" s="28" t="s">
        <v>23</v>
      </c>
      <c r="D69" s="11" t="s">
        <v>19</v>
      </c>
      <c r="E69" s="11" t="s">
        <v>20</v>
      </c>
      <c r="F69" s="11" t="s">
        <v>55</v>
      </c>
      <c r="G69" s="20" t="s">
        <v>101</v>
      </c>
    </row>
    <row r="70" spans="1:8" ht="16.5" customHeight="1" x14ac:dyDescent="0.4">
      <c r="A70" s="11"/>
      <c r="B70" s="17"/>
      <c r="C70" s="24" t="s">
        <v>97</v>
      </c>
      <c r="D70" s="11"/>
      <c r="E70" s="17"/>
      <c r="F70" s="18"/>
      <c r="G70" s="20"/>
    </row>
    <row r="71" spans="1:8" ht="16.5" customHeight="1" x14ac:dyDescent="0.4">
      <c r="A71" s="11"/>
      <c r="B71" s="17"/>
      <c r="C71" s="24" t="s">
        <v>102</v>
      </c>
      <c r="D71" s="11"/>
      <c r="E71" s="17"/>
      <c r="F71" s="18"/>
      <c r="G71" s="20"/>
    </row>
    <row r="72" spans="1:8" ht="16.5" customHeight="1" x14ac:dyDescent="0.4">
      <c r="A72" s="11"/>
      <c r="B72" s="17"/>
      <c r="C72" s="24" t="s">
        <v>103</v>
      </c>
      <c r="D72" s="11"/>
      <c r="E72" s="17"/>
      <c r="F72" s="18"/>
      <c r="G72" s="20"/>
    </row>
    <row r="73" spans="1:8" ht="16.5" customHeight="1" x14ac:dyDescent="0.4">
      <c r="A73" s="11" t="s">
        <v>104</v>
      </c>
      <c r="B73" s="17" t="s">
        <v>105</v>
      </c>
      <c r="C73" s="28" t="s">
        <v>23</v>
      </c>
      <c r="D73" s="11" t="s">
        <v>19</v>
      </c>
      <c r="E73" s="11" t="s">
        <v>20</v>
      </c>
      <c r="F73" s="11" t="s">
        <v>55</v>
      </c>
      <c r="G73" s="20" t="s">
        <v>101</v>
      </c>
    </row>
    <row r="74" spans="1:8" ht="16.5" customHeight="1" x14ac:dyDescent="0.4">
      <c r="A74" s="11"/>
      <c r="B74" s="17"/>
      <c r="C74" s="24" t="s">
        <v>97</v>
      </c>
      <c r="D74" s="11"/>
      <c r="E74" s="17"/>
      <c r="F74" s="18"/>
      <c r="G74" s="20"/>
    </row>
    <row r="75" spans="1:8" ht="16.5" customHeight="1" x14ac:dyDescent="0.4">
      <c r="A75" s="11"/>
      <c r="B75" s="17"/>
      <c r="C75" s="24" t="s">
        <v>106</v>
      </c>
      <c r="D75" s="11"/>
      <c r="E75" s="17"/>
      <c r="F75" s="18"/>
      <c r="G75" s="20"/>
    </row>
    <row r="76" spans="1:8" ht="16.5" customHeight="1" x14ac:dyDescent="0.4">
      <c r="A76" s="11"/>
      <c r="B76" s="17"/>
      <c r="C76" s="24" t="s">
        <v>107</v>
      </c>
      <c r="D76" s="11"/>
      <c r="E76" s="17"/>
      <c r="F76" s="18"/>
      <c r="G76" s="20"/>
    </row>
    <row r="77" spans="1:8" ht="16.5" customHeight="1" x14ac:dyDescent="0.4">
      <c r="A77" s="11" t="s">
        <v>40</v>
      </c>
      <c r="B77" s="12" t="s">
        <v>41</v>
      </c>
      <c r="C77" s="28" t="s">
        <v>23</v>
      </c>
      <c r="D77" s="146" t="s">
        <v>19</v>
      </c>
      <c r="E77" s="17" t="s">
        <v>20</v>
      </c>
      <c r="F77" s="17" t="s">
        <v>35</v>
      </c>
      <c r="G77" s="21" t="s">
        <v>42</v>
      </c>
      <c r="H77" s="19"/>
    </row>
    <row r="78" spans="1:8" ht="16.5" customHeight="1" x14ac:dyDescent="0.4">
      <c r="A78" s="11"/>
      <c r="B78" s="12"/>
      <c r="C78" s="28" t="s">
        <v>24</v>
      </c>
      <c r="D78" s="146"/>
      <c r="E78" s="17"/>
      <c r="F78" s="17"/>
      <c r="G78" s="21"/>
      <c r="H78" s="19"/>
    </row>
    <row r="79" spans="1:8" ht="16.5" customHeight="1" x14ac:dyDescent="0.4">
      <c r="A79" s="11"/>
      <c r="B79" s="12"/>
      <c r="C79" s="14" t="s">
        <v>43</v>
      </c>
      <c r="D79" s="146"/>
      <c r="E79" s="17"/>
      <c r="F79" s="17"/>
      <c r="G79" s="21"/>
      <c r="H79" s="19"/>
    </row>
    <row r="80" spans="1:8" ht="16.5" customHeight="1" x14ac:dyDescent="0.4">
      <c r="A80" s="11"/>
      <c r="B80" s="12"/>
      <c r="C80" s="28" t="s">
        <v>44</v>
      </c>
      <c r="D80" s="146"/>
      <c r="E80" s="17"/>
      <c r="F80" s="17"/>
      <c r="G80" s="21"/>
      <c r="H80" s="19"/>
    </row>
    <row r="81" spans="1:8" ht="16.5" customHeight="1" x14ac:dyDescent="0.4">
      <c r="A81" s="11"/>
      <c r="B81" s="12"/>
      <c r="C81" s="28" t="s">
        <v>45</v>
      </c>
      <c r="D81" s="146"/>
      <c r="E81" s="17"/>
      <c r="F81" s="17"/>
      <c r="G81" s="21"/>
      <c r="H81" s="19"/>
    </row>
    <row r="82" spans="1:8" ht="16.5" customHeight="1" x14ac:dyDescent="0.4">
      <c r="A82" s="11"/>
      <c r="B82" s="12"/>
      <c r="C82" s="28" t="s">
        <v>46</v>
      </c>
      <c r="D82" s="146"/>
      <c r="E82" s="17"/>
      <c r="F82" s="17"/>
      <c r="G82" s="21"/>
      <c r="H82" s="19"/>
    </row>
    <row r="83" spans="1:8" ht="16.5" customHeight="1" x14ac:dyDescent="0.4">
      <c r="A83" s="11"/>
      <c r="B83" s="12"/>
      <c r="C83" s="28" t="s">
        <v>47</v>
      </c>
      <c r="D83" s="146"/>
      <c r="E83" s="17"/>
      <c r="F83" s="17"/>
      <c r="G83" s="21"/>
      <c r="H83" s="19"/>
    </row>
    <row r="84" spans="1:8" ht="16.5" customHeight="1" x14ac:dyDescent="0.4">
      <c r="A84" s="11" t="s">
        <v>108</v>
      </c>
      <c r="B84" s="12" t="s">
        <v>109</v>
      </c>
      <c r="C84" s="28" t="s">
        <v>23</v>
      </c>
      <c r="D84" s="11" t="s">
        <v>19</v>
      </c>
      <c r="E84" s="11" t="s">
        <v>20</v>
      </c>
      <c r="F84" s="18" t="s">
        <v>21</v>
      </c>
      <c r="G84" s="20" t="s">
        <v>110</v>
      </c>
    </row>
    <row r="85" spans="1:8" ht="16.5" customHeight="1" x14ac:dyDescent="0.4">
      <c r="A85" s="11"/>
      <c r="B85" s="12"/>
      <c r="C85" s="29" t="s">
        <v>24</v>
      </c>
      <c r="D85" s="11"/>
      <c r="E85" s="11"/>
      <c r="F85" s="11"/>
      <c r="G85" s="20"/>
    </row>
    <row r="86" spans="1:8" ht="16.5" customHeight="1" x14ac:dyDescent="0.4">
      <c r="A86" s="11"/>
      <c r="B86" s="12"/>
      <c r="C86" s="29" t="s">
        <v>111</v>
      </c>
      <c r="D86" s="11"/>
      <c r="E86" s="11"/>
      <c r="F86" s="11"/>
      <c r="G86" s="20"/>
    </row>
    <row r="87" spans="1:8" ht="16.5" customHeight="1" x14ac:dyDescent="0.4">
      <c r="A87" s="11"/>
      <c r="B87" s="12"/>
      <c r="C87" s="29" t="s">
        <v>112</v>
      </c>
      <c r="D87" s="11"/>
      <c r="E87" s="11"/>
      <c r="F87" s="11"/>
      <c r="G87" s="20"/>
    </row>
    <row r="88" spans="1:8" ht="16.5" customHeight="1" x14ac:dyDescent="0.4">
      <c r="A88" s="11"/>
      <c r="B88" s="12"/>
      <c r="C88" s="29" t="s">
        <v>113</v>
      </c>
      <c r="D88" s="11"/>
      <c r="E88" s="11"/>
      <c r="F88" s="11"/>
      <c r="G88" s="20"/>
    </row>
    <row r="89" spans="1:8" ht="16.5" customHeight="1" x14ac:dyDescent="0.4">
      <c r="A89" s="11"/>
      <c r="B89" s="12"/>
      <c r="C89" s="29" t="s">
        <v>114</v>
      </c>
      <c r="D89" s="11"/>
      <c r="E89" s="11"/>
      <c r="F89" s="11"/>
      <c r="G89" s="20"/>
    </row>
    <row r="90" spans="1:8" ht="16.5" customHeight="1" x14ac:dyDescent="0.4">
      <c r="A90" s="11"/>
      <c r="B90" s="12"/>
      <c r="C90" s="29" t="s">
        <v>115</v>
      </c>
      <c r="D90" s="11"/>
      <c r="E90" s="11"/>
      <c r="F90" s="11"/>
      <c r="G90" s="20"/>
    </row>
    <row r="91" spans="1:8" ht="16.5" customHeight="1" x14ac:dyDescent="0.4">
      <c r="A91" s="11"/>
      <c r="B91" s="12"/>
      <c r="C91" s="29" t="s">
        <v>116</v>
      </c>
      <c r="D91" s="11"/>
      <c r="E91" s="11"/>
      <c r="F91" s="11"/>
      <c r="G91" s="20"/>
    </row>
    <row r="92" spans="1:8" ht="16.5" customHeight="1" x14ac:dyDescent="0.4">
      <c r="A92" s="11"/>
      <c r="B92" s="12"/>
      <c r="C92" s="29" t="s">
        <v>117</v>
      </c>
      <c r="D92" s="11"/>
      <c r="E92" s="11"/>
      <c r="F92" s="11"/>
      <c r="G92" s="20"/>
    </row>
    <row r="93" spans="1:8" ht="16.5" customHeight="1" x14ac:dyDescent="0.4">
      <c r="A93" s="11"/>
      <c r="B93" s="12"/>
      <c r="C93" s="29" t="s">
        <v>118</v>
      </c>
      <c r="D93" s="11"/>
      <c r="E93" s="11"/>
      <c r="F93" s="11"/>
      <c r="G93" s="20"/>
    </row>
    <row r="94" spans="1:8" ht="16.5" customHeight="1" x14ac:dyDescent="0.4">
      <c r="A94" s="11"/>
      <c r="B94" s="12"/>
      <c r="C94" s="29" t="s">
        <v>119</v>
      </c>
      <c r="D94" s="11"/>
      <c r="E94" s="11"/>
      <c r="F94" s="11"/>
      <c r="G94" s="20"/>
    </row>
    <row r="95" spans="1:8" ht="16.5" customHeight="1" x14ac:dyDescent="0.4">
      <c r="A95" s="11"/>
      <c r="B95" s="12"/>
      <c r="C95" s="29" t="s">
        <v>120</v>
      </c>
      <c r="D95" s="11"/>
      <c r="E95" s="11"/>
      <c r="F95" s="11"/>
      <c r="G95" s="20"/>
    </row>
    <row r="96" spans="1:8" ht="16.5" customHeight="1" x14ac:dyDescent="0.4">
      <c r="A96" s="11"/>
      <c r="B96" s="12"/>
      <c r="C96" s="29" t="s">
        <v>435</v>
      </c>
      <c r="D96" s="11"/>
      <c r="E96" s="11"/>
      <c r="F96" s="11"/>
      <c r="G96" s="20"/>
    </row>
    <row r="97" spans="1:7" ht="16.5" customHeight="1" x14ac:dyDescent="0.4">
      <c r="A97" s="11"/>
      <c r="B97" s="12"/>
      <c r="C97" s="29" t="s">
        <v>436</v>
      </c>
      <c r="D97" s="11"/>
      <c r="E97" s="11"/>
      <c r="F97" s="11"/>
      <c r="G97" s="20"/>
    </row>
    <row r="98" spans="1:7" x14ac:dyDescent="0.4">
      <c r="A98" s="11" t="s">
        <v>121</v>
      </c>
      <c r="B98" s="12" t="s">
        <v>122</v>
      </c>
      <c r="C98" s="28" t="s">
        <v>23</v>
      </c>
      <c r="D98" s="11" t="s">
        <v>19</v>
      </c>
      <c r="E98" s="11" t="s">
        <v>20</v>
      </c>
      <c r="F98" s="18" t="s">
        <v>21</v>
      </c>
      <c r="G98" s="20" t="s">
        <v>123</v>
      </c>
    </row>
    <row r="99" spans="1:7" x14ac:dyDescent="0.4">
      <c r="A99" s="11"/>
      <c r="B99" s="12"/>
      <c r="C99" s="29" t="s">
        <v>24</v>
      </c>
      <c r="D99" s="11"/>
      <c r="E99" s="11"/>
      <c r="F99" s="11"/>
      <c r="G99" s="20"/>
    </row>
    <row r="100" spans="1:7" x14ac:dyDescent="0.4">
      <c r="A100" s="11"/>
      <c r="B100" s="12"/>
      <c r="C100" s="29" t="s">
        <v>124</v>
      </c>
      <c r="D100" s="11"/>
      <c r="E100" s="11"/>
      <c r="F100" s="11"/>
      <c r="G100" s="20"/>
    </row>
    <row r="144" spans="2:5" x14ac:dyDescent="0.4">
      <c r="B144" s="13"/>
      <c r="D144" s="14"/>
      <c r="E144" s="15"/>
    </row>
    <row r="145" spans="1:4" x14ac:dyDescent="0.4">
      <c r="A145" s="14"/>
    </row>
    <row r="146" spans="1:4" x14ac:dyDescent="0.4">
      <c r="A146" s="14"/>
    </row>
    <row r="147" spans="1:4" x14ac:dyDescent="0.4">
      <c r="A147" s="14"/>
    </row>
    <row r="148" spans="1:4" x14ac:dyDescent="0.4">
      <c r="A148" s="14"/>
    </row>
    <row r="149" spans="1:4" x14ac:dyDescent="0.4">
      <c r="A149" s="14"/>
    </row>
    <row r="150" spans="1:4" x14ac:dyDescent="0.4">
      <c r="A150" s="15"/>
      <c r="B150" s="15"/>
      <c r="C150" s="15"/>
      <c r="D150" s="13"/>
    </row>
    <row r="151" spans="1:4" x14ac:dyDescent="0.4">
      <c r="A151" s="15"/>
      <c r="B151" s="15"/>
      <c r="C151" s="15"/>
      <c r="D151" s="13"/>
    </row>
    <row r="152" spans="1:4" x14ac:dyDescent="0.4">
      <c r="A152" s="15"/>
      <c r="B152" s="15"/>
      <c r="C152" s="15"/>
      <c r="D152" s="13"/>
    </row>
    <row r="153" spans="1:4" x14ac:dyDescent="0.4">
      <c r="A153" s="15"/>
      <c r="B153" s="15"/>
      <c r="C153" s="15"/>
      <c r="D153" s="13"/>
    </row>
    <row r="154" spans="1:4" x14ac:dyDescent="0.4">
      <c r="A154" s="15"/>
      <c r="B154" s="15"/>
      <c r="C154" s="15"/>
      <c r="D154" s="13"/>
    </row>
    <row r="155" spans="1:4" x14ac:dyDescent="0.4">
      <c r="A155" s="15"/>
      <c r="B155" s="15"/>
      <c r="C155" s="15"/>
      <c r="D155" s="13"/>
    </row>
    <row r="156" spans="1:4" x14ac:dyDescent="0.4">
      <c r="A156" s="15"/>
      <c r="B156" s="15"/>
      <c r="C156" s="15"/>
      <c r="D156" s="13"/>
    </row>
    <row r="157" spans="1:4" x14ac:dyDescent="0.4">
      <c r="A157" s="15"/>
      <c r="B157" s="15"/>
      <c r="C157" s="15"/>
      <c r="D157" s="13"/>
    </row>
    <row r="158" spans="1:4" x14ac:dyDescent="0.4">
      <c r="A158" s="15"/>
      <c r="B158" s="15"/>
      <c r="C158" s="15"/>
      <c r="D158" s="13"/>
    </row>
    <row r="159" spans="1:4" x14ac:dyDescent="0.4">
      <c r="A159" s="15"/>
      <c r="B159" s="15"/>
      <c r="C159" s="15"/>
      <c r="D159" s="13"/>
    </row>
    <row r="160" spans="1:4" x14ac:dyDescent="0.4">
      <c r="A160" s="15"/>
      <c r="B160" s="15"/>
      <c r="C160" s="15"/>
      <c r="D160" s="13"/>
    </row>
    <row r="161" spans="1:4" x14ac:dyDescent="0.4">
      <c r="A161" s="15"/>
      <c r="B161" s="15"/>
      <c r="C161" s="15"/>
      <c r="D161" s="13"/>
    </row>
    <row r="162" spans="1:4" x14ac:dyDescent="0.4">
      <c r="A162" s="15"/>
      <c r="B162" s="15"/>
      <c r="C162" s="15"/>
      <c r="D162" s="13"/>
    </row>
    <row r="163" spans="1:4" x14ac:dyDescent="0.4">
      <c r="A163" s="15"/>
      <c r="B163" s="15"/>
      <c r="C163" s="15"/>
      <c r="D163" s="13"/>
    </row>
    <row r="164" spans="1:4" x14ac:dyDescent="0.4">
      <c r="A164" s="15"/>
      <c r="B164" s="15"/>
      <c r="C164" s="15"/>
      <c r="D164" s="13"/>
    </row>
    <row r="165" spans="1:4" x14ac:dyDescent="0.4">
      <c r="A165" s="15"/>
      <c r="B165" s="15"/>
      <c r="C165" s="15"/>
      <c r="D165" s="13"/>
    </row>
    <row r="166" spans="1:4" x14ac:dyDescent="0.4">
      <c r="A166" s="15"/>
      <c r="B166" s="15"/>
      <c r="C166" s="15"/>
      <c r="D166" s="13"/>
    </row>
    <row r="167" spans="1:4" x14ac:dyDescent="0.4">
      <c r="A167" s="15"/>
      <c r="B167" s="15"/>
      <c r="C167" s="15"/>
      <c r="D167" s="13"/>
    </row>
    <row r="168" spans="1:4" x14ac:dyDescent="0.4">
      <c r="A168" s="15"/>
      <c r="B168" s="15"/>
      <c r="C168" s="15"/>
      <c r="D168" s="13"/>
    </row>
    <row r="169" spans="1:4" x14ac:dyDescent="0.4">
      <c r="A169" s="15"/>
      <c r="B169" s="15"/>
      <c r="C169" s="15"/>
      <c r="D169" s="13"/>
    </row>
    <row r="170" spans="1:4" x14ac:dyDescent="0.4">
      <c r="A170" s="15"/>
      <c r="B170" s="15"/>
      <c r="C170" s="15"/>
      <c r="D170" s="13"/>
    </row>
    <row r="171" spans="1:4" x14ac:dyDescent="0.4">
      <c r="A171" s="15"/>
      <c r="B171" s="15"/>
      <c r="C171" s="15"/>
      <c r="D171" s="13"/>
    </row>
    <row r="172" spans="1:4" x14ac:dyDescent="0.4">
      <c r="A172" s="15"/>
      <c r="B172" s="15"/>
      <c r="C172" s="15"/>
      <c r="D172" s="13"/>
    </row>
    <row r="173" spans="1:4" x14ac:dyDescent="0.4">
      <c r="A173" s="15"/>
      <c r="B173" s="15"/>
      <c r="C173" s="15"/>
      <c r="D173" s="13"/>
    </row>
    <row r="174" spans="1:4" x14ac:dyDescent="0.4">
      <c r="A174" s="15"/>
      <c r="B174" s="15"/>
      <c r="C174" s="15"/>
      <c r="D174" s="13"/>
    </row>
    <row r="175" spans="1:4" x14ac:dyDescent="0.4">
      <c r="A175" s="15"/>
      <c r="B175" s="15"/>
      <c r="C175" s="15"/>
      <c r="D175" s="13"/>
    </row>
    <row r="176" spans="1:4" x14ac:dyDescent="0.4">
      <c r="A176" s="15"/>
      <c r="B176" s="15"/>
      <c r="C176" s="15"/>
      <c r="D176" s="13"/>
    </row>
    <row r="177" spans="1:4" x14ac:dyDescent="0.4">
      <c r="A177" s="15"/>
      <c r="B177" s="15"/>
      <c r="C177" s="15"/>
      <c r="D177" s="13"/>
    </row>
    <row r="178" spans="1:4" x14ac:dyDescent="0.4">
      <c r="A178" s="15"/>
      <c r="B178" s="15"/>
      <c r="C178" s="15"/>
      <c r="D178" s="13"/>
    </row>
    <row r="179" spans="1:4" x14ac:dyDescent="0.4">
      <c r="A179" s="15"/>
      <c r="B179" s="15"/>
      <c r="C179" s="15"/>
      <c r="D179" s="13"/>
    </row>
    <row r="180" spans="1:4" x14ac:dyDescent="0.4">
      <c r="A180" s="15"/>
      <c r="B180" s="15"/>
      <c r="C180" s="15"/>
      <c r="D180" s="13"/>
    </row>
    <row r="181" spans="1:4" x14ac:dyDescent="0.4">
      <c r="A181" s="15"/>
      <c r="B181" s="15"/>
      <c r="C181" s="15"/>
      <c r="D181" s="13"/>
    </row>
    <row r="182" spans="1:4" x14ac:dyDescent="0.4">
      <c r="A182" s="15"/>
      <c r="B182" s="15"/>
      <c r="C182" s="15"/>
      <c r="D182" s="13"/>
    </row>
    <row r="183" spans="1:4" x14ac:dyDescent="0.4">
      <c r="A183" s="15"/>
      <c r="B183" s="15"/>
      <c r="C183" s="15"/>
      <c r="D183" s="13"/>
    </row>
    <row r="184" spans="1:4" x14ac:dyDescent="0.4">
      <c r="A184" s="15"/>
      <c r="B184" s="15"/>
      <c r="C184" s="15"/>
      <c r="D184" s="13"/>
    </row>
    <row r="185" spans="1:4" x14ac:dyDescent="0.4">
      <c r="A185" s="15"/>
      <c r="B185" s="15"/>
      <c r="C185" s="15"/>
      <c r="D185" s="13"/>
    </row>
    <row r="186" spans="1:4" x14ac:dyDescent="0.4">
      <c r="A186" s="15"/>
      <c r="B186" s="15"/>
      <c r="C186" s="15"/>
      <c r="D186" s="13"/>
    </row>
    <row r="187" spans="1:4" x14ac:dyDescent="0.4">
      <c r="A187" s="15"/>
      <c r="B187" s="15"/>
      <c r="C187" s="15"/>
      <c r="D187" s="13"/>
    </row>
    <row r="188" spans="1:4" x14ac:dyDescent="0.4">
      <c r="A188" s="15"/>
      <c r="B188" s="15"/>
      <c r="C188" s="15"/>
      <c r="D188" s="13"/>
    </row>
    <row r="189" spans="1:4" x14ac:dyDescent="0.4">
      <c r="A189" s="15"/>
      <c r="B189" s="15"/>
      <c r="C189" s="15"/>
      <c r="D189" s="13"/>
    </row>
    <row r="190" spans="1:4" x14ac:dyDescent="0.4">
      <c r="A190" s="15"/>
      <c r="B190" s="15"/>
      <c r="C190" s="15"/>
      <c r="D190" s="13"/>
    </row>
    <row r="191" spans="1:4" x14ac:dyDescent="0.4">
      <c r="A191" s="15"/>
      <c r="B191" s="15"/>
      <c r="C191" s="15"/>
      <c r="D191" s="13"/>
    </row>
    <row r="192" spans="1:4" x14ac:dyDescent="0.4">
      <c r="A192" s="15"/>
      <c r="B192" s="15"/>
      <c r="C192" s="15"/>
      <c r="D192" s="13"/>
    </row>
    <row r="193" spans="1:4" x14ac:dyDescent="0.4">
      <c r="A193" s="15"/>
      <c r="B193" s="15"/>
      <c r="C193" s="15"/>
      <c r="D193" s="13"/>
    </row>
    <row r="194" spans="1:4" x14ac:dyDescent="0.4">
      <c r="A194" s="15"/>
      <c r="B194" s="15"/>
      <c r="C194" s="15"/>
      <c r="D194" s="13"/>
    </row>
    <row r="195" spans="1:4" x14ac:dyDescent="0.4">
      <c r="A195" s="15"/>
      <c r="B195" s="15"/>
      <c r="C195" s="15"/>
      <c r="D195" s="13"/>
    </row>
    <row r="196" spans="1:4" x14ac:dyDescent="0.4">
      <c r="A196" s="15"/>
      <c r="B196" s="15"/>
      <c r="C196" s="15"/>
      <c r="D196" s="13"/>
    </row>
    <row r="197" spans="1:4" x14ac:dyDescent="0.4">
      <c r="A197" s="15"/>
      <c r="B197" s="15"/>
      <c r="C197" s="15"/>
      <c r="D197" s="13"/>
    </row>
    <row r="198" spans="1:4" x14ac:dyDescent="0.4">
      <c r="A198" s="15"/>
      <c r="B198" s="15"/>
      <c r="C198" s="15"/>
      <c r="D198" s="13"/>
    </row>
    <row r="199" spans="1:4" x14ac:dyDescent="0.4">
      <c r="A199" s="15"/>
      <c r="B199" s="15"/>
      <c r="C199" s="15"/>
      <c r="D199" s="13"/>
    </row>
    <row r="200" spans="1:4" x14ac:dyDescent="0.4">
      <c r="A200" s="15"/>
      <c r="B200" s="15"/>
      <c r="C200" s="15"/>
      <c r="D200" s="13"/>
    </row>
    <row r="201" spans="1:4" x14ac:dyDescent="0.4">
      <c r="A201" s="15"/>
      <c r="B201" s="15"/>
      <c r="C201" s="15"/>
      <c r="D201" s="13"/>
    </row>
    <row r="202" spans="1:4" x14ac:dyDescent="0.4">
      <c r="A202" s="15"/>
      <c r="B202" s="15"/>
      <c r="C202" s="15"/>
      <c r="D202" s="13"/>
    </row>
    <row r="203" spans="1:4" x14ac:dyDescent="0.4">
      <c r="A203" s="15"/>
      <c r="B203" s="15"/>
      <c r="C203" s="15"/>
      <c r="D203" s="13"/>
    </row>
    <row r="204" spans="1:4" x14ac:dyDescent="0.4">
      <c r="A204" s="15"/>
      <c r="B204" s="15"/>
      <c r="C204" s="15"/>
      <c r="D204" s="13"/>
    </row>
    <row r="205" spans="1:4" x14ac:dyDescent="0.4">
      <c r="A205" s="15"/>
      <c r="B205" s="15"/>
      <c r="C205" s="15"/>
      <c r="D205" s="13"/>
    </row>
    <row r="206" spans="1:4" x14ac:dyDescent="0.4">
      <c r="A206" s="15"/>
      <c r="B206" s="15"/>
      <c r="C206" s="15"/>
      <c r="D206" s="13"/>
    </row>
    <row r="207" spans="1:4" x14ac:dyDescent="0.4">
      <c r="A207" s="15"/>
      <c r="B207" s="15"/>
      <c r="C207" s="15"/>
      <c r="D207" s="13"/>
    </row>
    <row r="208" spans="1:4" x14ac:dyDescent="0.4">
      <c r="A208" s="15"/>
      <c r="B208" s="15"/>
      <c r="C208" s="15"/>
      <c r="D208" s="13"/>
    </row>
    <row r="209" spans="1:4" x14ac:dyDescent="0.4">
      <c r="A209" s="15"/>
      <c r="B209" s="15"/>
      <c r="C209" s="15"/>
      <c r="D209" s="13"/>
    </row>
    <row r="210" spans="1:4" x14ac:dyDescent="0.4">
      <c r="A210" s="15"/>
      <c r="B210" s="15"/>
      <c r="C210" s="15"/>
      <c r="D210" s="13"/>
    </row>
    <row r="211" spans="1:4" x14ac:dyDescent="0.4">
      <c r="A211" s="15"/>
      <c r="B211" s="15"/>
      <c r="C211" s="15"/>
      <c r="D211" s="13"/>
    </row>
    <row r="212" spans="1:4" x14ac:dyDescent="0.4">
      <c r="A212" s="15"/>
      <c r="B212" s="15"/>
      <c r="C212" s="15"/>
      <c r="D212" s="13"/>
    </row>
    <row r="213" spans="1:4" x14ac:dyDescent="0.4">
      <c r="A213" s="15"/>
      <c r="B213" s="15"/>
      <c r="C213" s="15"/>
      <c r="D213" s="13"/>
    </row>
    <row r="214" spans="1:4" x14ac:dyDescent="0.4">
      <c r="A214" s="15"/>
      <c r="B214" s="15"/>
      <c r="C214" s="15"/>
      <c r="D214" s="13"/>
    </row>
    <row r="215" spans="1:4" x14ac:dyDescent="0.4">
      <c r="A215" s="15"/>
      <c r="B215" s="15"/>
      <c r="C215" s="15"/>
      <c r="D215" s="13"/>
    </row>
    <row r="216" spans="1:4" x14ac:dyDescent="0.4">
      <c r="A216" s="15"/>
      <c r="B216" s="15"/>
      <c r="C216" s="15"/>
      <c r="D216" s="13"/>
    </row>
    <row r="217" spans="1:4" x14ac:dyDescent="0.4">
      <c r="A217" s="15"/>
      <c r="B217" s="15"/>
      <c r="C217" s="15"/>
      <c r="D217" s="13"/>
    </row>
    <row r="218" spans="1:4" x14ac:dyDescent="0.4">
      <c r="A218" s="15"/>
      <c r="B218" s="15"/>
      <c r="C218" s="15"/>
      <c r="D218" s="13"/>
    </row>
    <row r="219" spans="1:4" x14ac:dyDescent="0.4">
      <c r="A219" s="15"/>
      <c r="B219" s="15"/>
      <c r="C219" s="15"/>
      <c r="D219" s="13"/>
    </row>
    <row r="220" spans="1:4" x14ac:dyDescent="0.4">
      <c r="A220" s="15"/>
      <c r="B220" s="15"/>
      <c r="C220" s="15"/>
      <c r="D220" s="13"/>
    </row>
    <row r="221" spans="1:4" x14ac:dyDescent="0.4">
      <c r="A221" s="15"/>
      <c r="B221" s="15"/>
      <c r="C221" s="15"/>
      <c r="D221" s="13"/>
    </row>
    <row r="222" spans="1:4" x14ac:dyDescent="0.4">
      <c r="A222" s="15"/>
      <c r="B222" s="15"/>
      <c r="C222" s="15"/>
      <c r="D222" s="13"/>
    </row>
    <row r="223" spans="1:4" x14ac:dyDescent="0.4">
      <c r="A223" s="15"/>
      <c r="B223" s="15"/>
      <c r="C223" s="15"/>
      <c r="D223" s="13"/>
    </row>
    <row r="224" spans="1:4" x14ac:dyDescent="0.4">
      <c r="A224" s="15"/>
      <c r="B224" s="15"/>
      <c r="C224" s="15"/>
      <c r="D224" s="13"/>
    </row>
    <row r="225" spans="1:4" x14ac:dyDescent="0.4">
      <c r="A225" s="15"/>
      <c r="B225" s="15"/>
      <c r="C225" s="15"/>
      <c r="D225" s="13"/>
    </row>
    <row r="226" spans="1:4" x14ac:dyDescent="0.4">
      <c r="A226" s="15"/>
      <c r="B226" s="15"/>
      <c r="C226" s="15"/>
      <c r="D226" s="13"/>
    </row>
    <row r="227" spans="1:4" x14ac:dyDescent="0.4">
      <c r="A227" s="15"/>
      <c r="B227" s="15"/>
      <c r="C227" s="15"/>
      <c r="D227" s="13"/>
    </row>
    <row r="228" spans="1:4" x14ac:dyDescent="0.4">
      <c r="A228" s="15"/>
      <c r="B228" s="15"/>
      <c r="C228" s="15"/>
      <c r="D228" s="13"/>
    </row>
    <row r="229" spans="1:4" x14ac:dyDescent="0.4">
      <c r="A229" s="15"/>
      <c r="B229" s="15"/>
      <c r="C229" s="15"/>
      <c r="D229" s="13"/>
    </row>
    <row r="230" spans="1:4" x14ac:dyDescent="0.4">
      <c r="A230" s="15"/>
      <c r="B230" s="15"/>
      <c r="C230" s="15"/>
      <c r="D230" s="13"/>
    </row>
    <row r="231" spans="1:4" x14ac:dyDescent="0.4">
      <c r="A231" s="15"/>
      <c r="B231" s="15"/>
      <c r="C231" s="15"/>
      <c r="D231" s="13"/>
    </row>
    <row r="232" spans="1:4" x14ac:dyDescent="0.4">
      <c r="A232" s="15"/>
      <c r="B232" s="15"/>
      <c r="C232" s="15"/>
      <c r="D232" s="13"/>
    </row>
    <row r="233" spans="1:4" x14ac:dyDescent="0.4">
      <c r="A233" s="15"/>
      <c r="B233" s="15"/>
      <c r="C233" s="15"/>
      <c r="D233" s="13"/>
    </row>
    <row r="234" spans="1:4" x14ac:dyDescent="0.4">
      <c r="A234" s="15"/>
      <c r="B234" s="15"/>
      <c r="C234" s="15"/>
      <c r="D234" s="13"/>
    </row>
    <row r="235" spans="1:4" x14ac:dyDescent="0.4">
      <c r="A235" s="15"/>
      <c r="B235" s="15"/>
      <c r="C235" s="15"/>
      <c r="D235" s="13"/>
    </row>
    <row r="236" spans="1:4" x14ac:dyDescent="0.4">
      <c r="A236" s="15"/>
      <c r="B236" s="15"/>
      <c r="C236" s="15"/>
      <c r="D236" s="13"/>
    </row>
    <row r="237" spans="1:4" x14ac:dyDescent="0.4">
      <c r="A237" s="15"/>
      <c r="B237" s="15"/>
      <c r="C237" s="15"/>
      <c r="D237" s="13"/>
    </row>
    <row r="238" spans="1:4" x14ac:dyDescent="0.4">
      <c r="A238" s="15"/>
      <c r="B238" s="15"/>
      <c r="C238" s="15"/>
      <c r="D238" s="13"/>
    </row>
  </sheetData>
  <sheetProtection algorithmName="SHA-512" hashValue="gJD/I95+dubjOzwfTeoJklusBX4YHZKCh7L+P54vnF9r4XNUCrc0R+wnwgXQ5DMHWl6aShQc7tDJ6zEcQwcZAg==" saltValue="2ZzWqyBQ4+a/4CEK/GPGeA==" spinCount="100000" sheet="1" objects="1" scenarios="1"/>
  <autoFilter ref="A2:G2" xr:uid="{3531AC72-D982-4A4F-ABCB-6589D2F602C0}"/>
  <hyperlinks>
    <hyperlink ref="G3" location="'Species, fallowing, production'!A1" display="Species, fallowing, production" xr:uid="{0BC6734D-7D10-4331-B771-D92E56C7B0EE}"/>
    <hyperlink ref="G42" location="'Sea lice monitoring'!A1" display="Sea lice monitoring" xr:uid="{5A4BE56C-B592-4FB5-8629-FE9D6C929AEC}"/>
    <hyperlink ref="G84" location="'Therapeutants use'!A1" display="Therapeutants use" xr:uid="{889076E4-5910-420E-87B5-4ACA4B8C95DE}"/>
    <hyperlink ref="G22" location="'Nitrogen, phosphorous'!A1" display="Nitrogen, phosphorous" xr:uid="{9B9DA8E2-2C9B-4218-8D25-242933CC272F}"/>
    <hyperlink ref="G66" location="'Energy use'!A1" display="Energy use" xr:uid="{5457F789-C468-4E4D-B64D-47FCD56FD770}"/>
    <hyperlink ref="G77" location="'Fish mortality'!A1" display="Fish mortality" xr:uid="{0D346492-8F00-4428-B753-7B7BEC2629C7}"/>
    <hyperlink ref="G58" location="Feed!A1" display="Feed" xr:uid="{AB5B5884-0206-45A9-BEC5-555F3B0203DC}"/>
    <hyperlink ref="G32" location="'Wildlife mortality'!A1" display="Wildlife mortality" xr:uid="{88CF52CC-5685-470B-BEDF-6F18AED433BF}"/>
    <hyperlink ref="G38" location="'Species, fallowing, production'!A1" display="Species, fallowing, production" xr:uid="{A6C76DAC-D3A6-4599-B407-7338FE51CBE4}"/>
    <hyperlink ref="G49" location="Escapes!A1" display="Escapes" xr:uid="{D5E9E74E-15FC-49BB-9206-525DE246002C}"/>
    <hyperlink ref="G69" location="'Greenhouse gas emission'!A1" display="Greenhouse gas emission" xr:uid="{6EFAC037-82A8-4D94-9B57-DB65B09A954E}"/>
    <hyperlink ref="G8" location="'Redox, Sulphide'!A1" display="Redox, Sulphide" xr:uid="{81D6CD15-81FD-41B5-A8F3-96D5AC7FE839}"/>
    <hyperlink ref="G15" location="'Faunal index'!A1" display="Faunal index" xr:uid="{4F36DDA0-412F-4360-9BE3-75C44B03A085}"/>
    <hyperlink ref="G63" location="Feed!A1" display="Feed" xr:uid="{2817491E-A99D-4C18-BF19-1375542D6286}"/>
    <hyperlink ref="G29" location="BOD!A1" display="BOD" xr:uid="{5B1FAEF6-E084-4597-B993-4F08F4F46052}"/>
    <hyperlink ref="G54" location="EUL!A1" display="EUL" xr:uid="{AE689192-9F15-4AC9-B866-9FE7D4842483}"/>
    <hyperlink ref="G73" location="'Greenhouse gas emission'!A1" display="Greenhouse gas emission" xr:uid="{37200930-F86D-4E61-A22D-E67BAFBCB77A}"/>
    <hyperlink ref="G98" location="WNMT!A1" display="WNMT" xr:uid="{E6AD064A-1275-44A7-85D7-F9C4516F1E5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P25"/>
  <sheetViews>
    <sheetView zoomScale="80" zoomScaleNormal="80" workbookViewId="0"/>
  </sheetViews>
  <sheetFormatPr defaultColWidth="9" defaultRowHeight="16.8" x14ac:dyDescent="0.4"/>
  <cols>
    <col min="1" max="1" width="9" style="13"/>
    <col min="2" max="2" width="9" style="13" hidden="1" customWidth="1"/>
    <col min="3" max="3" width="13.77734375" style="13" customWidth="1"/>
    <col min="4" max="4" width="15.77734375" style="13" customWidth="1"/>
    <col min="5" max="5" width="25.77734375" style="13" bestFit="1" customWidth="1"/>
    <col min="6" max="6" width="10" style="13" bestFit="1" customWidth="1"/>
    <col min="7" max="8" width="20.44140625" style="13" bestFit="1" customWidth="1"/>
    <col min="9" max="9" width="17.5546875" style="13" bestFit="1" customWidth="1"/>
    <col min="10" max="10" width="17.44140625" style="13" bestFit="1" customWidth="1"/>
    <col min="11" max="11" width="29.33203125" style="13" customWidth="1"/>
    <col min="12" max="12" width="29.44140625" style="13" customWidth="1"/>
    <col min="13" max="13" width="17.77734375" style="13" bestFit="1" customWidth="1"/>
    <col min="14" max="14" width="16" style="13" bestFit="1" customWidth="1"/>
    <col min="15" max="15" width="23" style="13" bestFit="1" customWidth="1"/>
    <col min="16" max="16" width="17.77734375" style="13" customWidth="1"/>
    <col min="17" max="16384" width="9" style="13"/>
  </cols>
  <sheetData>
    <row r="2" spans="3:16" x14ac:dyDescent="0.4">
      <c r="C2" s="19" t="s">
        <v>134</v>
      </c>
    </row>
    <row r="3" spans="3:16" hidden="1" x14ac:dyDescent="0.4">
      <c r="C3" s="14" t="s">
        <v>135</v>
      </c>
      <c r="D3" s="14" t="s">
        <v>136</v>
      </c>
      <c r="E3" s="14" t="s">
        <v>137</v>
      </c>
      <c r="F3" s="14" t="s">
        <v>138</v>
      </c>
      <c r="G3" s="14" t="s">
        <v>139</v>
      </c>
      <c r="H3" s="14" t="s">
        <v>140</v>
      </c>
      <c r="I3" s="14" t="s">
        <v>141</v>
      </c>
      <c r="J3" s="14" t="s">
        <v>142</v>
      </c>
      <c r="K3" s="14" t="s">
        <v>143</v>
      </c>
      <c r="L3" s="14" t="s">
        <v>144</v>
      </c>
      <c r="M3" s="14" t="s">
        <v>145</v>
      </c>
      <c r="N3" s="14" t="s">
        <v>146</v>
      </c>
      <c r="O3" s="14" t="s">
        <v>147</v>
      </c>
      <c r="P3" s="14" t="s">
        <v>148</v>
      </c>
    </row>
    <row r="4" spans="3:16" ht="50.4" x14ac:dyDescent="0.4">
      <c r="C4" s="60" t="s">
        <v>149</v>
      </c>
      <c r="D4" s="60" t="s">
        <v>150</v>
      </c>
      <c r="E4" s="61" t="s">
        <v>151</v>
      </c>
      <c r="F4" s="62" t="s">
        <v>152</v>
      </c>
      <c r="G4" s="63" t="s">
        <v>153</v>
      </c>
      <c r="H4" s="63" t="s">
        <v>154</v>
      </c>
      <c r="I4" s="64" t="s">
        <v>155</v>
      </c>
      <c r="J4" s="64" t="s">
        <v>156</v>
      </c>
      <c r="K4" s="63" t="s">
        <v>157</v>
      </c>
      <c r="L4" s="63" t="s">
        <v>158</v>
      </c>
      <c r="M4" s="64" t="s">
        <v>159</v>
      </c>
      <c r="N4" s="64" t="s">
        <v>160</v>
      </c>
      <c r="O4" s="65" t="s">
        <v>161</v>
      </c>
      <c r="P4" s="63" t="s">
        <v>162</v>
      </c>
    </row>
    <row r="5" spans="3:16" x14ac:dyDescent="0.4">
      <c r="C5" s="58"/>
      <c r="D5" s="58"/>
      <c r="E5" s="137"/>
      <c r="F5" s="108"/>
      <c r="G5" s="109"/>
      <c r="H5" s="109"/>
      <c r="I5" s="110"/>
      <c r="J5" s="110"/>
      <c r="K5" s="138"/>
      <c r="L5" s="138"/>
      <c r="M5" s="112"/>
      <c r="N5" s="112"/>
      <c r="O5" s="157" t="str">
        <f>IF(COUNT(Table126[[#This Row],[ASC certified stocked volume 
(tonnes)]:[ASC certified harvested production volume 
(tonnes)]])=2,IF(Table126[[#This Row],[Site name]]= "", "", Table126[[#This Row],[ASC certified harvested production volume 
(tonnes)]]-Table126[[#This Row],[ASC certified stocked volume 
(tonnes)]]),"")</f>
        <v/>
      </c>
      <c r="P5" s="108"/>
    </row>
    <row r="6" spans="3:16" x14ac:dyDescent="0.4">
      <c r="C6" s="58"/>
      <c r="D6" s="112" t="str">
        <f>IF(Table126[[#This Row],[Site name]]="","",IF(Table126[[#This Row],[Site name]]=$C$5,$D$5,""))</f>
        <v/>
      </c>
      <c r="E6" s="137"/>
      <c r="F6" s="108"/>
      <c r="G6" s="109"/>
      <c r="H6" s="109"/>
      <c r="I6" s="110"/>
      <c r="J6" s="110"/>
      <c r="K6" s="138"/>
      <c r="L6" s="138"/>
      <c r="M6" s="112"/>
      <c r="N6" s="112"/>
      <c r="O6" s="157" t="str">
        <f>IF(Table126[[#This Row],[Site name]]= "", "", Table126[[#This Row],[ASC certified harvested production volume 
(tonnes)]]-Table126[[#This Row],[ASC certified stocked volume 
(tonnes)]])</f>
        <v/>
      </c>
      <c r="P6" s="108"/>
    </row>
    <row r="7" spans="3:16" x14ac:dyDescent="0.4">
      <c r="C7" s="58"/>
      <c r="D7" s="58" t="str">
        <f>IF(Table126[[#This Row],[Site name]]="","",IF(Table126[[#This Row],[Site name]]=$C$5,$D$5,""))</f>
        <v/>
      </c>
      <c r="E7" s="137"/>
      <c r="F7" s="108"/>
      <c r="G7" s="109"/>
      <c r="H7" s="109"/>
      <c r="I7" s="110"/>
      <c r="J7" s="110"/>
      <c r="K7" s="138"/>
      <c r="L7" s="138"/>
      <c r="M7" s="112"/>
      <c r="N7" s="112"/>
      <c r="O7" s="157" t="str">
        <f>IF(Table126[[#This Row],[Site name]]= "", "", Table126[[#This Row],[ASC certified harvested production volume 
(tonnes)]]-Table126[[#This Row],[ASC certified stocked volume 
(tonnes)]])</f>
        <v/>
      </c>
      <c r="P7" s="108"/>
    </row>
    <row r="8" spans="3:16" x14ac:dyDescent="0.4">
      <c r="C8" s="58"/>
      <c r="D8" s="58" t="str">
        <f>IF(Table126[[#This Row],[Site name]]="","",IF(Table126[[#This Row],[Site name]]=$C$5,$D$5,""))</f>
        <v/>
      </c>
      <c r="E8" s="137"/>
      <c r="F8" s="108"/>
      <c r="G8" s="109"/>
      <c r="H8" s="109"/>
      <c r="I8" s="110"/>
      <c r="J8" s="110"/>
      <c r="K8" s="138"/>
      <c r="L8" s="138"/>
      <c r="M8" s="112"/>
      <c r="N8" s="112"/>
      <c r="O8" s="157" t="str">
        <f>IF(Table126[[#This Row],[Site name]]= "", "", Table126[[#This Row],[ASC certified harvested production volume 
(tonnes)]]-Table126[[#This Row],[ASC certified stocked volume 
(tonnes)]])</f>
        <v/>
      </c>
      <c r="P8" s="108"/>
    </row>
    <row r="9" spans="3:16" x14ac:dyDescent="0.4">
      <c r="C9" s="58"/>
      <c r="D9" s="58" t="str">
        <f>IF(Table126[[#This Row],[Site name]]="","",IF(Table126[[#This Row],[Site name]]=$C$5,$D$5,""))</f>
        <v/>
      </c>
      <c r="E9" s="137"/>
      <c r="F9" s="108"/>
      <c r="G9" s="109"/>
      <c r="H9" s="109"/>
      <c r="I9" s="110"/>
      <c r="J9" s="110"/>
      <c r="K9" s="138"/>
      <c r="L9" s="138"/>
      <c r="M9" s="112"/>
      <c r="N9" s="112"/>
      <c r="O9" s="157" t="str">
        <f>IF(Table126[[#This Row],[Site name]]= "", "", Table126[[#This Row],[ASC certified harvested production volume 
(tonnes)]]-Table126[[#This Row],[ASC certified stocked volume 
(tonnes)]])</f>
        <v/>
      </c>
      <c r="P9" s="108"/>
    </row>
    <row r="10" spans="3:16" x14ac:dyDescent="0.4">
      <c r="C10" s="58"/>
      <c r="D10" s="58" t="str">
        <f>IF(Table126[[#This Row],[Site name]]="","",IF(Table126[[#This Row],[Site name]]=$C$5,$D$5,""))</f>
        <v/>
      </c>
      <c r="E10" s="137"/>
      <c r="F10" s="108"/>
      <c r="G10" s="109"/>
      <c r="H10" s="109"/>
      <c r="I10" s="110"/>
      <c r="J10" s="110"/>
      <c r="K10" s="138"/>
      <c r="L10" s="138"/>
      <c r="M10" s="112"/>
      <c r="N10" s="112"/>
      <c r="O10" s="157" t="str">
        <f>IF(Table126[[#This Row],[Site name]]= "", "", Table126[[#This Row],[ASC certified harvested production volume 
(tonnes)]]-Table126[[#This Row],[ASC certified stocked volume 
(tonnes)]])</f>
        <v/>
      </c>
      <c r="P10" s="108"/>
    </row>
    <row r="11" spans="3:16" x14ac:dyDescent="0.4">
      <c r="C11" s="58"/>
      <c r="D11" s="58" t="str">
        <f>IF(Table126[[#This Row],[Site name]]="","",IF(Table126[[#This Row],[Site name]]=$C$5,$D$5,""))</f>
        <v/>
      </c>
      <c r="E11" s="137"/>
      <c r="F11" s="108"/>
      <c r="G11" s="109"/>
      <c r="H11" s="109"/>
      <c r="I11" s="110"/>
      <c r="J11" s="110"/>
      <c r="K11" s="138"/>
      <c r="L11" s="138"/>
      <c r="M11" s="112"/>
      <c r="N11" s="112"/>
      <c r="O11" s="157" t="str">
        <f>IF(Table126[[#This Row],[Site name]]= "", "", Table126[[#This Row],[ASC certified harvested production volume 
(tonnes)]]-Table126[[#This Row],[ASC certified stocked volume 
(tonnes)]])</f>
        <v/>
      </c>
      <c r="P11" s="108"/>
    </row>
    <row r="12" spans="3:16" x14ac:dyDescent="0.4">
      <c r="C12" s="58"/>
      <c r="D12" s="58" t="str">
        <f>IF(Table126[[#This Row],[Site name]]="","",IF(Table126[[#This Row],[Site name]]=$C$5,$D$5,""))</f>
        <v/>
      </c>
      <c r="E12" s="137"/>
      <c r="F12" s="108"/>
      <c r="G12" s="109"/>
      <c r="H12" s="109"/>
      <c r="I12" s="110"/>
      <c r="J12" s="110"/>
      <c r="K12" s="138"/>
      <c r="L12" s="138"/>
      <c r="M12" s="112"/>
      <c r="N12" s="112"/>
      <c r="O12" s="157" t="str">
        <f>IF(Table126[[#This Row],[Site name]]= "", "", Table126[[#This Row],[ASC certified harvested production volume 
(tonnes)]]-Table126[[#This Row],[ASC certified stocked volume 
(tonnes)]])</f>
        <v/>
      </c>
      <c r="P12" s="108"/>
    </row>
    <row r="13" spans="3:16" x14ac:dyDescent="0.4">
      <c r="C13" s="58"/>
      <c r="D13" s="58" t="str">
        <f>IF(Table126[[#This Row],[Site name]]="","",IF(Table126[[#This Row],[Site name]]=$C$5,$D$5,""))</f>
        <v/>
      </c>
      <c r="E13" s="137"/>
      <c r="F13" s="108"/>
      <c r="G13" s="109"/>
      <c r="H13" s="109"/>
      <c r="I13" s="110"/>
      <c r="J13" s="110"/>
      <c r="K13" s="138"/>
      <c r="L13" s="138"/>
      <c r="M13" s="112"/>
      <c r="N13" s="112"/>
      <c r="O13" s="157" t="str">
        <f>IF(Table126[[#This Row],[Site name]]= "", "", Table126[[#This Row],[ASC certified harvested production volume 
(tonnes)]]-Table126[[#This Row],[ASC certified stocked volume 
(tonnes)]])</f>
        <v/>
      </c>
      <c r="P13" s="108"/>
    </row>
    <row r="14" spans="3:16" x14ac:dyDescent="0.4">
      <c r="C14" s="58"/>
      <c r="D14" s="58" t="str">
        <f>IF(Table126[[#This Row],[Site name]]="","",IF(Table126[[#This Row],[Site name]]=$C$5,$D$5,""))</f>
        <v/>
      </c>
      <c r="E14" s="137"/>
      <c r="F14" s="108"/>
      <c r="G14" s="109"/>
      <c r="H14" s="109"/>
      <c r="I14" s="110"/>
      <c r="J14" s="110"/>
      <c r="K14" s="138"/>
      <c r="L14" s="138"/>
      <c r="M14" s="112"/>
      <c r="N14" s="112"/>
      <c r="O14" s="157" t="str">
        <f>IF(Table126[[#This Row],[Site name]]= "", "", Table126[[#This Row],[ASC certified harvested production volume 
(tonnes)]]-Table126[[#This Row],[ASC certified stocked volume 
(tonnes)]])</f>
        <v/>
      </c>
      <c r="P14" s="108"/>
    </row>
    <row r="15" spans="3:16" x14ac:dyDescent="0.4">
      <c r="C15" s="58"/>
      <c r="D15" s="58" t="str">
        <f>IF(Table126[[#This Row],[Site name]]="","",IF(Table126[[#This Row],[Site name]]=$C$5,$D$5,""))</f>
        <v/>
      </c>
      <c r="E15" s="137"/>
      <c r="F15" s="108"/>
      <c r="G15" s="109"/>
      <c r="H15" s="109"/>
      <c r="I15" s="110"/>
      <c r="J15" s="110"/>
      <c r="K15" s="138"/>
      <c r="L15" s="138"/>
      <c r="M15" s="112"/>
      <c r="N15" s="112"/>
      <c r="O15" s="157" t="str">
        <f>IF(Table126[[#This Row],[Site name]]= "", "", Table126[[#This Row],[ASC certified harvested production volume 
(tonnes)]]-Table126[[#This Row],[ASC certified stocked volume 
(tonnes)]])</f>
        <v/>
      </c>
      <c r="P15" s="108"/>
    </row>
    <row r="16" spans="3:16" x14ac:dyDescent="0.4">
      <c r="C16" s="58"/>
      <c r="D16" s="58" t="str">
        <f>IF(Table126[[#This Row],[Site name]]="","",IF(Table126[[#This Row],[Site name]]=$C$5,$D$5,""))</f>
        <v/>
      </c>
      <c r="E16" s="137"/>
      <c r="F16" s="108"/>
      <c r="G16" s="109"/>
      <c r="H16" s="109"/>
      <c r="I16" s="110"/>
      <c r="J16" s="110"/>
      <c r="K16" s="138"/>
      <c r="L16" s="138"/>
      <c r="M16" s="112"/>
      <c r="N16" s="112"/>
      <c r="O16" s="157" t="str">
        <f>IF(Table126[[#This Row],[Site name]]= "", "", Table126[[#This Row],[ASC certified harvested production volume 
(tonnes)]]-Table126[[#This Row],[ASC certified stocked volume 
(tonnes)]])</f>
        <v/>
      </c>
      <c r="P16" s="108"/>
    </row>
    <row r="17" spans="3:16" x14ac:dyDescent="0.4">
      <c r="C17" s="58"/>
      <c r="D17" s="58" t="str">
        <f>IF(Table126[[#This Row],[Site name]]="","",IF(Table126[[#This Row],[Site name]]=$C$5,$D$5,""))</f>
        <v/>
      </c>
      <c r="E17" s="137"/>
      <c r="F17" s="108"/>
      <c r="G17" s="109"/>
      <c r="H17" s="109"/>
      <c r="I17" s="110"/>
      <c r="J17" s="110"/>
      <c r="K17" s="138"/>
      <c r="L17" s="138"/>
      <c r="M17" s="112"/>
      <c r="N17" s="112"/>
      <c r="O17" s="157" t="str">
        <f>IF(Table126[[#This Row],[Site name]]= "", "", Table126[[#This Row],[ASC certified harvested production volume 
(tonnes)]]-Table126[[#This Row],[ASC certified stocked volume 
(tonnes)]])</f>
        <v/>
      </c>
      <c r="P17" s="108"/>
    </row>
    <row r="18" spans="3:16" x14ac:dyDescent="0.4">
      <c r="C18" s="58"/>
      <c r="D18" s="58" t="str">
        <f>IF(Table126[[#This Row],[Site name]]="","",IF(Table126[[#This Row],[Site name]]=$C$5,$D$5,""))</f>
        <v/>
      </c>
      <c r="E18" s="137"/>
      <c r="F18" s="108"/>
      <c r="G18" s="109"/>
      <c r="H18" s="109"/>
      <c r="I18" s="110"/>
      <c r="J18" s="110"/>
      <c r="K18" s="138"/>
      <c r="L18" s="138"/>
      <c r="M18" s="112"/>
      <c r="N18" s="112"/>
      <c r="O18" s="157" t="str">
        <f>IF(Table126[[#This Row],[Site name]]= "", "", Table126[[#This Row],[ASC certified harvested production volume 
(tonnes)]]-Table126[[#This Row],[ASC certified stocked volume 
(tonnes)]])</f>
        <v/>
      </c>
      <c r="P18" s="108"/>
    </row>
    <row r="19" spans="3:16" x14ac:dyDescent="0.4">
      <c r="C19" s="58"/>
      <c r="D19" s="58" t="str">
        <f>IF(Table126[[#This Row],[Site name]]="","",IF(Table126[[#This Row],[Site name]]=$C$5,$D$5,""))</f>
        <v/>
      </c>
      <c r="E19" s="137"/>
      <c r="F19" s="108"/>
      <c r="G19" s="109"/>
      <c r="H19" s="109"/>
      <c r="I19" s="110"/>
      <c r="J19" s="110"/>
      <c r="K19" s="138"/>
      <c r="L19" s="138"/>
      <c r="M19" s="112"/>
      <c r="N19" s="112"/>
      <c r="O19" s="157" t="str">
        <f>IF(Table126[[#This Row],[Site name]]= "", "", Table126[[#This Row],[ASC certified harvested production volume 
(tonnes)]]-Table126[[#This Row],[ASC certified stocked volume 
(tonnes)]])</f>
        <v/>
      </c>
      <c r="P19" s="108"/>
    </row>
    <row r="20" spans="3:16" x14ac:dyDescent="0.4">
      <c r="C20" s="58"/>
      <c r="D20" s="58" t="str">
        <f>IF(Table126[[#This Row],[Site name]]="","",IF(Table126[[#This Row],[Site name]]=$C$5,$D$5,""))</f>
        <v/>
      </c>
      <c r="E20" s="137"/>
      <c r="F20" s="108"/>
      <c r="G20" s="109"/>
      <c r="H20" s="109"/>
      <c r="I20" s="110"/>
      <c r="J20" s="110"/>
      <c r="K20" s="138"/>
      <c r="L20" s="138"/>
      <c r="M20" s="112"/>
      <c r="N20" s="112"/>
      <c r="O20" s="157" t="str">
        <f>IF(Table126[[#This Row],[Site name]]= "", "", Table126[[#This Row],[ASC certified harvested production volume 
(tonnes)]]-Table126[[#This Row],[ASC certified stocked volume 
(tonnes)]])</f>
        <v/>
      </c>
      <c r="P20" s="108"/>
    </row>
    <row r="21" spans="3:16" x14ac:dyDescent="0.4">
      <c r="C21" s="58"/>
      <c r="D21" s="58" t="str">
        <f>IF(Table126[[#This Row],[Site name]]="","",IF(Table126[[#This Row],[Site name]]=$C$5,$D$5,""))</f>
        <v/>
      </c>
      <c r="E21" s="137"/>
      <c r="F21" s="108"/>
      <c r="G21" s="109"/>
      <c r="H21" s="109"/>
      <c r="I21" s="110"/>
      <c r="J21" s="110"/>
      <c r="K21" s="138"/>
      <c r="L21" s="138"/>
      <c r="M21" s="112"/>
      <c r="N21" s="112"/>
      <c r="O21" s="157" t="str">
        <f>IF(Table126[[#This Row],[Site name]]= "", "", Table126[[#This Row],[ASC certified harvested production volume 
(tonnes)]]-Table126[[#This Row],[ASC certified stocked volume 
(tonnes)]])</f>
        <v/>
      </c>
      <c r="P21" s="108"/>
    </row>
    <row r="22" spans="3:16" x14ac:dyDescent="0.4">
      <c r="C22" s="58"/>
      <c r="D22" s="58" t="str">
        <f>IF(Table126[[#This Row],[Site name]]="","",IF(Table126[[#This Row],[Site name]]=$C$5,$D$5,""))</f>
        <v/>
      </c>
      <c r="E22" s="137"/>
      <c r="F22" s="108"/>
      <c r="G22" s="109"/>
      <c r="H22" s="109"/>
      <c r="I22" s="110"/>
      <c r="J22" s="110"/>
      <c r="K22" s="138"/>
      <c r="L22" s="138"/>
      <c r="M22" s="112"/>
      <c r="N22" s="112"/>
      <c r="O22" s="157" t="str">
        <f>IF(Table126[[#This Row],[Site name]]= "", "", Table126[[#This Row],[ASC certified harvested production volume 
(tonnes)]]-Table126[[#This Row],[ASC certified stocked volume 
(tonnes)]])</f>
        <v/>
      </c>
      <c r="P22" s="108"/>
    </row>
    <row r="23" spans="3:16" x14ac:dyDescent="0.4">
      <c r="C23" s="58"/>
      <c r="D23" s="58" t="str">
        <f>IF(Table126[[#This Row],[Site name]]="","",IF(Table126[[#This Row],[Site name]]=$C$5,$D$5,""))</f>
        <v/>
      </c>
      <c r="E23" s="137"/>
      <c r="F23" s="108"/>
      <c r="G23" s="109"/>
      <c r="H23" s="109"/>
      <c r="I23" s="110"/>
      <c r="J23" s="110"/>
      <c r="K23" s="138"/>
      <c r="L23" s="138"/>
      <c r="M23" s="112"/>
      <c r="N23" s="112"/>
      <c r="O23" s="157" t="str">
        <f>IF(Table126[[#This Row],[Site name]]= "", "", Table126[[#This Row],[ASC certified harvested production volume 
(tonnes)]]-Table126[[#This Row],[ASC certified stocked volume 
(tonnes)]])</f>
        <v/>
      </c>
      <c r="P23" s="108"/>
    </row>
    <row r="24" spans="3:16" x14ac:dyDescent="0.4">
      <c r="C24" s="58"/>
      <c r="D24" s="58" t="str">
        <f>IF(Table126[[#This Row],[Site name]]="","",IF(Table126[[#This Row],[Site name]]=$C$5,$D$5,""))</f>
        <v/>
      </c>
      <c r="E24" s="137"/>
      <c r="F24" s="108"/>
      <c r="G24" s="109"/>
      <c r="H24" s="109"/>
      <c r="I24" s="110"/>
      <c r="J24" s="110"/>
      <c r="K24" s="138"/>
      <c r="L24" s="138"/>
      <c r="M24" s="112"/>
      <c r="N24" s="112"/>
      <c r="O24" s="157" t="str">
        <f>IF(Table126[[#This Row],[Site name]]= "", "", Table126[[#This Row],[ASC certified harvested production volume 
(tonnes)]]-Table126[[#This Row],[ASC certified stocked volume 
(tonnes)]])</f>
        <v/>
      </c>
      <c r="P24" s="108"/>
    </row>
    <row r="25" spans="3:16" x14ac:dyDescent="0.4">
      <c r="C25" s="58"/>
      <c r="D25" s="58" t="str">
        <f>IF(Table126[[#This Row],[Site name]]="","",IF(Table126[[#This Row],[Site name]]=$C$5,$D$5,""))</f>
        <v/>
      </c>
      <c r="E25" s="137"/>
      <c r="F25" s="108"/>
      <c r="G25" s="109"/>
      <c r="H25" s="109"/>
      <c r="I25" s="110"/>
      <c r="J25" s="110"/>
      <c r="K25" s="138"/>
      <c r="L25" s="138"/>
      <c r="M25" s="112"/>
      <c r="N25" s="112"/>
      <c r="O25" s="157" t="str">
        <f>IF(Table126[[#This Row],[Site name]]= "", "", Table126[[#This Row],[ASC certified harvested production volume 
(tonnes)]]-Table126[[#This Row],[ASC certified stocked volume 
(tonnes)]])</f>
        <v/>
      </c>
      <c r="P25" s="108"/>
    </row>
  </sheetData>
  <sheetProtection algorithmName="SHA-512" hashValue="mm/sjfce4TwY/AAKH4NCAp3U5wPdwJwJliPQaeSZOgeyT5cfUsCf7IRfoPV5SA/M47iCYa6oq6qyZPloJ3fdBA==" saltValue="OLUS2jiBbJdWMgS2BHsw7Q==" spinCount="100000" sheet="1" objects="1" scenarios="1"/>
  <phoneticPr fontId="6" type="noConversion"/>
  <dataValidations count="8">
    <dataValidation type="date" allowBlank="1" showInputMessage="1" showErrorMessage="1" sqref="G5:G25 I5:I25" xr:uid="{DA84C48C-BDEA-47BA-96A1-3D9C8DA63C41}">
      <formula1>1</formula1>
      <formula2>73051</formula2>
    </dataValidation>
    <dataValidation allowBlank="1" showInputMessage="1" sqref="O5:O25" xr:uid="{FBEEFCB2-F512-4C90-ACAC-67B7A85AC45F}"/>
    <dataValidation type="custom" operator="equal" allowBlank="1" showInputMessage="1" showErrorMessage="1" error="Please indicate for each farm site the ASC site ID as indicated in MyASC. The ASC site ID consists of one character (S), followed by seven numbers, for example S0001234_x000a_" sqref="D5 D7:D25" xr:uid="{1BD28735-2449-4D34-BCA2-01B0920FE46E}">
      <formula1>AND(LEFT(D5)="s", LEN(D5)=8)</formula1>
    </dataValidation>
    <dataValidation type="whole" operator="greaterThanOrEqual" allowBlank="1" showInputMessage="1" showErrorMessage="1" sqref="M5:N25" xr:uid="{7C921407-3332-4F02-BC9D-4B37A3ED35CD}">
      <formula1>0</formula1>
    </dataValidation>
    <dataValidation type="textLength" operator="lessThanOrEqual" allowBlank="1" showInputMessage="1" sqref="P5:P25" xr:uid="{D5F93929-854C-4257-8F75-E1B4E1CF07A6}">
      <formula1>3000</formula1>
    </dataValidation>
    <dataValidation type="decimal" operator="greaterThanOrEqual" allowBlank="1" showInputMessage="1" showErrorMessage="1" sqref="K5:L25" xr:uid="{BB0DD2E4-6F58-4C26-9D52-656EFAF143C1}">
      <formula1>0</formula1>
    </dataValidation>
    <dataValidation type="list" allowBlank="1" showInputMessage="1" showErrorMessage="1" sqref="C6:C25" xr:uid="{DF8B577A-694C-4924-B3D6-D8453C2CCFCF}">
      <formula1>$C$5</formula1>
    </dataValidation>
    <dataValidation type="date" allowBlank="1" showInputMessage="1" showErrorMessage="1" sqref="H5:H25 J5:J25" xr:uid="{FD9ACF42-3A57-440F-AF08-A7A8D69CD3AD}">
      <formula1>G5</formula1>
      <formula2>73051</formula2>
    </dataValidation>
  </dataValidations>
  <pageMargins left="0.7" right="0.7" top="0.75" bottom="0.75" header="0.3" footer="0.3"/>
  <pageSetup orientation="portrait" r:id="rId1"/>
  <ignoredErrors>
    <ignoredError sqref="D6" unlockedFormula="1"/>
    <ignoredError sqref="D7 D8:D25" unlockedFormula="1" listDataValidation="1"/>
    <ignoredError sqref="D5"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02EB1FCB-9C86-4EC6-B76E-E5077D5084E0}">
          <x14:formula1>
            <xm:f>'Dropdown tables - Production'!$W$2:$W$78</xm:f>
          </x14:formula1>
          <xm:sqref>E5:E25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B1:AE200"/>
  <sheetViews>
    <sheetView zoomScale="80" zoomScaleNormal="80" workbookViewId="0"/>
  </sheetViews>
  <sheetFormatPr defaultColWidth="9" defaultRowHeight="16.8" x14ac:dyDescent="0.4"/>
  <cols>
    <col min="1" max="1" width="8.77734375" style="13" customWidth="1"/>
    <col min="2" max="2" width="9" style="13" hidden="1" customWidth="1"/>
    <col min="3" max="3" width="14.77734375" style="13" customWidth="1"/>
    <col min="4" max="4" width="17" style="13" bestFit="1" customWidth="1"/>
    <col min="5" max="5" width="19.21875" style="13" customWidth="1"/>
    <col min="6" max="6" width="20.77734375" style="13" bestFit="1" customWidth="1"/>
    <col min="7" max="7" width="32.77734375" style="13" bestFit="1" customWidth="1"/>
    <col min="8" max="8" width="38.21875" style="13" bestFit="1" customWidth="1"/>
    <col min="9" max="9" width="22" style="13" bestFit="1" customWidth="1"/>
    <col min="10" max="10" width="16" style="13" bestFit="1" customWidth="1"/>
    <col min="11" max="11" width="7.21875" style="13" bestFit="1" customWidth="1"/>
    <col min="12" max="16384" width="9" style="13"/>
  </cols>
  <sheetData>
    <row r="1" spans="3:31" x14ac:dyDescent="0.4">
      <c r="K1" s="22"/>
      <c r="L1" s="22"/>
      <c r="M1" s="22"/>
      <c r="N1" s="22"/>
      <c r="O1" s="22"/>
      <c r="P1" s="22"/>
      <c r="Q1" s="22"/>
      <c r="R1" s="22"/>
      <c r="S1" s="22"/>
      <c r="T1" s="22"/>
      <c r="U1" s="22"/>
      <c r="V1" s="22"/>
      <c r="W1" s="22"/>
      <c r="X1" s="22"/>
      <c r="Y1" s="22"/>
    </row>
    <row r="2" spans="3:31" x14ac:dyDescent="0.4">
      <c r="C2" s="19" t="s">
        <v>211</v>
      </c>
      <c r="K2" s="22"/>
      <c r="L2" s="22"/>
      <c r="M2" s="22"/>
      <c r="N2" s="22"/>
      <c r="O2" s="22"/>
      <c r="P2" s="22"/>
      <c r="Q2" s="22"/>
      <c r="R2" s="22"/>
      <c r="S2" s="22"/>
      <c r="T2" s="22"/>
      <c r="U2" s="22"/>
      <c r="V2" s="22"/>
      <c r="W2" s="22"/>
      <c r="X2" s="22"/>
      <c r="Y2" s="22"/>
    </row>
    <row r="3" spans="3:31" s="14" customFormat="1" hidden="1" x14ac:dyDescent="0.4">
      <c r="C3" s="14">
        <v>9.1</v>
      </c>
      <c r="D3" s="14">
        <v>9.1999999999999993</v>
      </c>
      <c r="E3" s="14">
        <v>9.3000000000000007</v>
      </c>
      <c r="F3" s="14">
        <v>9.4</v>
      </c>
      <c r="G3" s="14">
        <v>9.5</v>
      </c>
      <c r="H3" s="14">
        <v>9.6</v>
      </c>
      <c r="I3" s="14">
        <v>9.6999999999999993</v>
      </c>
      <c r="J3" s="14">
        <v>9.8000000000000007</v>
      </c>
      <c r="K3" s="87">
        <v>9.9</v>
      </c>
      <c r="L3" s="87"/>
      <c r="M3" s="87"/>
      <c r="N3" s="87"/>
      <c r="O3" s="87"/>
      <c r="P3" s="87"/>
      <c r="Q3" s="87"/>
      <c r="R3" s="87"/>
      <c r="S3" s="87"/>
      <c r="T3" s="87"/>
      <c r="U3" s="87"/>
      <c r="V3" s="87"/>
      <c r="W3" s="87"/>
      <c r="X3" s="87"/>
      <c r="Y3" s="87"/>
    </row>
    <row r="4" spans="3:31" s="88" customFormat="1" ht="33.6" x14ac:dyDescent="0.4">
      <c r="C4" s="89" t="s">
        <v>212</v>
      </c>
      <c r="D4" s="89" t="s">
        <v>213</v>
      </c>
      <c r="E4" s="90" t="s">
        <v>214</v>
      </c>
      <c r="F4" s="89" t="s">
        <v>215</v>
      </c>
      <c r="G4" s="89" t="s">
        <v>216</v>
      </c>
      <c r="H4" s="89" t="s">
        <v>217</v>
      </c>
      <c r="I4" s="89" t="s">
        <v>218</v>
      </c>
      <c r="J4" s="89" t="s">
        <v>219</v>
      </c>
      <c r="K4" s="90" t="s">
        <v>162</v>
      </c>
      <c r="M4" s="91"/>
      <c r="N4" s="91"/>
      <c r="O4" s="91"/>
      <c r="P4" s="91"/>
      <c r="Q4" s="91"/>
      <c r="R4" s="91"/>
      <c r="S4" s="91"/>
      <c r="T4" s="91"/>
      <c r="U4" s="91"/>
      <c r="V4" s="91"/>
      <c r="W4" s="91"/>
      <c r="X4" s="91"/>
      <c r="Y4" s="91"/>
      <c r="Z4" s="91"/>
      <c r="AA4" s="91"/>
      <c r="AB4" s="91"/>
      <c r="AD4" s="91"/>
      <c r="AE4" s="91"/>
    </row>
    <row r="5" spans="3:31" x14ac:dyDescent="0.4">
      <c r="C5" s="115"/>
      <c r="D5" s="120"/>
      <c r="E5" s="121"/>
      <c r="F5" s="115"/>
      <c r="G5" s="122"/>
      <c r="H5" s="115"/>
      <c r="I5" s="115"/>
      <c r="J5" s="115"/>
      <c r="K5" s="108"/>
      <c r="Y5" s="59"/>
      <c r="Z5" s="59"/>
    </row>
    <row r="6" spans="3:31" x14ac:dyDescent="0.4">
      <c r="C6" s="115"/>
      <c r="D6" s="123"/>
      <c r="E6" s="124"/>
      <c r="F6" s="115"/>
      <c r="G6" s="125"/>
      <c r="H6" s="115"/>
      <c r="I6" s="115"/>
      <c r="J6" s="115"/>
      <c r="K6" s="108"/>
      <c r="Y6" s="59"/>
      <c r="Z6" s="59"/>
    </row>
    <row r="7" spans="3:31" x14ac:dyDescent="0.4">
      <c r="C7" s="115"/>
      <c r="D7" s="120"/>
      <c r="E7" s="121"/>
      <c r="F7" s="115"/>
      <c r="G7" s="122"/>
      <c r="H7" s="115"/>
      <c r="I7" s="115"/>
      <c r="J7" s="115"/>
      <c r="K7" s="108"/>
      <c r="Y7" s="59"/>
      <c r="Z7" s="59"/>
    </row>
    <row r="8" spans="3:31" x14ac:dyDescent="0.4">
      <c r="C8" s="115"/>
      <c r="D8" s="123"/>
      <c r="E8" s="124"/>
      <c r="F8" s="115"/>
      <c r="G8" s="125"/>
      <c r="H8" s="115"/>
      <c r="I8" s="115"/>
      <c r="J8" s="115"/>
      <c r="K8" s="108"/>
      <c r="Y8" s="59"/>
      <c r="Z8" s="59"/>
    </row>
    <row r="9" spans="3:31" x14ac:dyDescent="0.4">
      <c r="C9" s="115"/>
      <c r="D9" s="120"/>
      <c r="E9" s="121"/>
      <c r="F9" s="115"/>
      <c r="G9" s="122"/>
      <c r="H9" s="115"/>
      <c r="I9" s="115"/>
      <c r="J9" s="115"/>
      <c r="K9" s="108"/>
      <c r="L9" s="59"/>
    </row>
    <row r="10" spans="3:31" x14ac:dyDescent="0.4">
      <c r="C10" s="115"/>
      <c r="D10" s="123"/>
      <c r="E10" s="124"/>
      <c r="F10" s="115"/>
      <c r="G10" s="125"/>
      <c r="H10" s="115"/>
      <c r="I10" s="115"/>
      <c r="J10" s="115"/>
      <c r="K10" s="108"/>
    </row>
    <row r="11" spans="3:31" x14ac:dyDescent="0.4">
      <c r="C11" s="115"/>
      <c r="D11" s="120"/>
      <c r="E11" s="121"/>
      <c r="F11" s="115"/>
      <c r="G11" s="122"/>
      <c r="H11" s="115"/>
      <c r="I11" s="115"/>
      <c r="J11" s="115"/>
      <c r="K11" s="108"/>
    </row>
    <row r="12" spans="3:31" x14ac:dyDescent="0.4">
      <c r="C12" s="115"/>
      <c r="D12" s="123"/>
      <c r="E12" s="124"/>
      <c r="F12" s="115"/>
      <c r="G12" s="125"/>
      <c r="H12" s="115"/>
      <c r="I12" s="115"/>
      <c r="J12" s="115"/>
      <c r="K12" s="108"/>
    </row>
    <row r="13" spans="3:31" x14ac:dyDescent="0.4">
      <c r="C13" s="115"/>
      <c r="D13" s="120"/>
      <c r="E13" s="121"/>
      <c r="F13" s="115"/>
      <c r="G13" s="122"/>
      <c r="H13" s="115"/>
      <c r="I13" s="115"/>
      <c r="J13" s="115"/>
      <c r="K13" s="108"/>
    </row>
    <row r="14" spans="3:31" x14ac:dyDescent="0.4">
      <c r="C14" s="115"/>
      <c r="D14" s="123"/>
      <c r="E14" s="124"/>
      <c r="F14" s="115"/>
      <c r="G14" s="125"/>
      <c r="H14" s="115"/>
      <c r="I14" s="115"/>
      <c r="J14" s="115"/>
      <c r="K14" s="108"/>
    </row>
    <row r="15" spans="3:31" x14ac:dyDescent="0.4">
      <c r="C15" s="115"/>
      <c r="D15" s="120"/>
      <c r="E15" s="121"/>
      <c r="F15" s="115"/>
      <c r="G15" s="122"/>
      <c r="H15" s="115"/>
      <c r="I15" s="115"/>
      <c r="J15" s="115"/>
      <c r="K15" s="108"/>
    </row>
    <row r="16" spans="3:31" x14ac:dyDescent="0.4">
      <c r="C16" s="115"/>
      <c r="D16" s="123"/>
      <c r="E16" s="124"/>
      <c r="F16" s="115"/>
      <c r="G16" s="125"/>
      <c r="H16" s="115"/>
      <c r="I16" s="115"/>
      <c r="J16" s="115"/>
      <c r="K16" s="108"/>
    </row>
    <row r="17" spans="3:25" x14ac:dyDescent="0.4">
      <c r="C17" s="115"/>
      <c r="D17" s="120"/>
      <c r="E17" s="121"/>
      <c r="F17" s="115"/>
      <c r="G17" s="122"/>
      <c r="H17" s="115"/>
      <c r="I17" s="115"/>
      <c r="J17" s="115"/>
      <c r="K17" s="108"/>
    </row>
    <row r="18" spans="3:25" x14ac:dyDescent="0.4">
      <c r="C18" s="115"/>
      <c r="D18" s="126"/>
      <c r="E18" s="124"/>
      <c r="F18" s="115"/>
      <c r="G18" s="117"/>
      <c r="H18" s="115"/>
      <c r="I18" s="115"/>
      <c r="J18" s="115"/>
      <c r="K18" s="108"/>
    </row>
    <row r="19" spans="3:25" x14ac:dyDescent="0.4">
      <c r="C19" s="115"/>
      <c r="D19" s="126"/>
      <c r="E19" s="121"/>
      <c r="F19" s="115"/>
      <c r="G19" s="117"/>
      <c r="H19" s="115"/>
      <c r="I19" s="115"/>
      <c r="J19" s="115"/>
      <c r="K19" s="108"/>
    </row>
    <row r="20" spans="3:25" x14ac:dyDescent="0.4">
      <c r="C20" s="115"/>
      <c r="D20" s="126"/>
      <c r="E20" s="124"/>
      <c r="F20" s="115"/>
      <c r="G20" s="117"/>
      <c r="H20" s="115"/>
      <c r="I20" s="115"/>
      <c r="J20" s="115"/>
      <c r="K20" s="108"/>
    </row>
    <row r="21" spans="3:25" x14ac:dyDescent="0.4">
      <c r="C21" s="115"/>
      <c r="D21" s="126"/>
      <c r="E21" s="124"/>
      <c r="F21" s="115"/>
      <c r="G21" s="117"/>
      <c r="H21" s="115"/>
      <c r="I21" s="115"/>
      <c r="J21" s="115"/>
      <c r="K21" s="108"/>
    </row>
    <row r="22" spans="3:25" x14ac:dyDescent="0.4">
      <c r="C22" s="115"/>
      <c r="D22" s="126"/>
      <c r="E22" s="124"/>
      <c r="F22" s="115"/>
      <c r="G22" s="117"/>
      <c r="H22" s="115"/>
      <c r="I22" s="115"/>
      <c r="J22" s="115"/>
      <c r="K22" s="108"/>
    </row>
    <row r="23" spans="3:25" x14ac:dyDescent="0.4">
      <c r="C23" s="115"/>
      <c r="D23" s="126"/>
      <c r="E23" s="124"/>
      <c r="F23" s="115"/>
      <c r="G23" s="117"/>
      <c r="H23" s="115"/>
      <c r="I23" s="115"/>
      <c r="J23" s="115"/>
      <c r="K23" s="108"/>
    </row>
    <row r="24" spans="3:25" x14ac:dyDescent="0.4">
      <c r="C24" s="115"/>
      <c r="D24" s="126"/>
      <c r="E24" s="124"/>
      <c r="F24" s="115"/>
      <c r="G24" s="117"/>
      <c r="H24" s="115"/>
      <c r="I24" s="115"/>
      <c r="J24" s="115"/>
      <c r="K24" s="108"/>
    </row>
    <row r="25" spans="3:25" x14ac:dyDescent="0.4">
      <c r="C25" s="115"/>
      <c r="D25" s="126"/>
      <c r="E25" s="124"/>
      <c r="F25" s="115"/>
      <c r="G25" s="117"/>
      <c r="H25" s="115"/>
      <c r="I25" s="115"/>
      <c r="J25" s="115"/>
      <c r="K25" s="108"/>
    </row>
    <row r="26" spans="3:25" x14ac:dyDescent="0.4">
      <c r="C26" s="115"/>
      <c r="D26" s="126"/>
      <c r="E26" s="124"/>
      <c r="F26" s="115"/>
      <c r="G26" s="117"/>
      <c r="H26" s="115"/>
      <c r="I26" s="115"/>
      <c r="J26" s="115"/>
      <c r="K26" s="108"/>
    </row>
    <row r="27" spans="3:25" x14ac:dyDescent="0.4">
      <c r="C27" s="115"/>
      <c r="D27" s="126"/>
      <c r="E27" s="124"/>
      <c r="F27" s="115"/>
      <c r="G27" s="117"/>
      <c r="H27" s="115"/>
      <c r="I27" s="115"/>
      <c r="J27" s="115"/>
      <c r="K27" s="108"/>
      <c r="X27" s="22"/>
      <c r="Y27" s="22"/>
    </row>
    <row r="28" spans="3:25" x14ac:dyDescent="0.4">
      <c r="C28" s="115"/>
      <c r="D28" s="126"/>
      <c r="E28" s="124"/>
      <c r="F28" s="115"/>
      <c r="G28" s="117"/>
      <c r="H28" s="115"/>
      <c r="I28" s="115"/>
      <c r="J28" s="115"/>
      <c r="K28" s="108"/>
      <c r="X28" s="22"/>
      <c r="Y28" s="22"/>
    </row>
    <row r="29" spans="3:25" x14ac:dyDescent="0.4">
      <c r="C29" s="115"/>
      <c r="D29" s="126"/>
      <c r="E29" s="124"/>
      <c r="F29" s="115"/>
      <c r="G29" s="117"/>
      <c r="H29" s="115"/>
      <c r="I29" s="115"/>
      <c r="J29" s="115"/>
      <c r="K29" s="108"/>
      <c r="X29" s="22"/>
      <c r="Y29" s="22"/>
    </row>
    <row r="30" spans="3:25" x14ac:dyDescent="0.4">
      <c r="C30" s="115"/>
      <c r="D30" s="126"/>
      <c r="E30" s="124"/>
      <c r="F30" s="115"/>
      <c r="G30" s="117"/>
      <c r="H30" s="115"/>
      <c r="I30" s="115"/>
      <c r="J30" s="115"/>
      <c r="K30" s="108"/>
      <c r="X30" s="22"/>
      <c r="Y30" s="22"/>
    </row>
    <row r="31" spans="3:25" x14ac:dyDescent="0.4">
      <c r="C31" s="115"/>
      <c r="D31" s="126"/>
      <c r="E31" s="124"/>
      <c r="F31" s="115"/>
      <c r="G31" s="117"/>
      <c r="H31" s="115"/>
      <c r="I31" s="115"/>
      <c r="J31" s="115"/>
      <c r="K31" s="108"/>
      <c r="X31" s="22"/>
      <c r="Y31" s="22"/>
    </row>
    <row r="32" spans="3:25" x14ac:dyDescent="0.4">
      <c r="C32" s="115"/>
      <c r="D32" s="126"/>
      <c r="E32" s="124"/>
      <c r="F32" s="115"/>
      <c r="G32" s="117"/>
      <c r="H32" s="115"/>
      <c r="I32" s="115"/>
      <c r="J32" s="115"/>
      <c r="K32" s="108"/>
      <c r="X32" s="22"/>
      <c r="Y32" s="22"/>
    </row>
    <row r="33" spans="3:25" x14ac:dyDescent="0.4">
      <c r="C33" s="115"/>
      <c r="D33" s="126"/>
      <c r="E33" s="124"/>
      <c r="F33" s="115"/>
      <c r="G33" s="117"/>
      <c r="H33" s="115"/>
      <c r="I33" s="115"/>
      <c r="J33" s="115"/>
      <c r="K33" s="108"/>
      <c r="X33" s="22"/>
      <c r="Y33" s="22"/>
    </row>
    <row r="34" spans="3:25" x14ac:dyDescent="0.4">
      <c r="C34" s="115"/>
      <c r="D34" s="126"/>
      <c r="E34" s="124"/>
      <c r="F34" s="115"/>
      <c r="G34" s="117"/>
      <c r="H34" s="115"/>
      <c r="I34" s="115"/>
      <c r="J34" s="115"/>
      <c r="K34" s="108"/>
      <c r="X34" s="22"/>
      <c r="Y34" s="22"/>
    </row>
    <row r="35" spans="3:25" x14ac:dyDescent="0.4">
      <c r="C35" s="115"/>
      <c r="D35" s="126"/>
      <c r="E35" s="124"/>
      <c r="F35" s="115"/>
      <c r="G35" s="117"/>
      <c r="H35" s="115"/>
      <c r="I35" s="115"/>
      <c r="J35" s="115"/>
      <c r="K35" s="108"/>
      <c r="X35" s="22"/>
      <c r="Y35" s="22"/>
    </row>
    <row r="36" spans="3:25" x14ac:dyDescent="0.4">
      <c r="C36" s="115"/>
      <c r="D36" s="126"/>
      <c r="E36" s="124"/>
      <c r="F36" s="115"/>
      <c r="G36" s="117"/>
      <c r="H36" s="115"/>
      <c r="I36" s="115"/>
      <c r="J36" s="115"/>
      <c r="K36" s="108"/>
      <c r="X36" s="22"/>
      <c r="Y36" s="22"/>
    </row>
    <row r="37" spans="3:25" x14ac:dyDescent="0.4">
      <c r="C37" s="115"/>
      <c r="D37" s="126"/>
      <c r="E37" s="124"/>
      <c r="F37" s="115"/>
      <c r="G37" s="117"/>
      <c r="H37" s="115"/>
      <c r="I37" s="115"/>
      <c r="J37" s="115"/>
      <c r="K37" s="108"/>
      <c r="X37" s="22"/>
      <c r="Y37" s="22"/>
    </row>
    <row r="38" spans="3:25" x14ac:dyDescent="0.4">
      <c r="C38" s="115"/>
      <c r="D38" s="126"/>
      <c r="E38" s="124"/>
      <c r="F38" s="115"/>
      <c r="G38" s="117"/>
      <c r="H38" s="115"/>
      <c r="I38" s="115"/>
      <c r="J38" s="115"/>
      <c r="K38" s="108"/>
      <c r="X38" s="22"/>
      <c r="Y38" s="22"/>
    </row>
    <row r="39" spans="3:25" x14ac:dyDescent="0.4">
      <c r="C39" s="115"/>
      <c r="D39" s="126"/>
      <c r="E39" s="124"/>
      <c r="F39" s="115"/>
      <c r="G39" s="117"/>
      <c r="H39" s="115"/>
      <c r="I39" s="115"/>
      <c r="J39" s="115"/>
      <c r="K39" s="108"/>
      <c r="X39" s="22"/>
      <c r="Y39" s="22"/>
    </row>
    <row r="40" spans="3:25" x14ac:dyDescent="0.4">
      <c r="C40" s="115"/>
      <c r="D40" s="126"/>
      <c r="E40" s="124"/>
      <c r="F40" s="115"/>
      <c r="G40" s="117"/>
      <c r="H40" s="115"/>
      <c r="I40" s="115"/>
      <c r="J40" s="115"/>
      <c r="K40" s="108"/>
    </row>
    <row r="41" spans="3:25" x14ac:dyDescent="0.4">
      <c r="C41" s="115"/>
      <c r="D41" s="126"/>
      <c r="E41" s="124"/>
      <c r="F41" s="115"/>
      <c r="G41" s="117"/>
      <c r="H41" s="115"/>
      <c r="I41" s="115"/>
      <c r="J41" s="115"/>
      <c r="K41" s="108"/>
    </row>
    <row r="42" spans="3:25" x14ac:dyDescent="0.4">
      <c r="C42" s="115"/>
      <c r="D42" s="126"/>
      <c r="E42" s="124"/>
      <c r="F42" s="115"/>
      <c r="G42" s="117"/>
      <c r="H42" s="115"/>
      <c r="I42" s="115"/>
      <c r="J42" s="115"/>
      <c r="K42" s="108"/>
    </row>
    <row r="43" spans="3:25" x14ac:dyDescent="0.4">
      <c r="C43" s="115"/>
      <c r="D43" s="126"/>
      <c r="E43" s="124"/>
      <c r="F43" s="115"/>
      <c r="G43" s="117"/>
      <c r="H43" s="115"/>
      <c r="I43" s="115"/>
      <c r="J43" s="115"/>
      <c r="K43" s="108"/>
    </row>
    <row r="44" spans="3:25" x14ac:dyDescent="0.4">
      <c r="C44" s="115"/>
      <c r="D44" s="126"/>
      <c r="E44" s="124"/>
      <c r="F44" s="115"/>
      <c r="G44" s="117"/>
      <c r="H44" s="115"/>
      <c r="I44" s="115"/>
      <c r="J44" s="115"/>
      <c r="K44" s="108"/>
    </row>
    <row r="45" spans="3:25" x14ac:dyDescent="0.4">
      <c r="C45" s="115"/>
      <c r="D45" s="126"/>
      <c r="E45" s="124"/>
      <c r="F45" s="115"/>
      <c r="G45" s="117"/>
      <c r="H45" s="115"/>
      <c r="I45" s="115"/>
      <c r="J45" s="115"/>
      <c r="K45" s="108"/>
    </row>
    <row r="46" spans="3:25" x14ac:dyDescent="0.4">
      <c r="C46" s="115"/>
      <c r="D46" s="126"/>
      <c r="E46" s="124"/>
      <c r="F46" s="115"/>
      <c r="G46" s="117"/>
      <c r="H46" s="115"/>
      <c r="I46" s="115"/>
      <c r="J46" s="115"/>
      <c r="K46" s="108"/>
    </row>
    <row r="47" spans="3:25" x14ac:dyDescent="0.4">
      <c r="C47" s="115"/>
      <c r="D47" s="126"/>
      <c r="E47" s="124"/>
      <c r="F47" s="115"/>
      <c r="G47" s="117"/>
      <c r="H47" s="115"/>
      <c r="I47" s="115"/>
      <c r="J47" s="115"/>
      <c r="K47" s="108"/>
    </row>
    <row r="48" spans="3:25" x14ac:dyDescent="0.4">
      <c r="C48" s="115"/>
      <c r="D48" s="126"/>
      <c r="E48" s="124"/>
      <c r="F48" s="115"/>
      <c r="G48" s="117"/>
      <c r="H48" s="115"/>
      <c r="I48" s="115"/>
      <c r="J48" s="115"/>
      <c r="K48" s="108"/>
    </row>
    <row r="49" spans="3:11" x14ac:dyDescent="0.4">
      <c r="C49" s="115"/>
      <c r="D49" s="126"/>
      <c r="E49" s="124"/>
      <c r="F49" s="115"/>
      <c r="G49" s="117"/>
      <c r="H49" s="115"/>
      <c r="I49" s="115"/>
      <c r="J49" s="115"/>
      <c r="K49" s="108"/>
    </row>
    <row r="50" spans="3:11" x14ac:dyDescent="0.4">
      <c r="C50" s="115"/>
      <c r="D50" s="126"/>
      <c r="E50" s="124"/>
      <c r="F50" s="115"/>
      <c r="G50" s="117"/>
      <c r="H50" s="115"/>
      <c r="I50" s="115"/>
      <c r="J50" s="115"/>
      <c r="K50" s="108"/>
    </row>
    <row r="51" spans="3:11" x14ac:dyDescent="0.4">
      <c r="C51" s="115"/>
      <c r="D51" s="126"/>
      <c r="E51" s="124"/>
      <c r="F51" s="115"/>
      <c r="G51" s="117"/>
      <c r="H51" s="115"/>
      <c r="I51" s="115"/>
      <c r="J51" s="115"/>
      <c r="K51" s="108"/>
    </row>
    <row r="52" spans="3:11" x14ac:dyDescent="0.4">
      <c r="C52" s="115"/>
      <c r="D52" s="126"/>
      <c r="E52" s="124"/>
      <c r="F52" s="115"/>
      <c r="G52" s="117"/>
      <c r="H52" s="115"/>
      <c r="I52" s="115"/>
      <c r="J52" s="115"/>
      <c r="K52" s="108"/>
    </row>
    <row r="53" spans="3:11" x14ac:dyDescent="0.4">
      <c r="C53" s="115"/>
      <c r="D53" s="126"/>
      <c r="E53" s="124"/>
      <c r="F53" s="115"/>
      <c r="G53" s="117"/>
      <c r="H53" s="115"/>
      <c r="I53" s="115"/>
      <c r="J53" s="115"/>
      <c r="K53" s="108"/>
    </row>
    <row r="54" spans="3:11" x14ac:dyDescent="0.4">
      <c r="C54" s="115"/>
      <c r="D54" s="126"/>
      <c r="E54" s="124"/>
      <c r="F54" s="115"/>
      <c r="G54" s="117"/>
      <c r="H54" s="115"/>
      <c r="I54" s="115"/>
      <c r="J54" s="115"/>
      <c r="K54" s="108"/>
    </row>
    <row r="55" spans="3:11" x14ac:dyDescent="0.4">
      <c r="C55" s="115"/>
      <c r="D55" s="126"/>
      <c r="E55" s="124"/>
      <c r="F55" s="115"/>
      <c r="G55" s="117"/>
      <c r="H55" s="115"/>
      <c r="I55" s="115"/>
      <c r="J55" s="115"/>
      <c r="K55" s="108"/>
    </row>
    <row r="56" spans="3:11" x14ac:dyDescent="0.4">
      <c r="C56" s="115"/>
      <c r="D56" s="126"/>
      <c r="E56" s="124"/>
      <c r="F56" s="115"/>
      <c r="G56" s="117"/>
      <c r="H56" s="115"/>
      <c r="I56" s="115"/>
      <c r="J56" s="115"/>
      <c r="K56" s="108"/>
    </row>
    <row r="57" spans="3:11" x14ac:dyDescent="0.4">
      <c r="C57" s="115"/>
      <c r="D57" s="126"/>
      <c r="E57" s="124"/>
      <c r="F57" s="115"/>
      <c r="G57" s="117"/>
      <c r="H57" s="115"/>
      <c r="I57" s="115"/>
      <c r="J57" s="115"/>
      <c r="K57" s="108"/>
    </row>
    <row r="58" spans="3:11" x14ac:dyDescent="0.4">
      <c r="C58" s="115"/>
      <c r="D58" s="126"/>
      <c r="E58" s="124"/>
      <c r="F58" s="115"/>
      <c r="G58" s="117"/>
      <c r="H58" s="115"/>
      <c r="I58" s="115"/>
      <c r="J58" s="115"/>
      <c r="K58" s="108"/>
    </row>
    <row r="59" spans="3:11" x14ac:dyDescent="0.4">
      <c r="C59" s="115"/>
      <c r="D59" s="126"/>
      <c r="E59" s="124"/>
      <c r="F59" s="115"/>
      <c r="G59" s="117"/>
      <c r="H59" s="115"/>
      <c r="I59" s="115"/>
      <c r="J59" s="115"/>
      <c r="K59" s="108"/>
    </row>
    <row r="60" spans="3:11" x14ac:dyDescent="0.4">
      <c r="C60" s="115"/>
      <c r="D60" s="126"/>
      <c r="E60" s="124"/>
      <c r="F60" s="115"/>
      <c r="G60" s="117"/>
      <c r="H60" s="115"/>
      <c r="I60" s="115"/>
      <c r="J60" s="115"/>
      <c r="K60" s="108"/>
    </row>
    <row r="61" spans="3:11" x14ac:dyDescent="0.4">
      <c r="C61" s="115"/>
      <c r="D61" s="126"/>
      <c r="E61" s="124"/>
      <c r="F61" s="115"/>
      <c r="G61" s="117"/>
      <c r="H61" s="115"/>
      <c r="I61" s="115"/>
      <c r="J61" s="115"/>
      <c r="K61" s="108"/>
    </row>
    <row r="62" spans="3:11" x14ac:dyDescent="0.4">
      <c r="C62" s="115"/>
      <c r="D62" s="126"/>
      <c r="E62" s="124"/>
      <c r="F62" s="115"/>
      <c r="G62" s="117"/>
      <c r="H62" s="115"/>
      <c r="I62" s="115"/>
      <c r="J62" s="115"/>
      <c r="K62" s="108"/>
    </row>
    <row r="63" spans="3:11" x14ac:dyDescent="0.4">
      <c r="C63" s="115"/>
      <c r="D63" s="126"/>
      <c r="E63" s="124"/>
      <c r="F63" s="115"/>
      <c r="G63" s="117"/>
      <c r="H63" s="115"/>
      <c r="I63" s="115"/>
      <c r="J63" s="115"/>
      <c r="K63" s="108"/>
    </row>
    <row r="64" spans="3:11" x14ac:dyDescent="0.4">
      <c r="C64" s="115"/>
      <c r="D64" s="126"/>
      <c r="E64" s="124"/>
      <c r="F64" s="115"/>
      <c r="G64" s="117"/>
      <c r="H64" s="115"/>
      <c r="I64" s="115"/>
      <c r="J64" s="115"/>
      <c r="K64" s="108"/>
    </row>
    <row r="65" spans="3:11" x14ac:dyDescent="0.4">
      <c r="C65" s="115"/>
      <c r="D65" s="126"/>
      <c r="E65" s="124"/>
      <c r="F65" s="115"/>
      <c r="G65" s="117"/>
      <c r="H65" s="115"/>
      <c r="I65" s="115"/>
      <c r="J65" s="115"/>
      <c r="K65" s="108"/>
    </row>
    <row r="66" spans="3:11" x14ac:dyDescent="0.4">
      <c r="C66" s="115"/>
      <c r="D66" s="126"/>
      <c r="E66" s="124"/>
      <c r="F66" s="115"/>
      <c r="G66" s="117"/>
      <c r="H66" s="115"/>
      <c r="I66" s="115"/>
      <c r="J66" s="115"/>
      <c r="K66" s="108"/>
    </row>
    <row r="67" spans="3:11" x14ac:dyDescent="0.4">
      <c r="C67" s="115"/>
      <c r="D67" s="126"/>
      <c r="E67" s="124"/>
      <c r="F67" s="115"/>
      <c r="G67" s="117"/>
      <c r="H67" s="115"/>
      <c r="I67" s="115"/>
      <c r="J67" s="115"/>
      <c r="K67" s="108"/>
    </row>
    <row r="68" spans="3:11" x14ac:dyDescent="0.4">
      <c r="C68" s="115"/>
      <c r="D68" s="126"/>
      <c r="E68" s="124"/>
      <c r="F68" s="115"/>
      <c r="G68" s="117"/>
      <c r="H68" s="115"/>
      <c r="I68" s="115"/>
      <c r="J68" s="115"/>
      <c r="K68" s="108"/>
    </row>
    <row r="69" spans="3:11" x14ac:dyDescent="0.4">
      <c r="C69" s="115"/>
      <c r="D69" s="126"/>
      <c r="E69" s="124"/>
      <c r="F69" s="115"/>
      <c r="G69" s="117"/>
      <c r="H69" s="115"/>
      <c r="I69" s="115"/>
      <c r="J69" s="115"/>
      <c r="K69" s="108"/>
    </row>
    <row r="70" spans="3:11" x14ac:dyDescent="0.4">
      <c r="C70" s="115"/>
      <c r="D70" s="126"/>
      <c r="E70" s="124"/>
      <c r="F70" s="115"/>
      <c r="G70" s="117"/>
      <c r="H70" s="115"/>
      <c r="I70" s="115"/>
      <c r="J70" s="115"/>
      <c r="K70" s="108"/>
    </row>
    <row r="71" spans="3:11" x14ac:dyDescent="0.4">
      <c r="C71" s="115"/>
      <c r="D71" s="126"/>
      <c r="E71" s="124"/>
      <c r="F71" s="115"/>
      <c r="G71" s="117"/>
      <c r="H71" s="115"/>
      <c r="I71" s="115"/>
      <c r="J71" s="115"/>
      <c r="K71" s="108"/>
    </row>
    <row r="72" spans="3:11" x14ac:dyDescent="0.4">
      <c r="C72" s="115"/>
      <c r="D72" s="126"/>
      <c r="E72" s="124"/>
      <c r="F72" s="115"/>
      <c r="G72" s="117"/>
      <c r="H72" s="115"/>
      <c r="I72" s="115"/>
      <c r="J72" s="115"/>
      <c r="K72" s="108"/>
    </row>
    <row r="73" spans="3:11" x14ac:dyDescent="0.4">
      <c r="C73" s="115"/>
      <c r="D73" s="126"/>
      <c r="E73" s="124"/>
      <c r="F73" s="115"/>
      <c r="G73" s="117"/>
      <c r="H73" s="115"/>
      <c r="I73" s="115"/>
      <c r="J73" s="115"/>
      <c r="K73" s="108"/>
    </row>
    <row r="74" spans="3:11" x14ac:dyDescent="0.4">
      <c r="C74" s="115"/>
      <c r="D74" s="126"/>
      <c r="E74" s="124"/>
      <c r="F74" s="115"/>
      <c r="G74" s="117"/>
      <c r="H74" s="115"/>
      <c r="I74" s="115"/>
      <c r="J74" s="115"/>
      <c r="K74" s="108"/>
    </row>
    <row r="75" spans="3:11" x14ac:dyDescent="0.4">
      <c r="C75" s="115"/>
      <c r="D75" s="126"/>
      <c r="E75" s="124"/>
      <c r="F75" s="115"/>
      <c r="G75" s="117"/>
      <c r="H75" s="115"/>
      <c r="I75" s="115"/>
      <c r="J75" s="115"/>
      <c r="K75" s="108"/>
    </row>
    <row r="76" spans="3:11" x14ac:dyDescent="0.4">
      <c r="C76" s="115"/>
      <c r="D76" s="126"/>
      <c r="E76" s="124"/>
      <c r="F76" s="115"/>
      <c r="G76" s="117"/>
      <c r="H76" s="115"/>
      <c r="I76" s="115"/>
      <c r="J76" s="115"/>
      <c r="K76" s="108"/>
    </row>
    <row r="77" spans="3:11" x14ac:dyDescent="0.4">
      <c r="C77" s="115"/>
      <c r="D77" s="126"/>
      <c r="E77" s="124"/>
      <c r="F77" s="115"/>
      <c r="G77" s="117"/>
      <c r="H77" s="115"/>
      <c r="I77" s="115"/>
      <c r="J77" s="115"/>
      <c r="K77" s="108"/>
    </row>
    <row r="78" spans="3:11" x14ac:dyDescent="0.4">
      <c r="C78" s="115"/>
      <c r="D78" s="126"/>
      <c r="E78" s="124"/>
      <c r="F78" s="115"/>
      <c r="G78" s="117"/>
      <c r="H78" s="115"/>
      <c r="I78" s="115"/>
      <c r="J78" s="115"/>
      <c r="K78" s="108"/>
    </row>
    <row r="79" spans="3:11" x14ac:dyDescent="0.4">
      <c r="C79" s="115"/>
      <c r="D79" s="126"/>
      <c r="E79" s="124"/>
      <c r="F79" s="115"/>
      <c r="G79" s="117"/>
      <c r="H79" s="115"/>
      <c r="I79" s="115"/>
      <c r="J79" s="115"/>
      <c r="K79" s="108"/>
    </row>
    <row r="80" spans="3:11" x14ac:dyDescent="0.4">
      <c r="C80" s="115"/>
      <c r="D80" s="126"/>
      <c r="E80" s="124"/>
      <c r="F80" s="115"/>
      <c r="G80" s="117"/>
      <c r="H80" s="115"/>
      <c r="I80" s="115"/>
      <c r="J80" s="115"/>
      <c r="K80" s="108"/>
    </row>
    <row r="81" spans="3:11" x14ac:dyDescent="0.4">
      <c r="C81" s="115"/>
      <c r="D81" s="126"/>
      <c r="E81" s="124"/>
      <c r="F81" s="115"/>
      <c r="G81" s="117"/>
      <c r="H81" s="115"/>
      <c r="I81" s="115"/>
      <c r="J81" s="115"/>
      <c r="K81" s="108"/>
    </row>
    <row r="82" spans="3:11" x14ac:dyDescent="0.4">
      <c r="C82" s="115"/>
      <c r="D82" s="126"/>
      <c r="E82" s="124"/>
      <c r="F82" s="115"/>
      <c r="G82" s="117"/>
      <c r="H82" s="115"/>
      <c r="I82" s="115"/>
      <c r="J82" s="115"/>
      <c r="K82" s="108"/>
    </row>
    <row r="83" spans="3:11" x14ac:dyDescent="0.4">
      <c r="C83" s="115"/>
      <c r="D83" s="126"/>
      <c r="E83" s="124"/>
      <c r="F83" s="115"/>
      <c r="G83" s="117"/>
      <c r="H83" s="115"/>
      <c r="I83" s="115"/>
      <c r="J83" s="115"/>
      <c r="K83" s="108"/>
    </row>
    <row r="84" spans="3:11" x14ac:dyDescent="0.4">
      <c r="C84" s="115"/>
      <c r="D84" s="126"/>
      <c r="E84" s="124"/>
      <c r="F84" s="115"/>
      <c r="G84" s="117"/>
      <c r="H84" s="115"/>
      <c r="I84" s="115"/>
      <c r="J84" s="115"/>
      <c r="K84" s="108"/>
    </row>
    <row r="85" spans="3:11" x14ac:dyDescent="0.4">
      <c r="C85" s="115"/>
      <c r="D85" s="126"/>
      <c r="E85" s="124"/>
      <c r="F85" s="115"/>
      <c r="G85" s="117"/>
      <c r="H85" s="115"/>
      <c r="I85" s="115"/>
      <c r="J85" s="115"/>
      <c r="K85" s="108"/>
    </row>
    <row r="86" spans="3:11" x14ac:dyDescent="0.4">
      <c r="C86" s="115"/>
      <c r="D86" s="126"/>
      <c r="E86" s="124"/>
      <c r="F86" s="115"/>
      <c r="G86" s="117"/>
      <c r="H86" s="115"/>
      <c r="I86" s="115"/>
      <c r="J86" s="115"/>
      <c r="K86" s="108"/>
    </row>
    <row r="87" spans="3:11" x14ac:dyDescent="0.4">
      <c r="C87" s="115"/>
      <c r="D87" s="126"/>
      <c r="E87" s="124"/>
      <c r="F87" s="115"/>
      <c r="G87" s="117"/>
      <c r="H87" s="115"/>
      <c r="I87" s="115"/>
      <c r="J87" s="115"/>
      <c r="K87" s="108"/>
    </row>
    <row r="88" spans="3:11" x14ac:dyDescent="0.4">
      <c r="C88" s="115"/>
      <c r="D88" s="126"/>
      <c r="E88" s="124"/>
      <c r="F88" s="115"/>
      <c r="G88" s="117"/>
      <c r="H88" s="115"/>
      <c r="I88" s="115"/>
      <c r="J88" s="115"/>
      <c r="K88" s="108"/>
    </row>
    <row r="89" spans="3:11" x14ac:dyDescent="0.4">
      <c r="C89" s="115"/>
      <c r="D89" s="126"/>
      <c r="E89" s="124"/>
      <c r="F89" s="115"/>
      <c r="G89" s="117"/>
      <c r="H89" s="115"/>
      <c r="I89" s="115"/>
      <c r="J89" s="115"/>
      <c r="K89" s="108"/>
    </row>
    <row r="90" spans="3:11" x14ac:dyDescent="0.4">
      <c r="C90" s="115"/>
      <c r="D90" s="126"/>
      <c r="E90" s="124"/>
      <c r="F90" s="115"/>
      <c r="G90" s="117"/>
      <c r="H90" s="115"/>
      <c r="I90" s="115"/>
      <c r="J90" s="115"/>
      <c r="K90" s="108"/>
    </row>
    <row r="91" spans="3:11" x14ac:dyDescent="0.4">
      <c r="C91" s="115"/>
      <c r="D91" s="126"/>
      <c r="E91" s="124"/>
      <c r="F91" s="115"/>
      <c r="G91" s="117"/>
      <c r="H91" s="115"/>
      <c r="I91" s="115"/>
      <c r="J91" s="115"/>
      <c r="K91" s="108"/>
    </row>
    <row r="92" spans="3:11" x14ac:dyDescent="0.4">
      <c r="C92" s="115"/>
      <c r="D92" s="126"/>
      <c r="E92" s="124"/>
      <c r="F92" s="115"/>
      <c r="G92" s="117"/>
      <c r="H92" s="115"/>
      <c r="I92" s="115"/>
      <c r="J92" s="115"/>
      <c r="K92" s="108"/>
    </row>
    <row r="93" spans="3:11" x14ac:dyDescent="0.4">
      <c r="C93" s="115"/>
      <c r="D93" s="126"/>
      <c r="E93" s="124"/>
      <c r="F93" s="115"/>
      <c r="G93" s="117"/>
      <c r="H93" s="115"/>
      <c r="I93" s="115"/>
      <c r="J93" s="115"/>
      <c r="K93" s="108"/>
    </row>
    <row r="94" spans="3:11" x14ac:dyDescent="0.4">
      <c r="C94" s="115"/>
      <c r="D94" s="126"/>
      <c r="E94" s="124"/>
      <c r="F94" s="115"/>
      <c r="G94" s="117"/>
      <c r="H94" s="115"/>
      <c r="I94" s="115"/>
      <c r="J94" s="115"/>
      <c r="K94" s="108"/>
    </row>
    <row r="95" spans="3:11" x14ac:dyDescent="0.4">
      <c r="C95" s="115"/>
      <c r="D95" s="126"/>
      <c r="E95" s="124"/>
      <c r="F95" s="115"/>
      <c r="G95" s="117"/>
      <c r="H95" s="115"/>
      <c r="I95" s="115"/>
      <c r="J95" s="115"/>
      <c r="K95" s="108"/>
    </row>
    <row r="96" spans="3:11" x14ac:dyDescent="0.4">
      <c r="C96" s="115"/>
      <c r="D96" s="126"/>
      <c r="E96" s="124"/>
      <c r="F96" s="115"/>
      <c r="G96" s="117"/>
      <c r="H96" s="115"/>
      <c r="I96" s="115"/>
      <c r="J96" s="115"/>
      <c r="K96" s="108"/>
    </row>
    <row r="97" spans="3:11" x14ac:dyDescent="0.4">
      <c r="C97" s="115"/>
      <c r="D97" s="126"/>
      <c r="E97" s="124"/>
      <c r="F97" s="115"/>
      <c r="G97" s="117"/>
      <c r="H97" s="115"/>
      <c r="I97" s="115"/>
      <c r="J97" s="115"/>
      <c r="K97" s="108"/>
    </row>
    <row r="98" spans="3:11" x14ac:dyDescent="0.4">
      <c r="C98" s="115"/>
      <c r="D98" s="126"/>
      <c r="E98" s="124"/>
      <c r="F98" s="115"/>
      <c r="G98" s="117"/>
      <c r="H98" s="115"/>
      <c r="I98" s="115"/>
      <c r="J98" s="115"/>
      <c r="K98" s="108"/>
    </row>
    <row r="99" spans="3:11" x14ac:dyDescent="0.4">
      <c r="C99" s="115"/>
      <c r="D99" s="126"/>
      <c r="E99" s="124"/>
      <c r="F99" s="115"/>
      <c r="G99" s="117"/>
      <c r="H99" s="115"/>
      <c r="I99" s="115"/>
      <c r="J99" s="115"/>
      <c r="K99" s="108"/>
    </row>
    <row r="100" spans="3:11" x14ac:dyDescent="0.4">
      <c r="C100" s="115"/>
      <c r="D100" s="126"/>
      <c r="E100" s="124"/>
      <c r="F100" s="115"/>
      <c r="G100" s="117"/>
      <c r="H100" s="115"/>
      <c r="I100" s="115"/>
      <c r="J100" s="115"/>
      <c r="K100" s="108"/>
    </row>
    <row r="101" spans="3:11" x14ac:dyDescent="0.4">
      <c r="C101" s="115"/>
      <c r="D101" s="126"/>
      <c r="E101" s="124"/>
      <c r="F101" s="115"/>
      <c r="G101" s="117"/>
      <c r="H101" s="115"/>
      <c r="I101" s="115"/>
      <c r="J101" s="115"/>
      <c r="K101" s="108"/>
    </row>
    <row r="102" spans="3:11" x14ac:dyDescent="0.4">
      <c r="C102" s="115"/>
      <c r="D102" s="126"/>
      <c r="E102" s="124"/>
      <c r="F102" s="115"/>
      <c r="G102" s="117"/>
      <c r="H102" s="115"/>
      <c r="I102" s="115"/>
      <c r="J102" s="115"/>
      <c r="K102" s="108"/>
    </row>
    <row r="103" spans="3:11" x14ac:dyDescent="0.4">
      <c r="C103" s="115"/>
      <c r="D103" s="126"/>
      <c r="E103" s="124"/>
      <c r="F103" s="115"/>
      <c r="G103" s="117"/>
      <c r="H103" s="115"/>
      <c r="I103" s="115"/>
      <c r="J103" s="115"/>
      <c r="K103" s="108"/>
    </row>
    <row r="104" spans="3:11" x14ac:dyDescent="0.4">
      <c r="C104" s="115"/>
      <c r="D104" s="126"/>
      <c r="E104" s="124"/>
      <c r="F104" s="115"/>
      <c r="G104" s="117"/>
      <c r="H104" s="115"/>
      <c r="I104" s="115"/>
      <c r="J104" s="115"/>
      <c r="K104" s="108"/>
    </row>
    <row r="105" spans="3:11" x14ac:dyDescent="0.4">
      <c r="C105" s="115"/>
      <c r="D105" s="126"/>
      <c r="E105" s="124"/>
      <c r="F105" s="115"/>
      <c r="G105" s="117"/>
      <c r="H105" s="115"/>
      <c r="I105" s="115"/>
      <c r="J105" s="115"/>
      <c r="K105" s="108"/>
    </row>
    <row r="106" spans="3:11" x14ac:dyDescent="0.4">
      <c r="C106" s="115"/>
      <c r="D106" s="126"/>
      <c r="E106" s="124"/>
      <c r="F106" s="115"/>
      <c r="G106" s="117"/>
      <c r="H106" s="115"/>
      <c r="I106" s="115"/>
      <c r="J106" s="115"/>
      <c r="K106" s="108"/>
    </row>
    <row r="107" spans="3:11" x14ac:dyDescent="0.4">
      <c r="C107" s="115"/>
      <c r="D107" s="126"/>
      <c r="E107" s="124"/>
      <c r="F107" s="115"/>
      <c r="G107" s="117"/>
      <c r="H107" s="115"/>
      <c r="I107" s="115"/>
      <c r="J107" s="115"/>
      <c r="K107" s="108"/>
    </row>
    <row r="108" spans="3:11" x14ac:dyDescent="0.4">
      <c r="C108" s="115"/>
      <c r="D108" s="126"/>
      <c r="E108" s="124"/>
      <c r="F108" s="115"/>
      <c r="G108" s="117"/>
      <c r="H108" s="115"/>
      <c r="I108" s="115"/>
      <c r="J108" s="115"/>
      <c r="K108" s="108"/>
    </row>
    <row r="109" spans="3:11" x14ac:dyDescent="0.4">
      <c r="C109" s="115"/>
      <c r="D109" s="126"/>
      <c r="E109" s="124"/>
      <c r="F109" s="115"/>
      <c r="G109" s="117"/>
      <c r="H109" s="115"/>
      <c r="I109" s="115"/>
      <c r="J109" s="115"/>
      <c r="K109" s="108"/>
    </row>
    <row r="110" spans="3:11" x14ac:dyDescent="0.4">
      <c r="C110" s="115"/>
      <c r="D110" s="126"/>
      <c r="E110" s="124"/>
      <c r="F110" s="115"/>
      <c r="G110" s="117"/>
      <c r="H110" s="115"/>
      <c r="I110" s="115"/>
      <c r="J110" s="115"/>
      <c r="K110" s="108"/>
    </row>
    <row r="111" spans="3:11" x14ac:dyDescent="0.4">
      <c r="C111" s="115"/>
      <c r="D111" s="126"/>
      <c r="E111" s="124"/>
      <c r="F111" s="115"/>
      <c r="G111" s="117"/>
      <c r="H111" s="115"/>
      <c r="I111" s="115"/>
      <c r="J111" s="115"/>
      <c r="K111" s="108"/>
    </row>
    <row r="112" spans="3:11" x14ac:dyDescent="0.4">
      <c r="C112" s="115"/>
      <c r="D112" s="126"/>
      <c r="E112" s="124"/>
      <c r="F112" s="115"/>
      <c r="G112" s="117"/>
      <c r="H112" s="115"/>
      <c r="I112" s="115"/>
      <c r="J112" s="115"/>
      <c r="K112" s="108"/>
    </row>
    <row r="113" spans="3:11" x14ac:dyDescent="0.4">
      <c r="C113" s="115"/>
      <c r="D113" s="126"/>
      <c r="E113" s="124"/>
      <c r="F113" s="115"/>
      <c r="G113" s="117"/>
      <c r="H113" s="115"/>
      <c r="I113" s="115"/>
      <c r="J113" s="115"/>
      <c r="K113" s="108"/>
    </row>
    <row r="114" spans="3:11" x14ac:dyDescent="0.4">
      <c r="C114" s="115"/>
      <c r="D114" s="126"/>
      <c r="E114" s="124"/>
      <c r="F114" s="115"/>
      <c r="G114" s="117"/>
      <c r="H114" s="115"/>
      <c r="I114" s="115"/>
      <c r="J114" s="115"/>
      <c r="K114" s="108"/>
    </row>
    <row r="115" spans="3:11" x14ac:dyDescent="0.4">
      <c r="C115" s="115"/>
      <c r="D115" s="126"/>
      <c r="E115" s="124"/>
      <c r="F115" s="115"/>
      <c r="G115" s="117"/>
      <c r="H115" s="115"/>
      <c r="I115" s="115"/>
      <c r="J115" s="115"/>
      <c r="K115" s="108"/>
    </row>
    <row r="116" spans="3:11" x14ac:dyDescent="0.4">
      <c r="C116" s="115"/>
      <c r="D116" s="126"/>
      <c r="E116" s="124"/>
      <c r="F116" s="115"/>
      <c r="G116" s="117"/>
      <c r="H116" s="115"/>
      <c r="I116" s="115"/>
      <c r="J116" s="115"/>
      <c r="K116" s="108"/>
    </row>
    <row r="117" spans="3:11" x14ac:dyDescent="0.4">
      <c r="C117" s="115"/>
      <c r="D117" s="126"/>
      <c r="E117" s="124"/>
      <c r="F117" s="115"/>
      <c r="G117" s="117"/>
      <c r="H117" s="115"/>
      <c r="I117" s="115"/>
      <c r="J117" s="115"/>
      <c r="K117" s="108"/>
    </row>
    <row r="118" spans="3:11" x14ac:dyDescent="0.4">
      <c r="C118" s="115"/>
      <c r="D118" s="126"/>
      <c r="E118" s="124"/>
      <c r="F118" s="115"/>
      <c r="G118" s="117"/>
      <c r="H118" s="115"/>
      <c r="I118" s="115"/>
      <c r="J118" s="115"/>
      <c r="K118" s="108"/>
    </row>
    <row r="119" spans="3:11" x14ac:dyDescent="0.4">
      <c r="C119" s="115"/>
      <c r="D119" s="126"/>
      <c r="E119" s="124"/>
      <c r="F119" s="115"/>
      <c r="G119" s="117"/>
      <c r="H119" s="115"/>
      <c r="I119" s="115"/>
      <c r="J119" s="115"/>
      <c r="K119" s="108"/>
    </row>
    <row r="120" spans="3:11" x14ac:dyDescent="0.4">
      <c r="C120" s="115"/>
      <c r="D120" s="126"/>
      <c r="E120" s="124"/>
      <c r="F120" s="115"/>
      <c r="G120" s="117"/>
      <c r="H120" s="115"/>
      <c r="I120" s="115"/>
      <c r="J120" s="115"/>
      <c r="K120" s="108"/>
    </row>
    <row r="121" spans="3:11" x14ac:dyDescent="0.4">
      <c r="C121" s="115"/>
      <c r="D121" s="126"/>
      <c r="E121" s="124"/>
      <c r="F121" s="115"/>
      <c r="G121" s="117"/>
      <c r="H121" s="115"/>
      <c r="I121" s="115"/>
      <c r="J121" s="115"/>
      <c r="K121" s="108"/>
    </row>
    <row r="122" spans="3:11" x14ac:dyDescent="0.4">
      <c r="C122" s="115"/>
      <c r="D122" s="126"/>
      <c r="E122" s="124"/>
      <c r="F122" s="115"/>
      <c r="G122" s="117"/>
      <c r="H122" s="115"/>
      <c r="I122" s="115"/>
      <c r="J122" s="115"/>
      <c r="K122" s="108"/>
    </row>
    <row r="123" spans="3:11" x14ac:dyDescent="0.4">
      <c r="C123" s="115"/>
      <c r="D123" s="126"/>
      <c r="E123" s="124"/>
      <c r="F123" s="115"/>
      <c r="G123" s="117"/>
      <c r="H123" s="115"/>
      <c r="I123" s="115"/>
      <c r="J123" s="115"/>
      <c r="K123" s="108"/>
    </row>
    <row r="124" spans="3:11" x14ac:dyDescent="0.4">
      <c r="C124" s="115"/>
      <c r="D124" s="126"/>
      <c r="E124" s="124"/>
      <c r="F124" s="115"/>
      <c r="G124" s="117"/>
      <c r="H124" s="115"/>
      <c r="I124" s="115"/>
      <c r="J124" s="115"/>
      <c r="K124" s="108"/>
    </row>
    <row r="125" spans="3:11" x14ac:dyDescent="0.4">
      <c r="C125" s="115"/>
      <c r="D125" s="126"/>
      <c r="E125" s="124"/>
      <c r="F125" s="115"/>
      <c r="G125" s="117"/>
      <c r="H125" s="115"/>
      <c r="I125" s="115"/>
      <c r="J125" s="115"/>
      <c r="K125" s="108"/>
    </row>
    <row r="126" spans="3:11" x14ac:dyDescent="0.4">
      <c r="C126" s="115"/>
      <c r="D126" s="126"/>
      <c r="E126" s="124"/>
      <c r="F126" s="115"/>
      <c r="G126" s="117"/>
      <c r="H126" s="115"/>
      <c r="I126" s="115"/>
      <c r="J126" s="115"/>
      <c r="K126" s="108"/>
    </row>
    <row r="127" spans="3:11" x14ac:dyDescent="0.4">
      <c r="C127" s="115"/>
      <c r="D127" s="126"/>
      <c r="E127" s="124"/>
      <c r="F127" s="115"/>
      <c r="G127" s="117"/>
      <c r="H127" s="115"/>
      <c r="I127" s="115"/>
      <c r="J127" s="115"/>
      <c r="K127" s="108"/>
    </row>
    <row r="128" spans="3:11" x14ac:dyDescent="0.4">
      <c r="C128" s="115"/>
      <c r="D128" s="126"/>
      <c r="E128" s="124"/>
      <c r="F128" s="115"/>
      <c r="G128" s="117"/>
      <c r="H128" s="115"/>
      <c r="I128" s="115"/>
      <c r="J128" s="115"/>
      <c r="K128" s="108"/>
    </row>
    <row r="129" spans="3:11" x14ac:dyDescent="0.4">
      <c r="C129" s="115"/>
      <c r="D129" s="126"/>
      <c r="E129" s="124"/>
      <c r="F129" s="115"/>
      <c r="G129" s="117"/>
      <c r="H129" s="115"/>
      <c r="I129" s="115"/>
      <c r="J129" s="115"/>
      <c r="K129" s="108"/>
    </row>
    <row r="130" spans="3:11" x14ac:dyDescent="0.4">
      <c r="C130" s="115"/>
      <c r="D130" s="126"/>
      <c r="E130" s="124"/>
      <c r="F130" s="115"/>
      <c r="G130" s="117"/>
      <c r="H130" s="115"/>
      <c r="I130" s="115"/>
      <c r="J130" s="115"/>
      <c r="K130" s="108"/>
    </row>
    <row r="131" spans="3:11" x14ac:dyDescent="0.4">
      <c r="C131" s="115"/>
      <c r="D131" s="126"/>
      <c r="E131" s="124"/>
      <c r="F131" s="115"/>
      <c r="G131" s="117"/>
      <c r="H131" s="115"/>
      <c r="I131" s="115"/>
      <c r="J131" s="115"/>
      <c r="K131" s="108"/>
    </row>
    <row r="132" spans="3:11" x14ac:dyDescent="0.4">
      <c r="C132" s="115"/>
      <c r="D132" s="126"/>
      <c r="E132" s="124"/>
      <c r="F132" s="115"/>
      <c r="G132" s="117"/>
      <c r="H132" s="115"/>
      <c r="I132" s="115"/>
      <c r="J132" s="115"/>
      <c r="K132" s="108"/>
    </row>
    <row r="133" spans="3:11" x14ac:dyDescent="0.4">
      <c r="C133" s="115"/>
      <c r="D133" s="126"/>
      <c r="E133" s="124"/>
      <c r="F133" s="115"/>
      <c r="G133" s="117"/>
      <c r="H133" s="115"/>
      <c r="I133" s="115"/>
      <c r="J133" s="115"/>
      <c r="K133" s="108"/>
    </row>
    <row r="134" spans="3:11" x14ac:dyDescent="0.4">
      <c r="C134" s="115"/>
      <c r="D134" s="126"/>
      <c r="E134" s="124"/>
      <c r="F134" s="115"/>
      <c r="G134" s="117"/>
      <c r="H134" s="115"/>
      <c r="I134" s="115"/>
      <c r="J134" s="115"/>
      <c r="K134" s="108"/>
    </row>
    <row r="135" spans="3:11" x14ac:dyDescent="0.4">
      <c r="C135" s="115"/>
      <c r="D135" s="126"/>
      <c r="E135" s="124"/>
      <c r="F135" s="115"/>
      <c r="G135" s="117"/>
      <c r="H135" s="115"/>
      <c r="I135" s="115"/>
      <c r="J135" s="115"/>
      <c r="K135" s="108"/>
    </row>
    <row r="136" spans="3:11" x14ac:dyDescent="0.4">
      <c r="C136" s="115"/>
      <c r="D136" s="126"/>
      <c r="E136" s="124"/>
      <c r="F136" s="115"/>
      <c r="G136" s="117"/>
      <c r="H136" s="115"/>
      <c r="I136" s="115"/>
      <c r="J136" s="115"/>
      <c r="K136" s="108"/>
    </row>
    <row r="137" spans="3:11" x14ac:dyDescent="0.4">
      <c r="C137" s="115"/>
      <c r="D137" s="126"/>
      <c r="E137" s="124"/>
      <c r="F137" s="115"/>
      <c r="G137" s="117"/>
      <c r="H137" s="115"/>
      <c r="I137" s="115"/>
      <c r="J137" s="115"/>
      <c r="K137" s="108"/>
    </row>
    <row r="138" spans="3:11" x14ac:dyDescent="0.4">
      <c r="C138" s="115"/>
      <c r="D138" s="126"/>
      <c r="E138" s="124"/>
      <c r="F138" s="115"/>
      <c r="G138" s="117"/>
      <c r="H138" s="115"/>
      <c r="I138" s="115"/>
      <c r="J138" s="115"/>
      <c r="K138" s="108"/>
    </row>
    <row r="139" spans="3:11" x14ac:dyDescent="0.4">
      <c r="C139" s="115"/>
      <c r="D139" s="126"/>
      <c r="E139" s="124"/>
      <c r="F139" s="115"/>
      <c r="G139" s="117"/>
      <c r="H139" s="115"/>
      <c r="I139" s="115"/>
      <c r="J139" s="115"/>
      <c r="K139" s="108"/>
    </row>
    <row r="140" spans="3:11" x14ac:dyDescent="0.4">
      <c r="C140" s="115"/>
      <c r="D140" s="126"/>
      <c r="E140" s="124"/>
      <c r="F140" s="115"/>
      <c r="G140" s="117"/>
      <c r="H140" s="115"/>
      <c r="I140" s="115"/>
      <c r="J140" s="115"/>
      <c r="K140" s="108"/>
    </row>
    <row r="141" spans="3:11" x14ac:dyDescent="0.4">
      <c r="C141" s="115"/>
      <c r="D141" s="126"/>
      <c r="E141" s="124"/>
      <c r="F141" s="115"/>
      <c r="G141" s="117"/>
      <c r="H141" s="115"/>
      <c r="I141" s="115"/>
      <c r="J141" s="115"/>
      <c r="K141" s="108"/>
    </row>
    <row r="142" spans="3:11" x14ac:dyDescent="0.4">
      <c r="C142" s="115"/>
      <c r="D142" s="126"/>
      <c r="E142" s="124"/>
      <c r="F142" s="115"/>
      <c r="G142" s="117"/>
      <c r="H142" s="115"/>
      <c r="I142" s="115"/>
      <c r="J142" s="115"/>
      <c r="K142" s="108"/>
    </row>
    <row r="143" spans="3:11" x14ac:dyDescent="0.4">
      <c r="C143" s="115"/>
      <c r="D143" s="126"/>
      <c r="E143" s="124"/>
      <c r="F143" s="115"/>
      <c r="G143" s="117"/>
      <c r="H143" s="115"/>
      <c r="I143" s="115"/>
      <c r="J143" s="115"/>
      <c r="K143" s="108"/>
    </row>
    <row r="144" spans="3:11" x14ac:dyDescent="0.4">
      <c r="C144" s="115"/>
      <c r="D144" s="126"/>
      <c r="E144" s="124"/>
      <c r="F144" s="115"/>
      <c r="G144" s="117"/>
      <c r="H144" s="115"/>
      <c r="I144" s="115"/>
      <c r="J144" s="115"/>
      <c r="K144" s="108"/>
    </row>
    <row r="145" spans="3:11" x14ac:dyDescent="0.4">
      <c r="C145" s="115"/>
      <c r="D145" s="126"/>
      <c r="E145" s="124"/>
      <c r="F145" s="115"/>
      <c r="G145" s="117"/>
      <c r="H145" s="115"/>
      <c r="I145" s="115"/>
      <c r="J145" s="115"/>
      <c r="K145" s="108"/>
    </row>
    <row r="146" spans="3:11" x14ac:dyDescent="0.4">
      <c r="C146" s="115"/>
      <c r="D146" s="126"/>
      <c r="E146" s="124"/>
      <c r="F146" s="115"/>
      <c r="G146" s="117"/>
      <c r="H146" s="115"/>
      <c r="I146" s="115"/>
      <c r="J146" s="115"/>
      <c r="K146" s="108"/>
    </row>
    <row r="147" spans="3:11" x14ac:dyDescent="0.4">
      <c r="C147" s="115"/>
      <c r="D147" s="126"/>
      <c r="E147" s="124"/>
      <c r="F147" s="115"/>
      <c r="G147" s="117"/>
      <c r="H147" s="115"/>
      <c r="I147" s="115"/>
      <c r="J147" s="115"/>
      <c r="K147" s="108"/>
    </row>
    <row r="148" spans="3:11" x14ac:dyDescent="0.4">
      <c r="C148" s="115"/>
      <c r="D148" s="126"/>
      <c r="E148" s="124"/>
      <c r="F148" s="115"/>
      <c r="G148" s="117"/>
      <c r="H148" s="115"/>
      <c r="I148" s="115"/>
      <c r="J148" s="115"/>
      <c r="K148" s="108"/>
    </row>
    <row r="149" spans="3:11" x14ac:dyDescent="0.4">
      <c r="C149" s="115"/>
      <c r="D149" s="126"/>
      <c r="E149" s="124"/>
      <c r="F149" s="115"/>
      <c r="G149" s="117"/>
      <c r="H149" s="115"/>
      <c r="I149" s="115"/>
      <c r="J149" s="115"/>
      <c r="K149" s="108"/>
    </row>
    <row r="150" spans="3:11" x14ac:dyDescent="0.4">
      <c r="C150" s="115"/>
      <c r="D150" s="126"/>
      <c r="E150" s="124"/>
      <c r="F150" s="115"/>
      <c r="G150" s="117"/>
      <c r="H150" s="115"/>
      <c r="I150" s="115"/>
      <c r="J150" s="115"/>
      <c r="K150" s="108"/>
    </row>
    <row r="151" spans="3:11" x14ac:dyDescent="0.4">
      <c r="C151" s="115"/>
      <c r="D151" s="126"/>
      <c r="E151" s="124"/>
      <c r="F151" s="115"/>
      <c r="G151" s="117"/>
      <c r="H151" s="115"/>
      <c r="I151" s="115"/>
      <c r="J151" s="115"/>
      <c r="K151" s="108"/>
    </row>
    <row r="152" spans="3:11" x14ac:dyDescent="0.4">
      <c r="C152" s="115"/>
      <c r="D152" s="126"/>
      <c r="E152" s="124"/>
      <c r="F152" s="115"/>
      <c r="G152" s="117"/>
      <c r="H152" s="115"/>
      <c r="I152" s="115"/>
      <c r="J152" s="115"/>
      <c r="K152" s="108"/>
    </row>
    <row r="153" spans="3:11" x14ac:dyDescent="0.4">
      <c r="C153" s="115"/>
      <c r="D153" s="126"/>
      <c r="E153" s="124"/>
      <c r="F153" s="115"/>
      <c r="G153" s="117"/>
      <c r="H153" s="115"/>
      <c r="I153" s="115"/>
      <c r="J153" s="115"/>
      <c r="K153" s="108"/>
    </row>
    <row r="154" spans="3:11" x14ac:dyDescent="0.4">
      <c r="C154" s="115"/>
      <c r="D154" s="126"/>
      <c r="E154" s="124"/>
      <c r="F154" s="115"/>
      <c r="G154" s="117"/>
      <c r="H154" s="115"/>
      <c r="I154" s="115"/>
      <c r="J154" s="115"/>
      <c r="K154" s="108"/>
    </row>
    <row r="155" spans="3:11" x14ac:dyDescent="0.4">
      <c r="C155" s="115"/>
      <c r="D155" s="126"/>
      <c r="E155" s="124"/>
      <c r="F155" s="115"/>
      <c r="G155" s="117"/>
      <c r="H155" s="115"/>
      <c r="I155" s="115"/>
      <c r="J155" s="115"/>
      <c r="K155" s="108"/>
    </row>
    <row r="156" spans="3:11" x14ac:dyDescent="0.4">
      <c r="C156" s="115"/>
      <c r="D156" s="126"/>
      <c r="E156" s="124"/>
      <c r="F156" s="115"/>
      <c r="G156" s="117"/>
      <c r="H156" s="115"/>
      <c r="I156" s="115"/>
      <c r="J156" s="115"/>
      <c r="K156" s="108"/>
    </row>
    <row r="157" spans="3:11" x14ac:dyDescent="0.4">
      <c r="C157" s="115"/>
      <c r="D157" s="126"/>
      <c r="E157" s="124"/>
      <c r="F157" s="115"/>
      <c r="G157" s="117"/>
      <c r="H157" s="115"/>
      <c r="I157" s="115"/>
      <c r="J157" s="115"/>
      <c r="K157" s="108"/>
    </row>
    <row r="158" spans="3:11" x14ac:dyDescent="0.4">
      <c r="C158" s="115"/>
      <c r="D158" s="126"/>
      <c r="E158" s="124"/>
      <c r="F158" s="115"/>
      <c r="G158" s="117"/>
      <c r="H158" s="115"/>
      <c r="I158" s="115"/>
      <c r="J158" s="115"/>
      <c r="K158" s="108"/>
    </row>
    <row r="159" spans="3:11" x14ac:dyDescent="0.4">
      <c r="C159" s="115"/>
      <c r="D159" s="126"/>
      <c r="E159" s="124"/>
      <c r="F159" s="115"/>
      <c r="G159" s="117"/>
      <c r="H159" s="115"/>
      <c r="I159" s="115"/>
      <c r="J159" s="115"/>
      <c r="K159" s="108"/>
    </row>
    <row r="160" spans="3:11" x14ac:dyDescent="0.4">
      <c r="C160" s="115"/>
      <c r="D160" s="126"/>
      <c r="E160" s="124"/>
      <c r="F160" s="115"/>
      <c r="G160" s="117"/>
      <c r="H160" s="115"/>
      <c r="I160" s="115"/>
      <c r="J160" s="115"/>
      <c r="K160" s="108"/>
    </row>
    <row r="161" spans="3:11" x14ac:dyDescent="0.4">
      <c r="C161" s="115"/>
      <c r="D161" s="126"/>
      <c r="E161" s="124"/>
      <c r="F161" s="115"/>
      <c r="G161" s="117"/>
      <c r="H161" s="115"/>
      <c r="I161" s="115"/>
      <c r="J161" s="115"/>
      <c r="K161" s="108"/>
    </row>
    <row r="162" spans="3:11" x14ac:dyDescent="0.4">
      <c r="C162" s="115"/>
      <c r="D162" s="126"/>
      <c r="E162" s="124"/>
      <c r="F162" s="115"/>
      <c r="G162" s="117"/>
      <c r="H162" s="115"/>
      <c r="I162" s="115"/>
      <c r="J162" s="115"/>
      <c r="K162" s="108"/>
    </row>
    <row r="163" spans="3:11" x14ac:dyDescent="0.4">
      <c r="C163" s="115"/>
      <c r="D163" s="126"/>
      <c r="E163" s="124"/>
      <c r="F163" s="115"/>
      <c r="G163" s="117"/>
      <c r="H163" s="115"/>
      <c r="I163" s="115"/>
      <c r="J163" s="115"/>
      <c r="K163" s="108"/>
    </row>
    <row r="164" spans="3:11" x14ac:dyDescent="0.4">
      <c r="C164" s="115"/>
      <c r="D164" s="126"/>
      <c r="E164" s="124"/>
      <c r="F164" s="115"/>
      <c r="G164" s="117"/>
      <c r="H164" s="115"/>
      <c r="I164" s="115"/>
      <c r="J164" s="115"/>
      <c r="K164" s="108"/>
    </row>
    <row r="165" spans="3:11" x14ac:dyDescent="0.4">
      <c r="C165" s="115"/>
      <c r="D165" s="126"/>
      <c r="E165" s="124"/>
      <c r="F165" s="115"/>
      <c r="G165" s="117"/>
      <c r="H165" s="115"/>
      <c r="I165" s="115"/>
      <c r="J165" s="115"/>
      <c r="K165" s="108"/>
    </row>
    <row r="166" spans="3:11" x14ac:dyDescent="0.4">
      <c r="C166" s="115"/>
      <c r="D166" s="126"/>
      <c r="E166" s="124"/>
      <c r="F166" s="115"/>
      <c r="G166" s="117"/>
      <c r="H166" s="115"/>
      <c r="I166" s="115"/>
      <c r="J166" s="115"/>
      <c r="K166" s="108"/>
    </row>
    <row r="167" spans="3:11" x14ac:dyDescent="0.4">
      <c r="C167" s="115"/>
      <c r="D167" s="126"/>
      <c r="E167" s="124"/>
      <c r="F167" s="115"/>
      <c r="G167" s="117"/>
      <c r="H167" s="115"/>
      <c r="I167" s="115"/>
      <c r="J167" s="115"/>
      <c r="K167" s="108"/>
    </row>
    <row r="168" spans="3:11" x14ac:dyDescent="0.4">
      <c r="C168" s="115"/>
      <c r="D168" s="126"/>
      <c r="E168" s="124"/>
      <c r="F168" s="115"/>
      <c r="G168" s="117"/>
      <c r="H168" s="115"/>
      <c r="I168" s="115"/>
      <c r="J168" s="115"/>
      <c r="K168" s="108"/>
    </row>
    <row r="169" spans="3:11" x14ac:dyDescent="0.4">
      <c r="C169" s="115"/>
      <c r="D169" s="126"/>
      <c r="E169" s="124"/>
      <c r="F169" s="115"/>
      <c r="G169" s="117"/>
      <c r="H169" s="115"/>
      <c r="I169" s="115"/>
      <c r="J169" s="115"/>
      <c r="K169" s="108"/>
    </row>
    <row r="170" spans="3:11" x14ac:dyDescent="0.4">
      <c r="C170" s="115"/>
      <c r="D170" s="126"/>
      <c r="E170" s="124"/>
      <c r="F170" s="115"/>
      <c r="G170" s="117"/>
      <c r="H170" s="115"/>
      <c r="I170" s="115"/>
      <c r="J170" s="115"/>
      <c r="K170" s="108"/>
    </row>
    <row r="171" spans="3:11" x14ac:dyDescent="0.4">
      <c r="C171" s="115"/>
      <c r="D171" s="126"/>
      <c r="E171" s="124"/>
      <c r="F171" s="115"/>
      <c r="G171" s="117"/>
      <c r="H171" s="115"/>
      <c r="I171" s="115"/>
      <c r="J171" s="115"/>
      <c r="K171" s="108"/>
    </row>
    <row r="172" spans="3:11" x14ac:dyDescent="0.4">
      <c r="C172" s="115"/>
      <c r="D172" s="126"/>
      <c r="E172" s="124"/>
      <c r="F172" s="115"/>
      <c r="G172" s="117"/>
      <c r="H172" s="115"/>
      <c r="I172" s="115"/>
      <c r="J172" s="115"/>
      <c r="K172" s="108"/>
    </row>
    <row r="173" spans="3:11" x14ac:dyDescent="0.4">
      <c r="C173" s="115"/>
      <c r="D173" s="126"/>
      <c r="E173" s="124"/>
      <c r="F173" s="115"/>
      <c r="G173" s="117"/>
      <c r="H173" s="115"/>
      <c r="I173" s="115"/>
      <c r="J173" s="115"/>
      <c r="K173" s="108"/>
    </row>
    <row r="174" spans="3:11" x14ac:dyDescent="0.4">
      <c r="C174" s="115"/>
      <c r="D174" s="126"/>
      <c r="E174" s="124"/>
      <c r="F174" s="115"/>
      <c r="G174" s="117"/>
      <c r="H174" s="115"/>
      <c r="I174" s="115"/>
      <c r="J174" s="115"/>
      <c r="K174" s="108"/>
    </row>
    <row r="175" spans="3:11" x14ac:dyDescent="0.4">
      <c r="C175" s="115"/>
      <c r="D175" s="126"/>
      <c r="E175" s="124"/>
      <c r="F175" s="115"/>
      <c r="G175" s="117"/>
      <c r="H175" s="115"/>
      <c r="I175" s="115"/>
      <c r="J175" s="115"/>
      <c r="K175" s="108"/>
    </row>
    <row r="176" spans="3:11" x14ac:dyDescent="0.4">
      <c r="C176" s="115"/>
      <c r="D176" s="126"/>
      <c r="E176" s="124"/>
      <c r="F176" s="115"/>
      <c r="G176" s="117"/>
      <c r="H176" s="115"/>
      <c r="I176" s="115"/>
      <c r="J176" s="115"/>
      <c r="K176" s="108"/>
    </row>
    <row r="177" spans="3:11" x14ac:dyDescent="0.4">
      <c r="C177" s="115"/>
      <c r="D177" s="126"/>
      <c r="E177" s="124"/>
      <c r="F177" s="115"/>
      <c r="G177" s="117"/>
      <c r="H177" s="115"/>
      <c r="I177" s="115"/>
      <c r="J177" s="115"/>
      <c r="K177" s="108"/>
    </row>
    <row r="178" spans="3:11" x14ac:dyDescent="0.4">
      <c r="C178" s="115"/>
      <c r="D178" s="126"/>
      <c r="E178" s="124"/>
      <c r="F178" s="115"/>
      <c r="G178" s="117"/>
      <c r="H178" s="115"/>
      <c r="I178" s="115"/>
      <c r="J178" s="115"/>
      <c r="K178" s="108"/>
    </row>
    <row r="179" spans="3:11" x14ac:dyDescent="0.4">
      <c r="C179" s="115"/>
      <c r="D179" s="126"/>
      <c r="E179" s="124"/>
      <c r="F179" s="115"/>
      <c r="G179" s="117"/>
      <c r="H179" s="115"/>
      <c r="I179" s="115"/>
      <c r="J179" s="115"/>
      <c r="K179" s="108"/>
    </row>
    <row r="180" spans="3:11" x14ac:dyDescent="0.4">
      <c r="C180" s="115"/>
      <c r="D180" s="126"/>
      <c r="E180" s="124"/>
      <c r="F180" s="115"/>
      <c r="G180" s="117"/>
      <c r="H180" s="115"/>
      <c r="I180" s="115"/>
      <c r="J180" s="115"/>
      <c r="K180" s="108"/>
    </row>
    <row r="181" spans="3:11" x14ac:dyDescent="0.4">
      <c r="C181" s="115"/>
      <c r="D181" s="126"/>
      <c r="E181" s="124"/>
      <c r="F181" s="115"/>
      <c r="G181" s="117"/>
      <c r="H181" s="115"/>
      <c r="I181" s="115"/>
      <c r="J181" s="115"/>
      <c r="K181" s="108"/>
    </row>
    <row r="182" spans="3:11" x14ac:dyDescent="0.4">
      <c r="C182" s="115"/>
      <c r="D182" s="126"/>
      <c r="E182" s="124"/>
      <c r="F182" s="115"/>
      <c r="G182" s="117"/>
      <c r="H182" s="115"/>
      <c r="I182" s="115"/>
      <c r="J182" s="115"/>
      <c r="K182" s="108"/>
    </row>
    <row r="183" spans="3:11" x14ac:dyDescent="0.4">
      <c r="C183" s="115"/>
      <c r="D183" s="126"/>
      <c r="E183" s="124"/>
      <c r="F183" s="115"/>
      <c r="G183" s="117"/>
      <c r="H183" s="115"/>
      <c r="I183" s="115"/>
      <c r="J183" s="115"/>
      <c r="K183" s="108"/>
    </row>
    <row r="184" spans="3:11" x14ac:dyDescent="0.4">
      <c r="C184" s="115"/>
      <c r="D184" s="126"/>
      <c r="E184" s="124"/>
      <c r="F184" s="115"/>
      <c r="G184" s="117"/>
      <c r="H184" s="115"/>
      <c r="I184" s="115"/>
      <c r="J184" s="115"/>
      <c r="K184" s="108"/>
    </row>
    <row r="185" spans="3:11" x14ac:dyDescent="0.4">
      <c r="C185" s="115"/>
      <c r="D185" s="126"/>
      <c r="E185" s="124"/>
      <c r="F185" s="115"/>
      <c r="G185" s="117"/>
      <c r="H185" s="115"/>
      <c r="I185" s="115"/>
      <c r="J185" s="115"/>
      <c r="K185" s="108"/>
    </row>
    <row r="186" spans="3:11" x14ac:dyDescent="0.4">
      <c r="C186" s="115"/>
      <c r="D186" s="126"/>
      <c r="E186" s="124"/>
      <c r="F186" s="115"/>
      <c r="G186" s="117"/>
      <c r="H186" s="115"/>
      <c r="I186" s="115"/>
      <c r="J186" s="115"/>
      <c r="K186" s="108"/>
    </row>
    <row r="187" spans="3:11" x14ac:dyDescent="0.4">
      <c r="C187" s="115"/>
      <c r="D187" s="126"/>
      <c r="E187" s="124"/>
      <c r="F187" s="115"/>
      <c r="G187" s="117"/>
      <c r="H187" s="115"/>
      <c r="I187" s="115"/>
      <c r="J187" s="115"/>
      <c r="K187" s="108"/>
    </row>
    <row r="188" spans="3:11" x14ac:dyDescent="0.4">
      <c r="C188" s="115"/>
      <c r="D188" s="126"/>
      <c r="E188" s="124"/>
      <c r="F188" s="115"/>
      <c r="G188" s="117"/>
      <c r="H188" s="115"/>
      <c r="I188" s="115"/>
      <c r="J188" s="115"/>
      <c r="K188" s="108"/>
    </row>
    <row r="189" spans="3:11" x14ac:dyDescent="0.4">
      <c r="C189" s="115"/>
      <c r="D189" s="126"/>
      <c r="E189" s="124"/>
      <c r="F189" s="115"/>
      <c r="G189" s="117"/>
      <c r="H189" s="115"/>
      <c r="I189" s="115"/>
      <c r="J189" s="115"/>
      <c r="K189" s="108"/>
    </row>
    <row r="190" spans="3:11" x14ac:dyDescent="0.4">
      <c r="C190" s="115"/>
      <c r="D190" s="126"/>
      <c r="E190" s="124"/>
      <c r="F190" s="115"/>
      <c r="G190" s="117"/>
      <c r="H190" s="115"/>
      <c r="I190" s="115"/>
      <c r="J190" s="115"/>
      <c r="K190" s="108"/>
    </row>
    <row r="191" spans="3:11" x14ac:dyDescent="0.4">
      <c r="C191" s="115"/>
      <c r="D191" s="126"/>
      <c r="E191" s="124"/>
      <c r="F191" s="115"/>
      <c r="G191" s="117"/>
      <c r="H191" s="115"/>
      <c r="I191" s="115"/>
      <c r="J191" s="115"/>
      <c r="K191" s="108"/>
    </row>
    <row r="192" spans="3:11" x14ac:dyDescent="0.4">
      <c r="C192" s="115"/>
      <c r="D192" s="126"/>
      <c r="E192" s="124"/>
      <c r="F192" s="115"/>
      <c r="G192" s="117"/>
      <c r="H192" s="115"/>
      <c r="I192" s="115"/>
      <c r="J192" s="115"/>
      <c r="K192" s="108"/>
    </row>
    <row r="193" spans="3:11" x14ac:dyDescent="0.4">
      <c r="C193" s="115"/>
      <c r="D193" s="126"/>
      <c r="E193" s="124"/>
      <c r="F193" s="115"/>
      <c r="G193" s="117"/>
      <c r="H193" s="115"/>
      <c r="I193" s="115"/>
      <c r="J193" s="115"/>
      <c r="K193" s="108"/>
    </row>
    <row r="194" spans="3:11" x14ac:dyDescent="0.4">
      <c r="C194" s="115"/>
      <c r="D194" s="126"/>
      <c r="E194" s="124"/>
      <c r="F194" s="115"/>
      <c r="G194" s="117"/>
      <c r="H194" s="115"/>
      <c r="I194" s="115"/>
      <c r="J194" s="115"/>
      <c r="K194" s="108"/>
    </row>
    <row r="195" spans="3:11" x14ac:dyDescent="0.4">
      <c r="C195" s="115"/>
      <c r="D195" s="126"/>
      <c r="E195" s="124"/>
      <c r="F195" s="115"/>
      <c r="G195" s="117"/>
      <c r="H195" s="115"/>
      <c r="I195" s="115"/>
      <c r="J195" s="115"/>
      <c r="K195" s="108"/>
    </row>
    <row r="196" spans="3:11" x14ac:dyDescent="0.4">
      <c r="C196" s="115"/>
      <c r="D196" s="126"/>
      <c r="E196" s="124"/>
      <c r="F196" s="115"/>
      <c r="G196" s="117"/>
      <c r="H196" s="115"/>
      <c r="I196" s="115"/>
      <c r="J196" s="115"/>
      <c r="K196" s="108"/>
    </row>
    <row r="197" spans="3:11" x14ac:dyDescent="0.4">
      <c r="C197" s="115"/>
      <c r="D197" s="126"/>
      <c r="E197" s="124"/>
      <c r="F197" s="115"/>
      <c r="G197" s="117"/>
      <c r="H197" s="115"/>
      <c r="I197" s="115"/>
      <c r="J197" s="115"/>
      <c r="K197" s="108"/>
    </row>
    <row r="198" spans="3:11" x14ac:dyDescent="0.4">
      <c r="C198" s="115"/>
      <c r="D198" s="126"/>
      <c r="E198" s="124"/>
      <c r="F198" s="115"/>
      <c r="G198" s="117"/>
      <c r="H198" s="115"/>
      <c r="I198" s="115"/>
      <c r="J198" s="115"/>
      <c r="K198" s="108"/>
    </row>
    <row r="199" spans="3:11" x14ac:dyDescent="0.4">
      <c r="C199" s="115"/>
      <c r="D199" s="126"/>
      <c r="E199" s="124"/>
      <c r="F199" s="115"/>
      <c r="G199" s="117"/>
      <c r="H199" s="115"/>
      <c r="I199" s="115"/>
      <c r="J199" s="115"/>
      <c r="K199" s="108"/>
    </row>
    <row r="200" spans="3:11" x14ac:dyDescent="0.4">
      <c r="C200" s="115"/>
      <c r="D200" s="126"/>
      <c r="E200" s="124"/>
      <c r="F200" s="115"/>
      <c r="G200" s="117"/>
      <c r="H200" s="115"/>
      <c r="I200" s="115"/>
      <c r="J200" s="115"/>
      <c r="K200" s="108"/>
    </row>
  </sheetData>
  <sheetProtection algorithmName="SHA-512" hashValue="oqZiZoH/N8BGvHCcwAC/eucZmqe0TyMwY+KkwjiLyKLzB8UihsVMR71GIsWcHbsLw86imFRp9ngTiE0L1riWYQ==" saltValue="qcxcH8n2iHE0Ds3YITnTvQ==" spinCount="100000" sheet="1" objects="1" scenarios="1"/>
  <phoneticPr fontId="6" type="noConversion"/>
  <dataValidations count="4">
    <dataValidation type="whole" allowBlank="1" showInputMessage="1" showErrorMessage="1" sqref="G5:G200" xr:uid="{6FF4F9B5-6A6F-4D86-BD05-CCA046E27CA3}">
      <formula1>0</formula1>
      <formula2>50000</formula2>
    </dataValidation>
    <dataValidation type="date" allowBlank="1" showInputMessage="1" showErrorMessage="1" sqref="D5:D200" xr:uid="{78F39B00-D3F0-4845-BE7E-187265036ACA}">
      <formula1>1</formula1>
      <formula2>73051</formula2>
    </dataValidation>
    <dataValidation type="textLength" operator="lessThanOrEqual" allowBlank="1" showInputMessage="1" sqref="K5:K200" xr:uid="{D25DD394-A19F-4357-94A7-AED405BD7386}">
      <formula1>3000</formula1>
    </dataValidation>
    <dataValidation operator="greaterThanOrEqual" allowBlank="1" showInputMessage="1" showErrorMessage="1" sqref="J5:J200" xr:uid="{C104236D-0438-44A0-85BE-B70084ECF928}"/>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521537F6-AC60-49A3-8158-2B9D39F73556}">
          <x14:formula1>
            <xm:f>'Dropdown tables - Production'!$AB$2:$AB$4</xm:f>
          </x14:formula1>
          <xm:sqref>I5:I200</xm:sqref>
        </x14:dataValidation>
        <x14:dataValidation type="list" allowBlank="1" showInputMessage="1" showErrorMessage="1" xr:uid="{D447A368-D002-4E8D-AE9B-23F7797095E8}">
          <x14:formula1>
            <xm:f>'Dropdown tables - Production'!$AA$2:$AA$5</xm:f>
          </x14:formula1>
          <xm:sqref>H5:H200</xm:sqref>
        </x14:dataValidation>
        <x14:dataValidation type="list" allowBlank="1" showInputMessage="1" showErrorMessage="1" xr:uid="{5D82200E-2A9B-40A1-B950-9A8F106718BB}">
          <x14:formula1>
            <xm:f>'Dropdown tables - Production'!$AC$2:$AC$4</xm:f>
          </x14:formula1>
          <xm:sqref>F5:F200</xm:sqref>
        </x14:dataValidation>
        <x14:dataValidation type="list" allowBlank="1" showInputMessage="1" showErrorMessage="1" xr:uid="{15F5A7F7-94A0-42AE-87B1-D5F1FD9C9CBE}">
          <x14:formula1>
            <xm:f>'Dropdown tables - Production'!$A$2:$A$23</xm:f>
          </x14:formula1>
          <xm:sqref>C5:C200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D20-CB29-42B9-8871-92D587AC41A6}">
  <sheetPr codeName="Sheet29">
    <tabColor theme="9" tint="0.59999389629810485"/>
  </sheetPr>
  <dimension ref="C2:K200"/>
  <sheetViews>
    <sheetView zoomScale="80" zoomScaleNormal="80" workbookViewId="0"/>
  </sheetViews>
  <sheetFormatPr defaultColWidth="8.77734375" defaultRowHeight="16.8" x14ac:dyDescent="0.4"/>
  <cols>
    <col min="1" max="1" width="8.77734375" style="13"/>
    <col min="2" max="2" width="0" style="13" hidden="1" customWidth="1"/>
    <col min="3" max="3" width="17.77734375" style="13" customWidth="1"/>
    <col min="4" max="4" width="17" style="13" bestFit="1" customWidth="1"/>
    <col min="5" max="5" width="19.77734375" style="13" bestFit="1" customWidth="1"/>
    <col min="6" max="6" width="20.77734375" style="13" bestFit="1" customWidth="1"/>
    <col min="7" max="7" width="32.77734375" style="13" customWidth="1"/>
    <col min="8" max="8" width="38" style="13" customWidth="1"/>
    <col min="9" max="9" width="21.21875" style="13" bestFit="1" customWidth="1"/>
    <col min="10" max="10" width="13.77734375" style="13" bestFit="1" customWidth="1"/>
    <col min="11" max="11" width="9" style="13" customWidth="1"/>
    <col min="12" max="16384" width="8.77734375" style="13"/>
  </cols>
  <sheetData>
    <row r="2" spans="3:11" x14ac:dyDescent="0.4">
      <c r="C2" s="19" t="s">
        <v>220</v>
      </c>
    </row>
    <row r="3" spans="3:11" s="14" customFormat="1" hidden="1" x14ac:dyDescent="0.4">
      <c r="C3" s="14">
        <v>10.1</v>
      </c>
      <c r="D3" s="14" t="s">
        <v>221</v>
      </c>
      <c r="E3" s="14" t="s">
        <v>222</v>
      </c>
      <c r="F3" s="14" t="s">
        <v>223</v>
      </c>
      <c r="G3" s="14" t="s">
        <v>224</v>
      </c>
      <c r="H3" s="14" t="s">
        <v>225</v>
      </c>
      <c r="I3" s="14" t="s">
        <v>226</v>
      </c>
      <c r="J3" s="14" t="s">
        <v>227</v>
      </c>
      <c r="K3" s="14" t="s">
        <v>228</v>
      </c>
    </row>
    <row r="4" spans="3:11" s="93" customFormat="1" ht="34.200000000000003" thickBot="1" x14ac:dyDescent="0.35">
      <c r="C4" s="101" t="s">
        <v>190</v>
      </c>
      <c r="D4" s="102" t="s">
        <v>213</v>
      </c>
      <c r="E4" s="103" t="s">
        <v>214</v>
      </c>
      <c r="F4" s="102" t="s">
        <v>229</v>
      </c>
      <c r="G4" s="102" t="s">
        <v>216</v>
      </c>
      <c r="H4" s="102" t="s">
        <v>217</v>
      </c>
      <c r="I4" s="102" t="s">
        <v>230</v>
      </c>
      <c r="J4" s="102" t="s">
        <v>231</v>
      </c>
      <c r="K4" s="104" t="s">
        <v>162</v>
      </c>
    </row>
    <row r="5" spans="3:11" ht="17.399999999999999" thickTop="1" x14ac:dyDescent="0.4">
      <c r="C5" s="127"/>
      <c r="D5" s="128"/>
      <c r="E5" s="129"/>
      <c r="F5" s="130"/>
      <c r="G5" s="131"/>
      <c r="H5" s="130"/>
      <c r="I5" s="132"/>
      <c r="J5" s="127"/>
      <c r="K5" s="108"/>
    </row>
    <row r="6" spans="3:11" x14ac:dyDescent="0.4">
      <c r="C6" s="127"/>
      <c r="D6" s="128"/>
      <c r="E6" s="113"/>
      <c r="F6" s="132"/>
      <c r="G6" s="131"/>
      <c r="H6" s="132"/>
      <c r="I6" s="132"/>
      <c r="J6" s="127"/>
      <c r="K6" s="108"/>
    </row>
    <row r="7" spans="3:11" x14ac:dyDescent="0.4">
      <c r="C7" s="127"/>
      <c r="D7" s="128"/>
      <c r="E7" s="113"/>
      <c r="F7" s="132"/>
      <c r="G7" s="131"/>
      <c r="H7" s="132"/>
      <c r="I7" s="132"/>
      <c r="J7" s="127"/>
      <c r="K7" s="108"/>
    </row>
    <row r="8" spans="3:11" x14ac:dyDescent="0.4">
      <c r="C8" s="127"/>
      <c r="D8" s="128"/>
      <c r="E8" s="113"/>
      <c r="F8" s="132"/>
      <c r="G8" s="131"/>
      <c r="H8" s="132"/>
      <c r="I8" s="132"/>
      <c r="J8" s="127"/>
      <c r="K8" s="108"/>
    </row>
    <row r="9" spans="3:11" x14ac:dyDescent="0.4">
      <c r="C9" s="127"/>
      <c r="D9" s="128"/>
      <c r="E9" s="113"/>
      <c r="F9" s="132"/>
      <c r="G9" s="131"/>
      <c r="H9" s="132"/>
      <c r="I9" s="132"/>
      <c r="J9" s="127"/>
      <c r="K9" s="108"/>
    </row>
    <row r="10" spans="3:11" x14ac:dyDescent="0.4">
      <c r="C10" s="127"/>
      <c r="D10" s="128"/>
      <c r="E10" s="113"/>
      <c r="F10" s="132"/>
      <c r="G10" s="131"/>
      <c r="H10" s="132"/>
      <c r="I10" s="132"/>
      <c r="J10" s="127"/>
      <c r="K10" s="108"/>
    </row>
    <row r="11" spans="3:11" x14ac:dyDescent="0.4">
      <c r="C11" s="127"/>
      <c r="D11" s="128"/>
      <c r="E11" s="133"/>
      <c r="F11" s="134"/>
      <c r="G11" s="131"/>
      <c r="H11" s="134"/>
      <c r="I11" s="132"/>
      <c r="J11" s="127"/>
      <c r="K11" s="108"/>
    </row>
    <row r="12" spans="3:11" x14ac:dyDescent="0.4">
      <c r="C12" s="127"/>
      <c r="D12" s="128"/>
      <c r="E12" s="133"/>
      <c r="F12" s="134"/>
      <c r="G12" s="131"/>
      <c r="H12" s="134"/>
      <c r="I12" s="132"/>
      <c r="J12" s="127"/>
      <c r="K12" s="108"/>
    </row>
    <row r="13" spans="3:11" x14ac:dyDescent="0.4">
      <c r="C13" s="127"/>
      <c r="D13" s="128"/>
      <c r="E13" s="133"/>
      <c r="F13" s="134"/>
      <c r="G13" s="131"/>
      <c r="H13" s="134"/>
      <c r="I13" s="132"/>
      <c r="J13" s="127"/>
      <c r="K13" s="108"/>
    </row>
    <row r="14" spans="3:11" x14ac:dyDescent="0.4">
      <c r="C14" s="127"/>
      <c r="D14" s="128"/>
      <c r="E14" s="133"/>
      <c r="F14" s="134"/>
      <c r="G14" s="131"/>
      <c r="H14" s="134"/>
      <c r="I14" s="132"/>
      <c r="J14" s="127"/>
      <c r="K14" s="108"/>
    </row>
    <row r="15" spans="3:11" x14ac:dyDescent="0.4">
      <c r="C15" s="127"/>
      <c r="D15" s="128"/>
      <c r="E15" s="133"/>
      <c r="F15" s="134"/>
      <c r="G15" s="131"/>
      <c r="H15" s="134"/>
      <c r="I15" s="132"/>
      <c r="J15" s="127"/>
      <c r="K15" s="108"/>
    </row>
    <row r="16" spans="3:11" x14ac:dyDescent="0.4">
      <c r="C16" s="127"/>
      <c r="D16" s="128"/>
      <c r="E16" s="133"/>
      <c r="F16" s="134"/>
      <c r="G16" s="131"/>
      <c r="H16" s="134"/>
      <c r="I16" s="132"/>
      <c r="J16" s="127"/>
      <c r="K16" s="108"/>
    </row>
    <row r="17" spans="3:11" x14ac:dyDescent="0.4">
      <c r="C17" s="127"/>
      <c r="D17" s="128"/>
      <c r="E17" s="133"/>
      <c r="F17" s="134"/>
      <c r="G17" s="131"/>
      <c r="H17" s="134"/>
      <c r="I17" s="132"/>
      <c r="J17" s="127"/>
      <c r="K17" s="108"/>
    </row>
    <row r="18" spans="3:11" x14ac:dyDescent="0.4">
      <c r="C18" s="127"/>
      <c r="D18" s="128"/>
      <c r="E18" s="133"/>
      <c r="F18" s="134"/>
      <c r="G18" s="131"/>
      <c r="H18" s="134"/>
      <c r="I18" s="132"/>
      <c r="J18" s="127"/>
      <c r="K18" s="108"/>
    </row>
    <row r="19" spans="3:11" x14ac:dyDescent="0.4">
      <c r="C19" s="127"/>
      <c r="D19" s="128"/>
      <c r="E19" s="133"/>
      <c r="F19" s="134"/>
      <c r="G19" s="131"/>
      <c r="H19" s="134"/>
      <c r="I19" s="132"/>
      <c r="J19" s="127"/>
      <c r="K19" s="108"/>
    </row>
    <row r="20" spans="3:11" x14ac:dyDescent="0.4">
      <c r="C20" s="127"/>
      <c r="D20" s="128"/>
      <c r="E20" s="133"/>
      <c r="F20" s="134"/>
      <c r="G20" s="131"/>
      <c r="H20" s="134"/>
      <c r="I20" s="132"/>
      <c r="J20" s="127"/>
      <c r="K20" s="108"/>
    </row>
    <row r="21" spans="3:11" x14ac:dyDescent="0.4">
      <c r="C21" s="127"/>
      <c r="D21" s="128"/>
      <c r="E21" s="133"/>
      <c r="F21" s="134"/>
      <c r="G21" s="131"/>
      <c r="H21" s="134"/>
      <c r="I21" s="132"/>
      <c r="J21" s="127"/>
      <c r="K21" s="108"/>
    </row>
    <row r="22" spans="3:11" x14ac:dyDescent="0.4">
      <c r="C22" s="127"/>
      <c r="D22" s="128"/>
      <c r="E22" s="133"/>
      <c r="F22" s="134"/>
      <c r="G22" s="131"/>
      <c r="H22" s="134"/>
      <c r="I22" s="132"/>
      <c r="J22" s="127"/>
      <c r="K22" s="108"/>
    </row>
    <row r="23" spans="3:11" x14ac:dyDescent="0.4">
      <c r="C23" s="127"/>
      <c r="D23" s="128"/>
      <c r="E23" s="133"/>
      <c r="F23" s="134"/>
      <c r="G23" s="131"/>
      <c r="H23" s="134"/>
      <c r="I23" s="132"/>
      <c r="J23" s="127"/>
      <c r="K23" s="108"/>
    </row>
    <row r="24" spans="3:11" x14ac:dyDescent="0.4">
      <c r="C24" s="127"/>
      <c r="D24" s="128"/>
      <c r="E24" s="133"/>
      <c r="F24" s="134"/>
      <c r="G24" s="131"/>
      <c r="H24" s="134"/>
      <c r="I24" s="132"/>
      <c r="J24" s="127"/>
      <c r="K24" s="108"/>
    </row>
    <row r="25" spans="3:11" x14ac:dyDescent="0.4">
      <c r="C25" s="127"/>
      <c r="D25" s="128"/>
      <c r="E25" s="133"/>
      <c r="F25" s="134"/>
      <c r="G25" s="131"/>
      <c r="H25" s="134"/>
      <c r="I25" s="132"/>
      <c r="J25" s="127"/>
      <c r="K25" s="108"/>
    </row>
    <row r="26" spans="3:11" x14ac:dyDescent="0.4">
      <c r="C26" s="127"/>
      <c r="D26" s="128"/>
      <c r="E26" s="133"/>
      <c r="F26" s="134"/>
      <c r="G26" s="131"/>
      <c r="H26" s="134"/>
      <c r="I26" s="132"/>
      <c r="J26" s="127"/>
      <c r="K26" s="108"/>
    </row>
    <row r="27" spans="3:11" x14ac:dyDescent="0.4">
      <c r="C27" s="127"/>
      <c r="D27" s="128"/>
      <c r="E27" s="133"/>
      <c r="F27" s="134"/>
      <c r="G27" s="131"/>
      <c r="H27" s="134"/>
      <c r="I27" s="132"/>
      <c r="J27" s="127"/>
      <c r="K27" s="108"/>
    </row>
    <row r="28" spans="3:11" x14ac:dyDescent="0.4">
      <c r="C28" s="127"/>
      <c r="D28" s="128"/>
      <c r="E28" s="133"/>
      <c r="F28" s="134"/>
      <c r="G28" s="131"/>
      <c r="H28" s="134"/>
      <c r="I28" s="132"/>
      <c r="J28" s="127"/>
      <c r="K28" s="108"/>
    </row>
    <row r="29" spans="3:11" x14ac:dyDescent="0.4">
      <c r="C29" s="127"/>
      <c r="D29" s="128"/>
      <c r="E29" s="133"/>
      <c r="F29" s="134"/>
      <c r="G29" s="131"/>
      <c r="H29" s="134"/>
      <c r="I29" s="132"/>
      <c r="J29" s="127"/>
      <c r="K29" s="108"/>
    </row>
    <row r="30" spans="3:11" x14ac:dyDescent="0.4">
      <c r="C30" s="127"/>
      <c r="D30" s="128"/>
      <c r="E30" s="133"/>
      <c r="F30" s="134"/>
      <c r="G30" s="131"/>
      <c r="H30" s="134"/>
      <c r="I30" s="132"/>
      <c r="J30" s="127"/>
      <c r="K30" s="108"/>
    </row>
    <row r="31" spans="3:11" x14ac:dyDescent="0.4">
      <c r="C31" s="127"/>
      <c r="D31" s="128"/>
      <c r="E31" s="133"/>
      <c r="F31" s="134"/>
      <c r="G31" s="131"/>
      <c r="H31" s="134"/>
      <c r="I31" s="132"/>
      <c r="J31" s="127"/>
      <c r="K31" s="108"/>
    </row>
    <row r="32" spans="3:11" x14ac:dyDescent="0.4">
      <c r="C32" s="127"/>
      <c r="D32" s="128"/>
      <c r="E32" s="133"/>
      <c r="F32" s="134"/>
      <c r="G32" s="131"/>
      <c r="H32" s="134"/>
      <c r="I32" s="132"/>
      <c r="J32" s="127"/>
      <c r="K32" s="108"/>
    </row>
    <row r="33" spans="3:11" x14ac:dyDescent="0.4">
      <c r="C33" s="127"/>
      <c r="D33" s="128"/>
      <c r="E33" s="133"/>
      <c r="F33" s="134"/>
      <c r="G33" s="131"/>
      <c r="H33" s="134"/>
      <c r="I33" s="132"/>
      <c r="J33" s="127"/>
      <c r="K33" s="108"/>
    </row>
    <row r="34" spans="3:11" x14ac:dyDescent="0.4">
      <c r="C34" s="127"/>
      <c r="D34" s="128"/>
      <c r="E34" s="133"/>
      <c r="F34" s="134"/>
      <c r="G34" s="131"/>
      <c r="H34" s="134"/>
      <c r="I34" s="132"/>
      <c r="J34" s="127"/>
      <c r="K34" s="108"/>
    </row>
    <row r="35" spans="3:11" x14ac:dyDescent="0.4">
      <c r="C35" s="127"/>
      <c r="D35" s="128"/>
      <c r="E35" s="133"/>
      <c r="F35" s="134"/>
      <c r="G35" s="131"/>
      <c r="H35" s="134"/>
      <c r="I35" s="132"/>
      <c r="J35" s="127"/>
      <c r="K35" s="108"/>
    </row>
    <row r="36" spans="3:11" x14ac:dyDescent="0.4">
      <c r="C36" s="127"/>
      <c r="D36" s="128"/>
      <c r="E36" s="133"/>
      <c r="F36" s="134"/>
      <c r="G36" s="131"/>
      <c r="H36" s="134"/>
      <c r="I36" s="132"/>
      <c r="J36" s="127"/>
      <c r="K36" s="108"/>
    </row>
    <row r="37" spans="3:11" x14ac:dyDescent="0.4">
      <c r="C37" s="127"/>
      <c r="D37" s="128"/>
      <c r="E37" s="133"/>
      <c r="F37" s="134"/>
      <c r="G37" s="131"/>
      <c r="H37" s="134"/>
      <c r="I37" s="132"/>
      <c r="J37" s="127"/>
      <c r="K37" s="108"/>
    </row>
    <row r="38" spans="3:11" x14ac:dyDescent="0.4">
      <c r="C38" s="127"/>
      <c r="D38" s="128"/>
      <c r="E38" s="133"/>
      <c r="F38" s="134"/>
      <c r="G38" s="131"/>
      <c r="H38" s="134"/>
      <c r="I38" s="132"/>
      <c r="J38" s="127"/>
      <c r="K38" s="108"/>
    </row>
    <row r="39" spans="3:11" x14ac:dyDescent="0.4">
      <c r="C39" s="127"/>
      <c r="D39" s="128"/>
      <c r="E39" s="133"/>
      <c r="F39" s="134"/>
      <c r="G39" s="131"/>
      <c r="H39" s="134"/>
      <c r="I39" s="132"/>
      <c r="J39" s="127"/>
      <c r="K39" s="108"/>
    </row>
    <row r="40" spans="3:11" x14ac:dyDescent="0.4">
      <c r="C40" s="127"/>
      <c r="D40" s="128"/>
      <c r="E40" s="133"/>
      <c r="F40" s="134"/>
      <c r="G40" s="131"/>
      <c r="H40" s="134"/>
      <c r="I40" s="132"/>
      <c r="J40" s="127"/>
      <c r="K40" s="108"/>
    </row>
    <row r="41" spans="3:11" x14ac:dyDescent="0.4">
      <c r="C41" s="127"/>
      <c r="D41" s="128"/>
      <c r="E41" s="133"/>
      <c r="F41" s="134"/>
      <c r="G41" s="131"/>
      <c r="H41" s="134"/>
      <c r="I41" s="132"/>
      <c r="J41" s="127"/>
      <c r="K41" s="108"/>
    </row>
    <row r="42" spans="3:11" x14ac:dyDescent="0.4">
      <c r="C42" s="127"/>
      <c r="D42" s="128"/>
      <c r="E42" s="133"/>
      <c r="F42" s="134"/>
      <c r="G42" s="131"/>
      <c r="H42" s="134"/>
      <c r="I42" s="132"/>
      <c r="J42" s="127"/>
      <c r="K42" s="108"/>
    </row>
    <row r="43" spans="3:11" x14ac:dyDescent="0.4">
      <c r="C43" s="127"/>
      <c r="D43" s="128"/>
      <c r="E43" s="133"/>
      <c r="F43" s="134"/>
      <c r="G43" s="131"/>
      <c r="H43" s="134"/>
      <c r="I43" s="132"/>
      <c r="J43" s="127"/>
      <c r="K43" s="108"/>
    </row>
    <row r="44" spans="3:11" x14ac:dyDescent="0.4">
      <c r="C44" s="127"/>
      <c r="D44" s="128"/>
      <c r="E44" s="133"/>
      <c r="F44" s="134"/>
      <c r="G44" s="131"/>
      <c r="H44" s="134"/>
      <c r="I44" s="132"/>
      <c r="J44" s="127"/>
      <c r="K44" s="108"/>
    </row>
    <row r="45" spans="3:11" x14ac:dyDescent="0.4">
      <c r="C45" s="127"/>
      <c r="D45" s="128"/>
      <c r="E45" s="133"/>
      <c r="F45" s="134"/>
      <c r="G45" s="131"/>
      <c r="H45" s="134"/>
      <c r="I45" s="132"/>
      <c r="J45" s="127"/>
      <c r="K45" s="108"/>
    </row>
    <row r="46" spans="3:11" x14ac:dyDescent="0.4">
      <c r="C46" s="127"/>
      <c r="D46" s="128"/>
      <c r="E46" s="133"/>
      <c r="F46" s="134"/>
      <c r="G46" s="131"/>
      <c r="H46" s="134"/>
      <c r="I46" s="132"/>
      <c r="J46" s="127"/>
      <c r="K46" s="108"/>
    </row>
    <row r="47" spans="3:11" x14ac:dyDescent="0.4">
      <c r="C47" s="127"/>
      <c r="D47" s="128"/>
      <c r="E47" s="133"/>
      <c r="F47" s="134"/>
      <c r="G47" s="131"/>
      <c r="H47" s="134"/>
      <c r="I47" s="132"/>
      <c r="J47" s="127"/>
      <c r="K47" s="108"/>
    </row>
    <row r="48" spans="3:11" x14ac:dyDescent="0.4">
      <c r="C48" s="127"/>
      <c r="D48" s="128"/>
      <c r="E48" s="133"/>
      <c r="F48" s="134"/>
      <c r="G48" s="131"/>
      <c r="H48" s="134"/>
      <c r="I48" s="132"/>
      <c r="J48" s="127"/>
      <c r="K48" s="108"/>
    </row>
    <row r="49" spans="3:11" x14ac:dyDescent="0.4">
      <c r="C49" s="127"/>
      <c r="D49" s="128"/>
      <c r="E49" s="133"/>
      <c r="F49" s="134"/>
      <c r="G49" s="131"/>
      <c r="H49" s="134"/>
      <c r="I49" s="132"/>
      <c r="J49" s="127"/>
      <c r="K49" s="108"/>
    </row>
    <row r="50" spans="3:11" x14ac:dyDescent="0.4">
      <c r="C50" s="127"/>
      <c r="D50" s="128"/>
      <c r="E50" s="133"/>
      <c r="F50" s="134"/>
      <c r="G50" s="131"/>
      <c r="H50" s="134"/>
      <c r="I50" s="132"/>
      <c r="J50" s="127"/>
      <c r="K50" s="108"/>
    </row>
    <row r="51" spans="3:11" x14ac:dyDescent="0.4">
      <c r="C51" s="127"/>
      <c r="D51" s="128"/>
      <c r="E51" s="133"/>
      <c r="F51" s="134"/>
      <c r="G51" s="131"/>
      <c r="H51" s="134"/>
      <c r="I51" s="132"/>
      <c r="J51" s="127"/>
      <c r="K51" s="108"/>
    </row>
    <row r="52" spans="3:11" x14ac:dyDescent="0.4">
      <c r="C52" s="127"/>
      <c r="D52" s="128"/>
      <c r="E52" s="133"/>
      <c r="F52" s="134"/>
      <c r="G52" s="131"/>
      <c r="H52" s="134"/>
      <c r="I52" s="132"/>
      <c r="J52" s="127"/>
      <c r="K52" s="108"/>
    </row>
    <row r="53" spans="3:11" x14ac:dyDescent="0.4">
      <c r="C53" s="127"/>
      <c r="D53" s="128"/>
      <c r="E53" s="133"/>
      <c r="F53" s="134"/>
      <c r="G53" s="131"/>
      <c r="H53" s="134"/>
      <c r="I53" s="132"/>
      <c r="J53" s="127"/>
      <c r="K53" s="108"/>
    </row>
    <row r="54" spans="3:11" x14ac:dyDescent="0.4">
      <c r="C54" s="127"/>
      <c r="D54" s="128"/>
      <c r="E54" s="133"/>
      <c r="F54" s="134"/>
      <c r="G54" s="131"/>
      <c r="H54" s="134"/>
      <c r="I54" s="132"/>
      <c r="J54" s="127"/>
      <c r="K54" s="108"/>
    </row>
    <row r="55" spans="3:11" x14ac:dyDescent="0.4">
      <c r="C55" s="127"/>
      <c r="D55" s="128"/>
      <c r="E55" s="133"/>
      <c r="F55" s="134"/>
      <c r="G55" s="131"/>
      <c r="H55" s="134"/>
      <c r="I55" s="132"/>
      <c r="J55" s="127"/>
      <c r="K55" s="108"/>
    </row>
    <row r="56" spans="3:11" x14ac:dyDescent="0.4">
      <c r="C56" s="127"/>
      <c r="D56" s="128"/>
      <c r="E56" s="133"/>
      <c r="F56" s="134"/>
      <c r="G56" s="131"/>
      <c r="H56" s="134"/>
      <c r="I56" s="132"/>
      <c r="J56" s="127"/>
      <c r="K56" s="108"/>
    </row>
    <row r="57" spans="3:11" x14ac:dyDescent="0.4">
      <c r="C57" s="127"/>
      <c r="D57" s="128"/>
      <c r="E57" s="133"/>
      <c r="F57" s="134"/>
      <c r="G57" s="131"/>
      <c r="H57" s="134"/>
      <c r="I57" s="132"/>
      <c r="J57" s="127"/>
      <c r="K57" s="108"/>
    </row>
    <row r="58" spans="3:11" x14ac:dyDescent="0.4">
      <c r="C58" s="127"/>
      <c r="D58" s="128"/>
      <c r="E58" s="133"/>
      <c r="F58" s="134"/>
      <c r="G58" s="131"/>
      <c r="H58" s="134"/>
      <c r="I58" s="132"/>
      <c r="J58" s="127"/>
      <c r="K58" s="108"/>
    </row>
    <row r="59" spans="3:11" x14ac:dyDescent="0.4">
      <c r="C59" s="127"/>
      <c r="D59" s="128"/>
      <c r="E59" s="133"/>
      <c r="F59" s="134"/>
      <c r="G59" s="131"/>
      <c r="H59" s="134"/>
      <c r="I59" s="132"/>
      <c r="J59" s="127"/>
      <c r="K59" s="108"/>
    </row>
    <row r="60" spans="3:11" x14ac:dyDescent="0.4">
      <c r="C60" s="127"/>
      <c r="D60" s="128"/>
      <c r="E60" s="133"/>
      <c r="F60" s="134"/>
      <c r="G60" s="131"/>
      <c r="H60" s="134"/>
      <c r="I60" s="132"/>
      <c r="J60" s="127"/>
      <c r="K60" s="108"/>
    </row>
    <row r="61" spans="3:11" x14ac:dyDescent="0.4">
      <c r="C61" s="127"/>
      <c r="D61" s="128"/>
      <c r="E61" s="133"/>
      <c r="F61" s="134"/>
      <c r="G61" s="131"/>
      <c r="H61" s="134"/>
      <c r="I61" s="132"/>
      <c r="J61" s="127"/>
      <c r="K61" s="108"/>
    </row>
    <row r="62" spans="3:11" x14ac:dyDescent="0.4">
      <c r="C62" s="127"/>
      <c r="D62" s="128"/>
      <c r="E62" s="133"/>
      <c r="F62" s="134"/>
      <c r="G62" s="131"/>
      <c r="H62" s="134"/>
      <c r="I62" s="132"/>
      <c r="J62" s="127"/>
      <c r="K62" s="108"/>
    </row>
    <row r="63" spans="3:11" x14ac:dyDescent="0.4">
      <c r="C63" s="127"/>
      <c r="D63" s="128"/>
      <c r="E63" s="133"/>
      <c r="F63" s="134"/>
      <c r="G63" s="131"/>
      <c r="H63" s="134"/>
      <c r="I63" s="132"/>
      <c r="J63" s="127"/>
      <c r="K63" s="108"/>
    </row>
    <row r="64" spans="3:11" x14ac:dyDescent="0.4">
      <c r="C64" s="127"/>
      <c r="D64" s="128"/>
      <c r="E64" s="133"/>
      <c r="F64" s="134"/>
      <c r="G64" s="131"/>
      <c r="H64" s="134"/>
      <c r="I64" s="132"/>
      <c r="J64" s="127"/>
      <c r="K64" s="108"/>
    </row>
    <row r="65" spans="3:11" x14ac:dyDescent="0.4">
      <c r="C65" s="127"/>
      <c r="D65" s="128"/>
      <c r="E65" s="133"/>
      <c r="F65" s="134"/>
      <c r="G65" s="131"/>
      <c r="H65" s="134"/>
      <c r="I65" s="132"/>
      <c r="J65" s="127"/>
      <c r="K65" s="108"/>
    </row>
    <row r="66" spans="3:11" x14ac:dyDescent="0.4">
      <c r="C66" s="127"/>
      <c r="D66" s="128"/>
      <c r="E66" s="133"/>
      <c r="F66" s="134"/>
      <c r="G66" s="131"/>
      <c r="H66" s="134"/>
      <c r="I66" s="132"/>
      <c r="J66" s="127"/>
      <c r="K66" s="108"/>
    </row>
    <row r="67" spans="3:11" x14ac:dyDescent="0.4">
      <c r="C67" s="127"/>
      <c r="D67" s="128"/>
      <c r="E67" s="133"/>
      <c r="F67" s="134"/>
      <c r="G67" s="131"/>
      <c r="H67" s="134"/>
      <c r="I67" s="132"/>
      <c r="J67" s="127"/>
      <c r="K67" s="108"/>
    </row>
    <row r="68" spans="3:11" x14ac:dyDescent="0.4">
      <c r="C68" s="127"/>
      <c r="D68" s="128"/>
      <c r="E68" s="133"/>
      <c r="F68" s="134"/>
      <c r="G68" s="131"/>
      <c r="H68" s="134"/>
      <c r="I68" s="132"/>
      <c r="J68" s="127"/>
      <c r="K68" s="108"/>
    </row>
    <row r="69" spans="3:11" x14ac:dyDescent="0.4">
      <c r="C69" s="127"/>
      <c r="D69" s="128"/>
      <c r="E69" s="133"/>
      <c r="F69" s="134"/>
      <c r="G69" s="131"/>
      <c r="H69" s="134"/>
      <c r="I69" s="132"/>
      <c r="J69" s="127"/>
      <c r="K69" s="108"/>
    </row>
    <row r="70" spans="3:11" x14ac:dyDescent="0.4">
      <c r="C70" s="127"/>
      <c r="D70" s="128"/>
      <c r="E70" s="133"/>
      <c r="F70" s="134"/>
      <c r="G70" s="131"/>
      <c r="H70" s="134"/>
      <c r="I70" s="132"/>
      <c r="J70" s="127"/>
      <c r="K70" s="108"/>
    </row>
    <row r="71" spans="3:11" x14ac:dyDescent="0.4">
      <c r="C71" s="127"/>
      <c r="D71" s="128"/>
      <c r="E71" s="133"/>
      <c r="F71" s="134"/>
      <c r="G71" s="131"/>
      <c r="H71" s="134"/>
      <c r="I71" s="132"/>
      <c r="J71" s="127"/>
      <c r="K71" s="108"/>
    </row>
    <row r="72" spans="3:11" x14ac:dyDescent="0.4">
      <c r="C72" s="127"/>
      <c r="D72" s="128"/>
      <c r="E72" s="133"/>
      <c r="F72" s="134"/>
      <c r="G72" s="131"/>
      <c r="H72" s="134"/>
      <c r="I72" s="132"/>
      <c r="J72" s="127"/>
      <c r="K72" s="108"/>
    </row>
    <row r="73" spans="3:11" x14ac:dyDescent="0.4">
      <c r="C73" s="127"/>
      <c r="D73" s="128"/>
      <c r="E73" s="133"/>
      <c r="F73" s="134"/>
      <c r="G73" s="131"/>
      <c r="H73" s="134"/>
      <c r="I73" s="132"/>
      <c r="J73" s="127"/>
      <c r="K73" s="108"/>
    </row>
    <row r="74" spans="3:11" x14ac:dyDescent="0.4">
      <c r="C74" s="127"/>
      <c r="D74" s="128"/>
      <c r="E74" s="133"/>
      <c r="F74" s="134"/>
      <c r="G74" s="131"/>
      <c r="H74" s="134"/>
      <c r="I74" s="132"/>
      <c r="J74" s="127"/>
      <c r="K74" s="108"/>
    </row>
    <row r="75" spans="3:11" x14ac:dyDescent="0.4">
      <c r="C75" s="127"/>
      <c r="D75" s="128"/>
      <c r="E75" s="133"/>
      <c r="F75" s="134"/>
      <c r="G75" s="131"/>
      <c r="H75" s="134"/>
      <c r="I75" s="132"/>
      <c r="J75" s="127"/>
      <c r="K75" s="108"/>
    </row>
    <row r="76" spans="3:11" x14ac:dyDescent="0.4">
      <c r="C76" s="127"/>
      <c r="D76" s="128"/>
      <c r="E76" s="133"/>
      <c r="F76" s="134"/>
      <c r="G76" s="131"/>
      <c r="H76" s="134"/>
      <c r="I76" s="132"/>
      <c r="J76" s="127"/>
      <c r="K76" s="108"/>
    </row>
    <row r="77" spans="3:11" x14ac:dyDescent="0.4">
      <c r="C77" s="127"/>
      <c r="D77" s="128"/>
      <c r="E77" s="133"/>
      <c r="F77" s="134"/>
      <c r="G77" s="131"/>
      <c r="H77" s="134"/>
      <c r="I77" s="132"/>
      <c r="J77" s="127"/>
      <c r="K77" s="108"/>
    </row>
    <row r="78" spans="3:11" x14ac:dyDescent="0.4">
      <c r="C78" s="127"/>
      <c r="D78" s="128"/>
      <c r="E78" s="133"/>
      <c r="F78" s="134"/>
      <c r="G78" s="131"/>
      <c r="H78" s="134"/>
      <c r="I78" s="132"/>
      <c r="J78" s="127"/>
      <c r="K78" s="108"/>
    </row>
    <row r="79" spans="3:11" x14ac:dyDescent="0.4">
      <c r="C79" s="127"/>
      <c r="D79" s="128"/>
      <c r="E79" s="133"/>
      <c r="F79" s="134"/>
      <c r="G79" s="131"/>
      <c r="H79" s="134"/>
      <c r="I79" s="132"/>
      <c r="J79" s="127"/>
      <c r="K79" s="108"/>
    </row>
    <row r="80" spans="3:11" x14ac:dyDescent="0.4">
      <c r="C80" s="127"/>
      <c r="D80" s="128"/>
      <c r="E80" s="133"/>
      <c r="F80" s="134"/>
      <c r="G80" s="131"/>
      <c r="H80" s="134"/>
      <c r="I80" s="132"/>
      <c r="J80" s="127"/>
      <c r="K80" s="108"/>
    </row>
    <row r="81" spans="3:11" x14ac:dyDescent="0.4">
      <c r="C81" s="127"/>
      <c r="D81" s="128"/>
      <c r="E81" s="133"/>
      <c r="F81" s="134"/>
      <c r="G81" s="131"/>
      <c r="H81" s="134"/>
      <c r="I81" s="132"/>
      <c r="J81" s="127"/>
      <c r="K81" s="108"/>
    </row>
    <row r="82" spans="3:11" x14ac:dyDescent="0.4">
      <c r="C82" s="127"/>
      <c r="D82" s="128"/>
      <c r="E82" s="133"/>
      <c r="F82" s="134"/>
      <c r="G82" s="131"/>
      <c r="H82" s="134"/>
      <c r="I82" s="132"/>
      <c r="J82" s="127"/>
      <c r="K82" s="108"/>
    </row>
    <row r="83" spans="3:11" x14ac:dyDescent="0.4">
      <c r="C83" s="127"/>
      <c r="D83" s="128"/>
      <c r="E83" s="133"/>
      <c r="F83" s="134"/>
      <c r="G83" s="131"/>
      <c r="H83" s="134"/>
      <c r="I83" s="132"/>
      <c r="J83" s="127"/>
      <c r="K83" s="108"/>
    </row>
    <row r="84" spans="3:11" x14ac:dyDescent="0.4">
      <c r="C84" s="127"/>
      <c r="D84" s="128"/>
      <c r="E84" s="133"/>
      <c r="F84" s="134"/>
      <c r="G84" s="131"/>
      <c r="H84" s="134"/>
      <c r="I84" s="132"/>
      <c r="J84" s="127"/>
      <c r="K84" s="108"/>
    </row>
    <row r="85" spans="3:11" x14ac:dyDescent="0.4">
      <c r="C85" s="127"/>
      <c r="D85" s="128"/>
      <c r="E85" s="133"/>
      <c r="F85" s="134"/>
      <c r="G85" s="131"/>
      <c r="H85" s="134"/>
      <c r="I85" s="132"/>
      <c r="J85" s="127"/>
      <c r="K85" s="108"/>
    </row>
    <row r="86" spans="3:11" x14ac:dyDescent="0.4">
      <c r="C86" s="127"/>
      <c r="D86" s="128"/>
      <c r="E86" s="133"/>
      <c r="F86" s="134"/>
      <c r="G86" s="131"/>
      <c r="H86" s="134"/>
      <c r="I86" s="132"/>
      <c r="J86" s="127"/>
      <c r="K86" s="108"/>
    </row>
    <row r="87" spans="3:11" x14ac:dyDescent="0.4">
      <c r="C87" s="127"/>
      <c r="D87" s="128"/>
      <c r="E87" s="133"/>
      <c r="F87" s="134"/>
      <c r="G87" s="131"/>
      <c r="H87" s="134"/>
      <c r="I87" s="132"/>
      <c r="J87" s="127"/>
      <c r="K87" s="108"/>
    </row>
    <row r="88" spans="3:11" x14ac:dyDescent="0.4">
      <c r="C88" s="127"/>
      <c r="D88" s="128"/>
      <c r="E88" s="133"/>
      <c r="F88" s="134"/>
      <c r="G88" s="131"/>
      <c r="H88" s="134"/>
      <c r="I88" s="132"/>
      <c r="J88" s="127"/>
      <c r="K88" s="108"/>
    </row>
    <row r="89" spans="3:11" x14ac:dyDescent="0.4">
      <c r="C89" s="127"/>
      <c r="D89" s="128"/>
      <c r="E89" s="133"/>
      <c r="F89" s="134"/>
      <c r="G89" s="131"/>
      <c r="H89" s="134"/>
      <c r="I89" s="132"/>
      <c r="J89" s="127"/>
      <c r="K89" s="108"/>
    </row>
    <row r="90" spans="3:11" x14ac:dyDescent="0.4">
      <c r="C90" s="127"/>
      <c r="D90" s="128"/>
      <c r="E90" s="133"/>
      <c r="F90" s="134"/>
      <c r="G90" s="131"/>
      <c r="H90" s="134"/>
      <c r="I90" s="132"/>
      <c r="J90" s="127"/>
      <c r="K90" s="108"/>
    </row>
    <row r="91" spans="3:11" x14ac:dyDescent="0.4">
      <c r="C91" s="127"/>
      <c r="D91" s="128"/>
      <c r="E91" s="133"/>
      <c r="F91" s="134"/>
      <c r="G91" s="131"/>
      <c r="H91" s="134"/>
      <c r="I91" s="132"/>
      <c r="J91" s="127"/>
      <c r="K91" s="108"/>
    </row>
    <row r="92" spans="3:11" x14ac:dyDescent="0.4">
      <c r="C92" s="127"/>
      <c r="D92" s="128"/>
      <c r="E92" s="133"/>
      <c r="F92" s="134"/>
      <c r="G92" s="131"/>
      <c r="H92" s="134"/>
      <c r="I92" s="132"/>
      <c r="J92" s="127"/>
      <c r="K92" s="108"/>
    </row>
    <row r="93" spans="3:11" x14ac:dyDescent="0.4">
      <c r="C93" s="127"/>
      <c r="D93" s="128"/>
      <c r="E93" s="133"/>
      <c r="F93" s="134"/>
      <c r="G93" s="131"/>
      <c r="H93" s="134"/>
      <c r="I93" s="132"/>
      <c r="J93" s="127"/>
      <c r="K93" s="108"/>
    </row>
    <row r="94" spans="3:11" x14ac:dyDescent="0.4">
      <c r="C94" s="127"/>
      <c r="D94" s="128"/>
      <c r="E94" s="133"/>
      <c r="F94" s="134"/>
      <c r="G94" s="131"/>
      <c r="H94" s="134"/>
      <c r="I94" s="132"/>
      <c r="J94" s="127"/>
      <c r="K94" s="108"/>
    </row>
    <row r="95" spans="3:11" x14ac:dyDescent="0.4">
      <c r="C95" s="127"/>
      <c r="D95" s="128"/>
      <c r="E95" s="133"/>
      <c r="F95" s="134"/>
      <c r="G95" s="131"/>
      <c r="H95" s="134"/>
      <c r="I95" s="132"/>
      <c r="J95" s="127"/>
      <c r="K95" s="108"/>
    </row>
    <row r="96" spans="3:11" x14ac:dyDescent="0.4">
      <c r="C96" s="127"/>
      <c r="D96" s="128"/>
      <c r="E96" s="133"/>
      <c r="F96" s="134"/>
      <c r="G96" s="131"/>
      <c r="H96" s="134"/>
      <c r="I96" s="132"/>
      <c r="J96" s="127"/>
      <c r="K96" s="108"/>
    </row>
    <row r="97" spans="3:11" x14ac:dyDescent="0.4">
      <c r="C97" s="127"/>
      <c r="D97" s="128"/>
      <c r="E97" s="133"/>
      <c r="F97" s="134"/>
      <c r="G97" s="131"/>
      <c r="H97" s="134"/>
      <c r="I97" s="132"/>
      <c r="J97" s="127"/>
      <c r="K97" s="108"/>
    </row>
    <row r="98" spans="3:11" x14ac:dyDescent="0.4">
      <c r="C98" s="127"/>
      <c r="D98" s="128"/>
      <c r="E98" s="133"/>
      <c r="F98" s="134"/>
      <c r="G98" s="131"/>
      <c r="H98" s="134"/>
      <c r="I98" s="132"/>
      <c r="J98" s="127"/>
      <c r="K98" s="108"/>
    </row>
    <row r="99" spans="3:11" x14ac:dyDescent="0.4">
      <c r="C99" s="127"/>
      <c r="D99" s="128"/>
      <c r="E99" s="133"/>
      <c r="F99" s="134"/>
      <c r="G99" s="131"/>
      <c r="H99" s="134"/>
      <c r="I99" s="132"/>
      <c r="J99" s="127"/>
      <c r="K99" s="108"/>
    </row>
    <row r="100" spans="3:11" x14ac:dyDescent="0.4">
      <c r="C100" s="127"/>
      <c r="D100" s="128"/>
      <c r="E100" s="133"/>
      <c r="F100" s="134"/>
      <c r="G100" s="131"/>
      <c r="H100" s="134"/>
      <c r="I100" s="132"/>
      <c r="J100" s="127"/>
      <c r="K100" s="108"/>
    </row>
    <row r="101" spans="3:11" x14ac:dyDescent="0.4">
      <c r="C101" s="127"/>
      <c r="D101" s="128"/>
      <c r="E101" s="133"/>
      <c r="F101" s="134"/>
      <c r="G101" s="131"/>
      <c r="H101" s="134"/>
      <c r="I101" s="132"/>
      <c r="J101" s="127"/>
      <c r="K101" s="108"/>
    </row>
    <row r="102" spans="3:11" x14ac:dyDescent="0.4">
      <c r="C102" s="127"/>
      <c r="D102" s="128"/>
      <c r="E102" s="133"/>
      <c r="F102" s="134"/>
      <c r="G102" s="131"/>
      <c r="H102" s="134"/>
      <c r="I102" s="132"/>
      <c r="J102" s="127"/>
      <c r="K102" s="108"/>
    </row>
    <row r="103" spans="3:11" x14ac:dyDescent="0.4">
      <c r="C103" s="127"/>
      <c r="D103" s="128"/>
      <c r="E103" s="133"/>
      <c r="F103" s="134"/>
      <c r="G103" s="131"/>
      <c r="H103" s="134"/>
      <c r="I103" s="132"/>
      <c r="J103" s="127"/>
      <c r="K103" s="108"/>
    </row>
    <row r="104" spans="3:11" x14ac:dyDescent="0.4">
      <c r="C104" s="127"/>
      <c r="D104" s="128"/>
      <c r="E104" s="133"/>
      <c r="F104" s="134"/>
      <c r="G104" s="131"/>
      <c r="H104" s="134"/>
      <c r="I104" s="132"/>
      <c r="J104" s="127"/>
      <c r="K104" s="108"/>
    </row>
    <row r="105" spans="3:11" x14ac:dyDescent="0.4">
      <c r="C105" s="127"/>
      <c r="D105" s="128"/>
      <c r="E105" s="133"/>
      <c r="F105" s="134"/>
      <c r="G105" s="131"/>
      <c r="H105" s="134"/>
      <c r="I105" s="132"/>
      <c r="J105" s="127"/>
      <c r="K105" s="108"/>
    </row>
    <row r="106" spans="3:11" x14ac:dyDescent="0.4">
      <c r="C106" s="127"/>
      <c r="D106" s="128"/>
      <c r="E106" s="133"/>
      <c r="F106" s="134"/>
      <c r="G106" s="131"/>
      <c r="H106" s="134"/>
      <c r="I106" s="132"/>
      <c r="J106" s="127"/>
      <c r="K106" s="108"/>
    </row>
    <row r="107" spans="3:11" x14ac:dyDescent="0.4">
      <c r="C107" s="127"/>
      <c r="D107" s="128"/>
      <c r="E107" s="133"/>
      <c r="F107" s="134"/>
      <c r="G107" s="131"/>
      <c r="H107" s="134"/>
      <c r="I107" s="132"/>
      <c r="J107" s="127"/>
      <c r="K107" s="108"/>
    </row>
    <row r="108" spans="3:11" x14ac:dyDescent="0.4">
      <c r="C108" s="127"/>
      <c r="D108" s="128"/>
      <c r="E108" s="133"/>
      <c r="F108" s="134"/>
      <c r="G108" s="131"/>
      <c r="H108" s="134"/>
      <c r="I108" s="132"/>
      <c r="J108" s="127"/>
      <c r="K108" s="108"/>
    </row>
    <row r="109" spans="3:11" x14ac:dyDescent="0.4">
      <c r="C109" s="127"/>
      <c r="D109" s="128"/>
      <c r="E109" s="133"/>
      <c r="F109" s="134"/>
      <c r="G109" s="131"/>
      <c r="H109" s="134"/>
      <c r="I109" s="132"/>
      <c r="J109" s="127"/>
      <c r="K109" s="108"/>
    </row>
    <row r="110" spans="3:11" x14ac:dyDescent="0.4">
      <c r="C110" s="127"/>
      <c r="D110" s="128"/>
      <c r="E110" s="133"/>
      <c r="F110" s="134"/>
      <c r="G110" s="131"/>
      <c r="H110" s="134"/>
      <c r="I110" s="132"/>
      <c r="J110" s="127"/>
      <c r="K110" s="108"/>
    </row>
    <row r="111" spans="3:11" x14ac:dyDescent="0.4">
      <c r="C111" s="127"/>
      <c r="D111" s="128"/>
      <c r="E111" s="133"/>
      <c r="F111" s="134"/>
      <c r="G111" s="131"/>
      <c r="H111" s="134"/>
      <c r="I111" s="132"/>
      <c r="J111" s="127"/>
      <c r="K111" s="108"/>
    </row>
    <row r="112" spans="3:11" x14ac:dyDescent="0.4">
      <c r="C112" s="127"/>
      <c r="D112" s="128"/>
      <c r="E112" s="133"/>
      <c r="F112" s="134"/>
      <c r="G112" s="131"/>
      <c r="H112" s="134"/>
      <c r="I112" s="132"/>
      <c r="J112" s="127"/>
      <c r="K112" s="108"/>
    </row>
    <row r="113" spans="3:11" x14ac:dyDescent="0.4">
      <c r="C113" s="127"/>
      <c r="D113" s="128"/>
      <c r="E113" s="133"/>
      <c r="F113" s="134"/>
      <c r="G113" s="131"/>
      <c r="H113" s="134"/>
      <c r="I113" s="132"/>
      <c r="J113" s="127"/>
      <c r="K113" s="108"/>
    </row>
    <row r="114" spans="3:11" x14ac:dyDescent="0.4">
      <c r="C114" s="127"/>
      <c r="D114" s="128"/>
      <c r="E114" s="133"/>
      <c r="F114" s="134"/>
      <c r="G114" s="131"/>
      <c r="H114" s="134"/>
      <c r="I114" s="132"/>
      <c r="J114" s="127"/>
      <c r="K114" s="108"/>
    </row>
    <row r="115" spans="3:11" x14ac:dyDescent="0.4">
      <c r="C115" s="127"/>
      <c r="D115" s="128"/>
      <c r="E115" s="133"/>
      <c r="F115" s="134"/>
      <c r="G115" s="131"/>
      <c r="H115" s="134"/>
      <c r="I115" s="132"/>
      <c r="J115" s="127"/>
      <c r="K115" s="108"/>
    </row>
    <row r="116" spans="3:11" x14ac:dyDescent="0.4">
      <c r="C116" s="127"/>
      <c r="D116" s="128"/>
      <c r="E116" s="133"/>
      <c r="F116" s="134"/>
      <c r="G116" s="131"/>
      <c r="H116" s="134"/>
      <c r="I116" s="132"/>
      <c r="J116" s="127"/>
      <c r="K116" s="108"/>
    </row>
    <row r="117" spans="3:11" x14ac:dyDescent="0.4">
      <c r="C117" s="127"/>
      <c r="D117" s="128"/>
      <c r="E117" s="133"/>
      <c r="F117" s="134"/>
      <c r="G117" s="131"/>
      <c r="H117" s="134"/>
      <c r="I117" s="132"/>
      <c r="J117" s="127"/>
      <c r="K117" s="108"/>
    </row>
    <row r="118" spans="3:11" x14ac:dyDescent="0.4">
      <c r="C118" s="127"/>
      <c r="D118" s="128"/>
      <c r="E118" s="133"/>
      <c r="F118" s="134"/>
      <c r="G118" s="131"/>
      <c r="H118" s="134"/>
      <c r="I118" s="132"/>
      <c r="J118" s="127"/>
      <c r="K118" s="108"/>
    </row>
    <row r="119" spans="3:11" x14ac:dyDescent="0.4">
      <c r="C119" s="127"/>
      <c r="D119" s="128"/>
      <c r="E119" s="133"/>
      <c r="F119" s="134"/>
      <c r="G119" s="131"/>
      <c r="H119" s="134"/>
      <c r="I119" s="132"/>
      <c r="J119" s="127"/>
      <c r="K119" s="108"/>
    </row>
    <row r="120" spans="3:11" x14ac:dyDescent="0.4">
      <c r="C120" s="127"/>
      <c r="D120" s="128"/>
      <c r="E120" s="133"/>
      <c r="F120" s="134"/>
      <c r="G120" s="131"/>
      <c r="H120" s="134"/>
      <c r="I120" s="132"/>
      <c r="J120" s="127"/>
      <c r="K120" s="108"/>
    </row>
    <row r="121" spans="3:11" x14ac:dyDescent="0.4">
      <c r="C121" s="127"/>
      <c r="D121" s="128"/>
      <c r="E121" s="133"/>
      <c r="F121" s="134"/>
      <c r="G121" s="131"/>
      <c r="H121" s="134"/>
      <c r="I121" s="132"/>
      <c r="J121" s="127"/>
      <c r="K121" s="108"/>
    </row>
    <row r="122" spans="3:11" x14ac:dyDescent="0.4">
      <c r="C122" s="127"/>
      <c r="D122" s="128"/>
      <c r="E122" s="133"/>
      <c r="F122" s="134"/>
      <c r="G122" s="131"/>
      <c r="H122" s="134"/>
      <c r="I122" s="132"/>
      <c r="J122" s="127"/>
      <c r="K122" s="108"/>
    </row>
    <row r="123" spans="3:11" x14ac:dyDescent="0.4">
      <c r="C123" s="127"/>
      <c r="D123" s="128"/>
      <c r="E123" s="133"/>
      <c r="F123" s="134"/>
      <c r="G123" s="131"/>
      <c r="H123" s="134"/>
      <c r="I123" s="132"/>
      <c r="J123" s="127"/>
      <c r="K123" s="108"/>
    </row>
    <row r="124" spans="3:11" x14ac:dyDescent="0.4">
      <c r="C124" s="127"/>
      <c r="D124" s="128"/>
      <c r="E124" s="133"/>
      <c r="F124" s="134"/>
      <c r="G124" s="131"/>
      <c r="H124" s="134"/>
      <c r="I124" s="132"/>
      <c r="J124" s="127"/>
      <c r="K124" s="108"/>
    </row>
    <row r="125" spans="3:11" x14ac:dyDescent="0.4">
      <c r="C125" s="127"/>
      <c r="D125" s="128"/>
      <c r="E125" s="133"/>
      <c r="F125" s="134"/>
      <c r="G125" s="131"/>
      <c r="H125" s="134"/>
      <c r="I125" s="132"/>
      <c r="J125" s="127"/>
      <c r="K125" s="108"/>
    </row>
    <row r="126" spans="3:11" x14ac:dyDescent="0.4">
      <c r="C126" s="127"/>
      <c r="D126" s="128"/>
      <c r="E126" s="133"/>
      <c r="F126" s="134"/>
      <c r="G126" s="131"/>
      <c r="H126" s="134"/>
      <c r="I126" s="132"/>
      <c r="J126" s="127"/>
      <c r="K126" s="108"/>
    </row>
    <row r="127" spans="3:11" x14ac:dyDescent="0.4">
      <c r="C127" s="127"/>
      <c r="D127" s="128"/>
      <c r="E127" s="133"/>
      <c r="F127" s="134"/>
      <c r="G127" s="131"/>
      <c r="H127" s="134"/>
      <c r="I127" s="132"/>
      <c r="J127" s="127"/>
      <c r="K127" s="108"/>
    </row>
    <row r="128" spans="3:11" x14ac:dyDescent="0.4">
      <c r="C128" s="127"/>
      <c r="D128" s="128"/>
      <c r="E128" s="133"/>
      <c r="F128" s="134"/>
      <c r="G128" s="131"/>
      <c r="H128" s="134"/>
      <c r="I128" s="132"/>
      <c r="J128" s="127"/>
      <c r="K128" s="108"/>
    </row>
    <row r="129" spans="3:11" x14ac:dyDescent="0.4">
      <c r="C129" s="127"/>
      <c r="D129" s="128"/>
      <c r="E129" s="133"/>
      <c r="F129" s="134"/>
      <c r="G129" s="131"/>
      <c r="H129" s="134"/>
      <c r="I129" s="132"/>
      <c r="J129" s="127"/>
      <c r="K129" s="108"/>
    </row>
    <row r="130" spans="3:11" x14ac:dyDescent="0.4">
      <c r="C130" s="127"/>
      <c r="D130" s="128"/>
      <c r="E130" s="133"/>
      <c r="F130" s="134"/>
      <c r="G130" s="131"/>
      <c r="H130" s="134"/>
      <c r="I130" s="132"/>
      <c r="J130" s="127"/>
      <c r="K130" s="108"/>
    </row>
    <row r="131" spans="3:11" x14ac:dyDescent="0.4">
      <c r="C131" s="127"/>
      <c r="D131" s="128"/>
      <c r="E131" s="133"/>
      <c r="F131" s="134"/>
      <c r="G131" s="131"/>
      <c r="H131" s="134"/>
      <c r="I131" s="132"/>
      <c r="J131" s="127"/>
      <c r="K131" s="108"/>
    </row>
    <row r="132" spans="3:11" x14ac:dyDescent="0.4">
      <c r="C132" s="127"/>
      <c r="D132" s="128"/>
      <c r="E132" s="133"/>
      <c r="F132" s="134"/>
      <c r="G132" s="131"/>
      <c r="H132" s="134"/>
      <c r="I132" s="132"/>
      <c r="J132" s="127"/>
      <c r="K132" s="108"/>
    </row>
    <row r="133" spans="3:11" x14ac:dyDescent="0.4">
      <c r="C133" s="127"/>
      <c r="D133" s="128"/>
      <c r="E133" s="133"/>
      <c r="F133" s="134"/>
      <c r="G133" s="131"/>
      <c r="H133" s="134"/>
      <c r="I133" s="132"/>
      <c r="J133" s="127"/>
      <c r="K133" s="108"/>
    </row>
    <row r="134" spans="3:11" x14ac:dyDescent="0.4">
      <c r="C134" s="127"/>
      <c r="D134" s="128"/>
      <c r="E134" s="133"/>
      <c r="F134" s="134"/>
      <c r="G134" s="131"/>
      <c r="H134" s="134"/>
      <c r="I134" s="132"/>
      <c r="J134" s="127"/>
      <c r="K134" s="108"/>
    </row>
    <row r="135" spans="3:11" x14ac:dyDescent="0.4">
      <c r="C135" s="127"/>
      <c r="D135" s="128"/>
      <c r="E135" s="133"/>
      <c r="F135" s="134"/>
      <c r="G135" s="131"/>
      <c r="H135" s="134"/>
      <c r="I135" s="132"/>
      <c r="J135" s="127"/>
      <c r="K135" s="108"/>
    </row>
    <row r="136" spans="3:11" x14ac:dyDescent="0.4">
      <c r="C136" s="127"/>
      <c r="D136" s="128"/>
      <c r="E136" s="133"/>
      <c r="F136" s="134"/>
      <c r="G136" s="131"/>
      <c r="H136" s="134"/>
      <c r="I136" s="132"/>
      <c r="J136" s="127"/>
      <c r="K136" s="108"/>
    </row>
    <row r="137" spans="3:11" x14ac:dyDescent="0.4">
      <c r="C137" s="127"/>
      <c r="D137" s="128"/>
      <c r="E137" s="133"/>
      <c r="F137" s="134"/>
      <c r="G137" s="131"/>
      <c r="H137" s="134"/>
      <c r="I137" s="132"/>
      <c r="J137" s="127"/>
      <c r="K137" s="108"/>
    </row>
    <row r="138" spans="3:11" x14ac:dyDescent="0.4">
      <c r="C138" s="127"/>
      <c r="D138" s="128"/>
      <c r="E138" s="133"/>
      <c r="F138" s="134"/>
      <c r="G138" s="131"/>
      <c r="H138" s="134"/>
      <c r="I138" s="132"/>
      <c r="J138" s="127"/>
      <c r="K138" s="108"/>
    </row>
    <row r="139" spans="3:11" x14ac:dyDescent="0.4">
      <c r="C139" s="127"/>
      <c r="D139" s="128"/>
      <c r="E139" s="133"/>
      <c r="F139" s="134"/>
      <c r="G139" s="131"/>
      <c r="H139" s="134"/>
      <c r="I139" s="132"/>
      <c r="J139" s="127"/>
      <c r="K139" s="108"/>
    </row>
    <row r="140" spans="3:11" x14ac:dyDescent="0.4">
      <c r="C140" s="127"/>
      <c r="D140" s="128"/>
      <c r="E140" s="133"/>
      <c r="F140" s="134"/>
      <c r="G140" s="131"/>
      <c r="H140" s="134"/>
      <c r="I140" s="132"/>
      <c r="J140" s="127"/>
      <c r="K140" s="108"/>
    </row>
    <row r="141" spans="3:11" x14ac:dyDescent="0.4">
      <c r="C141" s="127"/>
      <c r="D141" s="128"/>
      <c r="E141" s="133"/>
      <c r="F141" s="134"/>
      <c r="G141" s="131"/>
      <c r="H141" s="134"/>
      <c r="I141" s="132"/>
      <c r="J141" s="127"/>
      <c r="K141" s="108"/>
    </row>
    <row r="142" spans="3:11" x14ac:dyDescent="0.4">
      <c r="C142" s="127"/>
      <c r="D142" s="128"/>
      <c r="E142" s="133"/>
      <c r="F142" s="134"/>
      <c r="G142" s="131"/>
      <c r="H142" s="134"/>
      <c r="I142" s="132"/>
      <c r="J142" s="127"/>
      <c r="K142" s="108"/>
    </row>
    <row r="143" spans="3:11" x14ac:dyDescent="0.4">
      <c r="C143" s="127"/>
      <c r="D143" s="128"/>
      <c r="E143" s="133"/>
      <c r="F143" s="134"/>
      <c r="G143" s="131"/>
      <c r="H143" s="134"/>
      <c r="I143" s="132"/>
      <c r="J143" s="127"/>
      <c r="K143" s="108"/>
    </row>
    <row r="144" spans="3:11" x14ac:dyDescent="0.4">
      <c r="C144" s="127"/>
      <c r="D144" s="128"/>
      <c r="E144" s="133"/>
      <c r="F144" s="134"/>
      <c r="G144" s="131"/>
      <c r="H144" s="134"/>
      <c r="I144" s="132"/>
      <c r="J144" s="127"/>
      <c r="K144" s="108"/>
    </row>
    <row r="145" spans="3:11" x14ac:dyDescent="0.4">
      <c r="C145" s="127"/>
      <c r="D145" s="128"/>
      <c r="E145" s="133"/>
      <c r="F145" s="134"/>
      <c r="G145" s="131"/>
      <c r="H145" s="134"/>
      <c r="I145" s="132"/>
      <c r="J145" s="127"/>
      <c r="K145" s="108"/>
    </row>
    <row r="146" spans="3:11" x14ac:dyDescent="0.4">
      <c r="C146" s="127"/>
      <c r="D146" s="128"/>
      <c r="E146" s="133"/>
      <c r="F146" s="134"/>
      <c r="G146" s="131"/>
      <c r="H146" s="134"/>
      <c r="I146" s="132"/>
      <c r="J146" s="127"/>
      <c r="K146" s="108"/>
    </row>
    <row r="147" spans="3:11" x14ac:dyDescent="0.4">
      <c r="C147" s="127"/>
      <c r="D147" s="128"/>
      <c r="E147" s="133"/>
      <c r="F147" s="134"/>
      <c r="G147" s="131"/>
      <c r="H147" s="134"/>
      <c r="I147" s="132"/>
      <c r="J147" s="127"/>
      <c r="K147" s="108"/>
    </row>
    <row r="148" spans="3:11" x14ac:dyDescent="0.4">
      <c r="C148" s="127"/>
      <c r="D148" s="128"/>
      <c r="E148" s="133"/>
      <c r="F148" s="134"/>
      <c r="G148" s="131"/>
      <c r="H148" s="134"/>
      <c r="I148" s="132"/>
      <c r="J148" s="127"/>
      <c r="K148" s="108"/>
    </row>
    <row r="149" spans="3:11" x14ac:dyDescent="0.4">
      <c r="C149" s="127"/>
      <c r="D149" s="128"/>
      <c r="E149" s="133"/>
      <c r="F149" s="134"/>
      <c r="G149" s="131"/>
      <c r="H149" s="134"/>
      <c r="I149" s="132"/>
      <c r="J149" s="127"/>
      <c r="K149" s="108"/>
    </row>
    <row r="150" spans="3:11" x14ac:dyDescent="0.4">
      <c r="C150" s="127"/>
      <c r="D150" s="128"/>
      <c r="E150" s="133"/>
      <c r="F150" s="134"/>
      <c r="G150" s="131"/>
      <c r="H150" s="134"/>
      <c r="I150" s="132"/>
      <c r="J150" s="127"/>
      <c r="K150" s="108"/>
    </row>
    <row r="151" spans="3:11" x14ac:dyDescent="0.4">
      <c r="C151" s="127"/>
      <c r="D151" s="128"/>
      <c r="E151" s="133"/>
      <c r="F151" s="134"/>
      <c r="G151" s="131"/>
      <c r="H151" s="134"/>
      <c r="I151" s="132"/>
      <c r="J151" s="127"/>
      <c r="K151" s="108"/>
    </row>
    <row r="152" spans="3:11" x14ac:dyDescent="0.4">
      <c r="C152" s="127"/>
      <c r="D152" s="128"/>
      <c r="E152" s="133"/>
      <c r="F152" s="134"/>
      <c r="G152" s="131"/>
      <c r="H152" s="134"/>
      <c r="I152" s="132"/>
      <c r="J152" s="127"/>
      <c r="K152" s="108"/>
    </row>
    <row r="153" spans="3:11" x14ac:dyDescent="0.4">
      <c r="C153" s="127"/>
      <c r="D153" s="128"/>
      <c r="E153" s="133"/>
      <c r="F153" s="134"/>
      <c r="G153" s="131"/>
      <c r="H153" s="134"/>
      <c r="I153" s="132"/>
      <c r="J153" s="127"/>
      <c r="K153" s="108"/>
    </row>
    <row r="154" spans="3:11" x14ac:dyDescent="0.4">
      <c r="C154" s="127"/>
      <c r="D154" s="128"/>
      <c r="E154" s="133"/>
      <c r="F154" s="134"/>
      <c r="G154" s="131"/>
      <c r="H154" s="134"/>
      <c r="I154" s="132"/>
      <c r="J154" s="127"/>
      <c r="K154" s="108"/>
    </row>
    <row r="155" spans="3:11" x14ac:dyDescent="0.4">
      <c r="C155" s="127"/>
      <c r="D155" s="128"/>
      <c r="E155" s="133"/>
      <c r="F155" s="134"/>
      <c r="G155" s="131"/>
      <c r="H155" s="134"/>
      <c r="I155" s="132"/>
      <c r="J155" s="127"/>
      <c r="K155" s="108"/>
    </row>
    <row r="156" spans="3:11" x14ac:dyDescent="0.4">
      <c r="C156" s="127"/>
      <c r="D156" s="128"/>
      <c r="E156" s="133"/>
      <c r="F156" s="134"/>
      <c r="G156" s="131"/>
      <c r="H156" s="134"/>
      <c r="I156" s="132"/>
      <c r="J156" s="127"/>
      <c r="K156" s="108"/>
    </row>
    <row r="157" spans="3:11" x14ac:dyDescent="0.4">
      <c r="C157" s="127"/>
      <c r="D157" s="128"/>
      <c r="E157" s="133"/>
      <c r="F157" s="134"/>
      <c r="G157" s="131"/>
      <c r="H157" s="134"/>
      <c r="I157" s="132"/>
      <c r="J157" s="127"/>
      <c r="K157" s="108"/>
    </row>
    <row r="158" spans="3:11" x14ac:dyDescent="0.4">
      <c r="C158" s="127"/>
      <c r="D158" s="128"/>
      <c r="E158" s="133"/>
      <c r="F158" s="134"/>
      <c r="G158" s="131"/>
      <c r="H158" s="134"/>
      <c r="I158" s="132"/>
      <c r="J158" s="127"/>
      <c r="K158" s="108"/>
    </row>
    <row r="159" spans="3:11" x14ac:dyDescent="0.4">
      <c r="C159" s="127"/>
      <c r="D159" s="128"/>
      <c r="E159" s="133"/>
      <c r="F159" s="134"/>
      <c r="G159" s="131"/>
      <c r="H159" s="134"/>
      <c r="I159" s="132"/>
      <c r="J159" s="127"/>
      <c r="K159" s="108"/>
    </row>
    <row r="160" spans="3:11" x14ac:dyDescent="0.4">
      <c r="C160" s="127"/>
      <c r="D160" s="128"/>
      <c r="E160" s="133"/>
      <c r="F160" s="134"/>
      <c r="G160" s="131"/>
      <c r="H160" s="134"/>
      <c r="I160" s="132"/>
      <c r="J160" s="127"/>
      <c r="K160" s="108"/>
    </row>
    <row r="161" spans="3:11" x14ac:dyDescent="0.4">
      <c r="C161" s="127"/>
      <c r="D161" s="128"/>
      <c r="E161" s="133"/>
      <c r="F161" s="134"/>
      <c r="G161" s="131"/>
      <c r="H161" s="134"/>
      <c r="I161" s="132"/>
      <c r="J161" s="127"/>
      <c r="K161" s="108"/>
    </row>
    <row r="162" spans="3:11" x14ac:dyDescent="0.4">
      <c r="C162" s="127"/>
      <c r="D162" s="128"/>
      <c r="E162" s="133"/>
      <c r="F162" s="134"/>
      <c r="G162" s="131"/>
      <c r="H162" s="134"/>
      <c r="I162" s="132"/>
      <c r="J162" s="127"/>
      <c r="K162" s="108"/>
    </row>
    <row r="163" spans="3:11" x14ac:dyDescent="0.4">
      <c r="C163" s="127"/>
      <c r="D163" s="128"/>
      <c r="E163" s="133"/>
      <c r="F163" s="134"/>
      <c r="G163" s="131"/>
      <c r="H163" s="134"/>
      <c r="I163" s="132"/>
      <c r="J163" s="127"/>
      <c r="K163" s="108"/>
    </row>
    <row r="164" spans="3:11" x14ac:dyDescent="0.4">
      <c r="C164" s="127"/>
      <c r="D164" s="128"/>
      <c r="E164" s="133"/>
      <c r="F164" s="134"/>
      <c r="G164" s="131"/>
      <c r="H164" s="134"/>
      <c r="I164" s="132"/>
      <c r="J164" s="127"/>
      <c r="K164" s="108"/>
    </row>
    <row r="165" spans="3:11" x14ac:dyDescent="0.4">
      <c r="C165" s="127"/>
      <c r="D165" s="128"/>
      <c r="E165" s="133"/>
      <c r="F165" s="134"/>
      <c r="G165" s="131"/>
      <c r="H165" s="134"/>
      <c r="I165" s="132"/>
      <c r="J165" s="127"/>
      <c r="K165" s="108"/>
    </row>
    <row r="166" spans="3:11" x14ac:dyDescent="0.4">
      <c r="C166" s="127"/>
      <c r="D166" s="128"/>
      <c r="E166" s="133"/>
      <c r="F166" s="134"/>
      <c r="G166" s="131"/>
      <c r="H166" s="134"/>
      <c r="I166" s="132"/>
      <c r="J166" s="127"/>
      <c r="K166" s="108"/>
    </row>
    <row r="167" spans="3:11" x14ac:dyDescent="0.4">
      <c r="C167" s="127"/>
      <c r="D167" s="128"/>
      <c r="E167" s="133"/>
      <c r="F167" s="134"/>
      <c r="G167" s="131"/>
      <c r="H167" s="134"/>
      <c r="I167" s="132"/>
      <c r="J167" s="127"/>
      <c r="K167" s="108"/>
    </row>
    <row r="168" spans="3:11" x14ac:dyDescent="0.4">
      <c r="C168" s="127"/>
      <c r="D168" s="128"/>
      <c r="E168" s="133"/>
      <c r="F168" s="134"/>
      <c r="G168" s="131"/>
      <c r="H168" s="134"/>
      <c r="I168" s="132"/>
      <c r="J168" s="127"/>
      <c r="K168" s="108"/>
    </row>
    <row r="169" spans="3:11" x14ac:dyDescent="0.4">
      <c r="C169" s="127"/>
      <c r="D169" s="128"/>
      <c r="E169" s="133"/>
      <c r="F169" s="134"/>
      <c r="G169" s="131"/>
      <c r="H169" s="134"/>
      <c r="I169" s="132"/>
      <c r="J169" s="127"/>
      <c r="K169" s="108"/>
    </row>
    <row r="170" spans="3:11" x14ac:dyDescent="0.4">
      <c r="C170" s="127"/>
      <c r="D170" s="128"/>
      <c r="E170" s="133"/>
      <c r="F170" s="134"/>
      <c r="G170" s="131"/>
      <c r="H170" s="134"/>
      <c r="I170" s="132"/>
      <c r="J170" s="127"/>
      <c r="K170" s="108"/>
    </row>
    <row r="171" spans="3:11" x14ac:dyDescent="0.4">
      <c r="C171" s="127"/>
      <c r="D171" s="128"/>
      <c r="E171" s="133"/>
      <c r="F171" s="134"/>
      <c r="G171" s="131"/>
      <c r="H171" s="134"/>
      <c r="I171" s="132"/>
      <c r="J171" s="127"/>
      <c r="K171" s="108"/>
    </row>
    <row r="172" spans="3:11" x14ac:dyDescent="0.4">
      <c r="C172" s="127"/>
      <c r="D172" s="128"/>
      <c r="E172" s="133"/>
      <c r="F172" s="134"/>
      <c r="G172" s="131"/>
      <c r="H172" s="134"/>
      <c r="I172" s="132"/>
      <c r="J172" s="127"/>
      <c r="K172" s="108"/>
    </row>
    <row r="173" spans="3:11" x14ac:dyDescent="0.4">
      <c r="C173" s="127"/>
      <c r="D173" s="128"/>
      <c r="E173" s="133"/>
      <c r="F173" s="134"/>
      <c r="G173" s="131"/>
      <c r="H173" s="134"/>
      <c r="I173" s="132"/>
      <c r="J173" s="127"/>
      <c r="K173" s="108"/>
    </row>
    <row r="174" spans="3:11" x14ac:dyDescent="0.4">
      <c r="C174" s="127"/>
      <c r="D174" s="128"/>
      <c r="E174" s="133"/>
      <c r="F174" s="134"/>
      <c r="G174" s="131"/>
      <c r="H174" s="134"/>
      <c r="I174" s="132"/>
      <c r="J174" s="127"/>
      <c r="K174" s="108"/>
    </row>
    <row r="175" spans="3:11" x14ac:dyDescent="0.4">
      <c r="C175" s="127"/>
      <c r="D175" s="128"/>
      <c r="E175" s="133"/>
      <c r="F175" s="134"/>
      <c r="G175" s="131"/>
      <c r="H175" s="134"/>
      <c r="I175" s="132"/>
      <c r="J175" s="127"/>
      <c r="K175" s="108"/>
    </row>
    <row r="176" spans="3:11" x14ac:dyDescent="0.4">
      <c r="C176" s="127"/>
      <c r="D176" s="128"/>
      <c r="E176" s="133"/>
      <c r="F176" s="134"/>
      <c r="G176" s="131"/>
      <c r="H176" s="134"/>
      <c r="I176" s="132"/>
      <c r="J176" s="127"/>
      <c r="K176" s="108"/>
    </row>
    <row r="177" spans="3:11" x14ac:dyDescent="0.4">
      <c r="C177" s="127"/>
      <c r="D177" s="128"/>
      <c r="E177" s="133"/>
      <c r="F177" s="134"/>
      <c r="G177" s="131"/>
      <c r="H177" s="134"/>
      <c r="I177" s="132"/>
      <c r="J177" s="127"/>
      <c r="K177" s="108"/>
    </row>
    <row r="178" spans="3:11" x14ac:dyDescent="0.4">
      <c r="C178" s="127"/>
      <c r="D178" s="128"/>
      <c r="E178" s="133"/>
      <c r="F178" s="134"/>
      <c r="G178" s="131"/>
      <c r="H178" s="134"/>
      <c r="I178" s="132"/>
      <c r="J178" s="127"/>
      <c r="K178" s="108"/>
    </row>
    <row r="179" spans="3:11" x14ac:dyDescent="0.4">
      <c r="C179" s="127"/>
      <c r="D179" s="128"/>
      <c r="E179" s="133"/>
      <c r="F179" s="134"/>
      <c r="G179" s="131"/>
      <c r="H179" s="134"/>
      <c r="I179" s="132"/>
      <c r="J179" s="127"/>
      <c r="K179" s="108"/>
    </row>
    <row r="180" spans="3:11" x14ac:dyDescent="0.4">
      <c r="C180" s="127"/>
      <c r="D180" s="128"/>
      <c r="E180" s="133"/>
      <c r="F180" s="134"/>
      <c r="G180" s="131"/>
      <c r="H180" s="134"/>
      <c r="I180" s="132"/>
      <c r="J180" s="127"/>
      <c r="K180" s="108"/>
    </row>
    <row r="181" spans="3:11" x14ac:dyDescent="0.4">
      <c r="C181" s="127"/>
      <c r="D181" s="128"/>
      <c r="E181" s="133"/>
      <c r="F181" s="134"/>
      <c r="G181" s="131"/>
      <c r="H181" s="134"/>
      <c r="I181" s="132"/>
      <c r="J181" s="127"/>
      <c r="K181" s="108"/>
    </row>
    <row r="182" spans="3:11" x14ac:dyDescent="0.4">
      <c r="C182" s="127"/>
      <c r="D182" s="128"/>
      <c r="E182" s="133"/>
      <c r="F182" s="134"/>
      <c r="G182" s="131"/>
      <c r="H182" s="134"/>
      <c r="I182" s="132"/>
      <c r="J182" s="127"/>
      <c r="K182" s="108"/>
    </row>
    <row r="183" spans="3:11" x14ac:dyDescent="0.4">
      <c r="C183" s="127"/>
      <c r="D183" s="128"/>
      <c r="E183" s="133"/>
      <c r="F183" s="134"/>
      <c r="G183" s="131"/>
      <c r="H183" s="134"/>
      <c r="I183" s="132"/>
      <c r="J183" s="127"/>
      <c r="K183" s="108"/>
    </row>
    <row r="184" spans="3:11" x14ac:dyDescent="0.4">
      <c r="C184" s="127"/>
      <c r="D184" s="128"/>
      <c r="E184" s="133"/>
      <c r="F184" s="134"/>
      <c r="G184" s="131"/>
      <c r="H184" s="134"/>
      <c r="I184" s="132"/>
      <c r="J184" s="127"/>
      <c r="K184" s="108"/>
    </row>
    <row r="185" spans="3:11" x14ac:dyDescent="0.4">
      <c r="C185" s="127"/>
      <c r="D185" s="128"/>
      <c r="E185" s="133"/>
      <c r="F185" s="134"/>
      <c r="G185" s="131"/>
      <c r="H185" s="134"/>
      <c r="I185" s="132"/>
      <c r="J185" s="127"/>
      <c r="K185" s="108"/>
    </row>
    <row r="186" spans="3:11" x14ac:dyDescent="0.4">
      <c r="C186" s="127"/>
      <c r="D186" s="128"/>
      <c r="E186" s="133"/>
      <c r="F186" s="134"/>
      <c r="G186" s="131"/>
      <c r="H186" s="134"/>
      <c r="I186" s="132"/>
      <c r="J186" s="127"/>
      <c r="K186" s="108"/>
    </row>
    <row r="187" spans="3:11" x14ac:dyDescent="0.4">
      <c r="C187" s="127"/>
      <c r="D187" s="128"/>
      <c r="E187" s="133"/>
      <c r="F187" s="134"/>
      <c r="G187" s="131"/>
      <c r="H187" s="134"/>
      <c r="I187" s="132"/>
      <c r="J187" s="127"/>
      <c r="K187" s="108"/>
    </row>
    <row r="188" spans="3:11" x14ac:dyDescent="0.4">
      <c r="C188" s="127"/>
      <c r="D188" s="128"/>
      <c r="E188" s="133"/>
      <c r="F188" s="134"/>
      <c r="G188" s="131"/>
      <c r="H188" s="134"/>
      <c r="I188" s="132"/>
      <c r="J188" s="127"/>
      <c r="K188" s="108"/>
    </row>
    <row r="189" spans="3:11" x14ac:dyDescent="0.4">
      <c r="C189" s="127"/>
      <c r="D189" s="128"/>
      <c r="E189" s="133"/>
      <c r="F189" s="134"/>
      <c r="G189" s="131"/>
      <c r="H189" s="134"/>
      <c r="I189" s="132"/>
      <c r="J189" s="127"/>
      <c r="K189" s="108"/>
    </row>
    <row r="190" spans="3:11" x14ac:dyDescent="0.4">
      <c r="C190" s="127"/>
      <c r="D190" s="128"/>
      <c r="E190" s="133"/>
      <c r="F190" s="134"/>
      <c r="G190" s="131"/>
      <c r="H190" s="134"/>
      <c r="I190" s="132"/>
      <c r="J190" s="127"/>
      <c r="K190" s="108"/>
    </row>
    <row r="191" spans="3:11" x14ac:dyDescent="0.4">
      <c r="C191" s="127"/>
      <c r="D191" s="128"/>
      <c r="E191" s="133"/>
      <c r="F191" s="134"/>
      <c r="G191" s="131"/>
      <c r="H191" s="134"/>
      <c r="I191" s="132"/>
      <c r="J191" s="127"/>
      <c r="K191" s="108"/>
    </row>
    <row r="192" spans="3:11" x14ac:dyDescent="0.4">
      <c r="C192" s="127"/>
      <c r="D192" s="128"/>
      <c r="E192" s="133"/>
      <c r="F192" s="134"/>
      <c r="G192" s="131"/>
      <c r="H192" s="134"/>
      <c r="I192" s="132"/>
      <c r="J192" s="127"/>
      <c r="K192" s="108"/>
    </row>
    <row r="193" spans="3:11" x14ac:dyDescent="0.4">
      <c r="C193" s="127"/>
      <c r="D193" s="128"/>
      <c r="E193" s="133"/>
      <c r="F193" s="134"/>
      <c r="G193" s="131"/>
      <c r="H193" s="134"/>
      <c r="I193" s="132"/>
      <c r="J193" s="127"/>
      <c r="K193" s="108"/>
    </row>
    <row r="194" spans="3:11" x14ac:dyDescent="0.4">
      <c r="C194" s="127"/>
      <c r="D194" s="128"/>
      <c r="E194" s="133"/>
      <c r="F194" s="134"/>
      <c r="G194" s="131"/>
      <c r="H194" s="134"/>
      <c r="I194" s="132"/>
      <c r="J194" s="127"/>
      <c r="K194" s="108"/>
    </row>
    <row r="195" spans="3:11" x14ac:dyDescent="0.4">
      <c r="C195" s="127"/>
      <c r="D195" s="128"/>
      <c r="E195" s="133"/>
      <c r="F195" s="134"/>
      <c r="G195" s="131"/>
      <c r="H195" s="134"/>
      <c r="I195" s="132"/>
      <c r="J195" s="127"/>
      <c r="K195" s="108"/>
    </row>
    <row r="196" spans="3:11" x14ac:dyDescent="0.4">
      <c r="C196" s="127"/>
      <c r="D196" s="128"/>
      <c r="E196" s="133"/>
      <c r="F196" s="134"/>
      <c r="G196" s="131"/>
      <c r="H196" s="134"/>
      <c r="I196" s="132"/>
      <c r="J196" s="127"/>
      <c r="K196" s="108"/>
    </row>
    <row r="197" spans="3:11" x14ac:dyDescent="0.4">
      <c r="C197" s="127"/>
      <c r="D197" s="128"/>
      <c r="E197" s="133"/>
      <c r="F197" s="134"/>
      <c r="G197" s="131"/>
      <c r="H197" s="134"/>
      <c r="I197" s="132"/>
      <c r="J197" s="127"/>
      <c r="K197" s="108"/>
    </row>
    <row r="198" spans="3:11" x14ac:dyDescent="0.4">
      <c r="C198" s="127"/>
      <c r="D198" s="128"/>
      <c r="E198" s="133"/>
      <c r="F198" s="134"/>
      <c r="G198" s="131"/>
      <c r="H198" s="134"/>
      <c r="I198" s="132"/>
      <c r="J198" s="127"/>
      <c r="K198" s="108"/>
    </row>
    <row r="199" spans="3:11" x14ac:dyDescent="0.4">
      <c r="C199" s="127"/>
      <c r="D199" s="128"/>
      <c r="E199" s="133"/>
      <c r="F199" s="134"/>
      <c r="G199" s="131"/>
      <c r="H199" s="134"/>
      <c r="I199" s="132"/>
      <c r="J199" s="127"/>
      <c r="K199" s="108"/>
    </row>
    <row r="200" spans="3:11" x14ac:dyDescent="0.4">
      <c r="C200" s="127"/>
      <c r="D200" s="128"/>
      <c r="E200" s="133"/>
      <c r="F200" s="134"/>
      <c r="G200" s="131"/>
      <c r="H200" s="134"/>
      <c r="I200" s="132"/>
      <c r="J200" s="127"/>
      <c r="K200" s="108"/>
    </row>
  </sheetData>
  <sheetProtection algorithmName="SHA-512" hashValue="qC169BxcPjNMhE3dLTVsjH7H2ze9dW1Rlo3h80ZYdIftcJNvGQYzoFDn+SSJV2Pl3QSz7s1G92vH/ubWWbvOvQ==" saltValue="xut+FFvOD7Fmw04MbHeODw==" spinCount="100000" sheet="1" objects="1" scenarios="1"/>
  <phoneticPr fontId="6" type="noConversion"/>
  <dataValidations count="4">
    <dataValidation type="date" allowBlank="1" showInputMessage="1" showErrorMessage="1" sqref="D5:D200" xr:uid="{3837B41E-6BC7-4E1D-8633-B3890B3A5B78}">
      <formula1>1</formula1>
      <formula2>73051</formula2>
    </dataValidation>
    <dataValidation type="whole" allowBlank="1" showInputMessage="1" showErrorMessage="1" sqref="G5:G200" xr:uid="{5301A5E5-700C-4945-B870-380435CDDDB2}">
      <formula1>0</formula1>
      <formula2>50000</formula2>
    </dataValidation>
    <dataValidation type="decimal" operator="greaterThanOrEqual" allowBlank="1" showInputMessage="1" showErrorMessage="1" sqref="J5:J200" xr:uid="{1E013B24-8C50-4CF7-91D4-5816D466AFC0}">
      <formula1>0</formula1>
    </dataValidation>
    <dataValidation type="textLength" operator="lessThanOrEqual" allowBlank="1" showInputMessage="1" sqref="K5:K200" xr:uid="{65491EA6-EBD1-4870-B197-7AF744B71B7A}">
      <formula1>3000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C5B26646-A5B0-4297-8BDD-B11CC25158ED}">
          <x14:formula1>
            <xm:f>'Dropdown tables - Production'!$Z$2:$Z$6</xm:f>
          </x14:formula1>
          <xm:sqref>I5:I200</xm:sqref>
        </x14:dataValidation>
        <x14:dataValidation type="list" allowBlank="1" showInputMessage="1" showErrorMessage="1" xr:uid="{A85CB6B0-6EE9-47D4-9930-60410D976261}">
          <x14:formula1>
            <xm:f>'Dropdown tables - Production'!$AC$2:$AC$4</xm:f>
          </x14:formula1>
          <xm:sqref>F5:F200</xm:sqref>
        </x14:dataValidation>
        <x14:dataValidation type="list" allowBlank="1" showInputMessage="1" showErrorMessage="1" xr:uid="{79EFC546-B44A-401D-A7A0-159AD8850815}">
          <x14:formula1>
            <xm:f>'Dropdown tables - Production'!$AA$2:$AA$5</xm:f>
          </x14:formula1>
          <xm:sqref>H5:H200</xm:sqref>
        </x14:dataValidation>
        <x14:dataValidation type="list" allowBlank="1" showInputMessage="1" showErrorMessage="1" xr:uid="{C3D14FF6-7F2A-457D-9EAD-BD7C8C65B8E6}">
          <x14:formula1>
            <xm:f>'Dropdown tables - Production'!$A$2:$A$23</xm:f>
          </x14:formula1>
          <xm:sqref>C5:C200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874F-F50E-4BD7-AE81-2D0E0D0170AE}">
  <sheetPr codeName="Sheet31">
    <tabColor theme="9" tint="0.59999389629810485"/>
  </sheetPr>
  <dimension ref="A1:K1000"/>
  <sheetViews>
    <sheetView zoomScale="80" zoomScaleNormal="80" workbookViewId="0"/>
  </sheetViews>
  <sheetFormatPr defaultColWidth="9" defaultRowHeight="16.8" x14ac:dyDescent="0.4"/>
  <cols>
    <col min="1" max="1" width="8.77734375" style="13" customWidth="1"/>
    <col min="2" max="2" width="9" style="13" hidden="1" customWidth="1"/>
    <col min="3" max="3" width="12.77734375" style="13" customWidth="1"/>
    <col min="4" max="4" width="16" style="13" bestFit="1" customWidth="1"/>
    <col min="5" max="5" width="18.77734375" style="13" bestFit="1" customWidth="1"/>
    <col min="6" max="6" width="22" style="13" customWidth="1"/>
    <col min="7" max="7" width="33.21875" style="13" customWidth="1"/>
    <col min="8" max="8" width="36.21875" style="13" bestFit="1" customWidth="1"/>
    <col min="9" max="9" width="23.5546875" style="13" bestFit="1" customWidth="1"/>
    <col min="10" max="10" width="24.5546875" style="13" customWidth="1"/>
    <col min="11" max="11" width="9" style="13" customWidth="1"/>
    <col min="12" max="16384" width="9" style="13"/>
  </cols>
  <sheetData>
    <row r="1" spans="1:11" x14ac:dyDescent="0.4">
      <c r="K1" s="22"/>
    </row>
    <row r="2" spans="1:11" x14ac:dyDescent="0.4">
      <c r="C2" s="19" t="s">
        <v>232</v>
      </c>
      <c r="K2" s="22"/>
    </row>
    <row r="3" spans="1:11" s="14" customFormat="1" hidden="1" x14ac:dyDescent="0.4">
      <c r="C3" s="14" t="s">
        <v>233</v>
      </c>
      <c r="D3" s="14" t="s">
        <v>234</v>
      </c>
      <c r="E3" s="14" t="s">
        <v>235</v>
      </c>
      <c r="F3" s="14" t="s">
        <v>236</v>
      </c>
      <c r="G3" s="14" t="s">
        <v>237</v>
      </c>
      <c r="H3" s="14" t="s">
        <v>238</v>
      </c>
      <c r="I3" s="14" t="s">
        <v>239</v>
      </c>
      <c r="J3" s="14" t="s">
        <v>240</v>
      </c>
      <c r="K3" s="87" t="s">
        <v>241</v>
      </c>
    </row>
    <row r="4" spans="1:11" s="93" customFormat="1" ht="35.25" customHeight="1" x14ac:dyDescent="0.3">
      <c r="A4" s="64"/>
      <c r="B4" s="64"/>
      <c r="C4" s="89" t="s">
        <v>190</v>
      </c>
      <c r="D4" s="89" t="s">
        <v>213</v>
      </c>
      <c r="E4" s="90" t="s">
        <v>214</v>
      </c>
      <c r="F4" s="89" t="s">
        <v>229</v>
      </c>
      <c r="G4" s="89" t="s">
        <v>216</v>
      </c>
      <c r="H4" s="89" t="s">
        <v>217</v>
      </c>
      <c r="I4" s="89" t="s">
        <v>242</v>
      </c>
      <c r="J4" s="89" t="s">
        <v>243</v>
      </c>
      <c r="K4" s="90" t="s">
        <v>162</v>
      </c>
    </row>
    <row r="5" spans="1:11" x14ac:dyDescent="0.4">
      <c r="C5" s="115"/>
      <c r="D5" s="120"/>
      <c r="E5" s="121"/>
      <c r="F5" s="115"/>
      <c r="G5" s="122"/>
      <c r="H5" s="115"/>
      <c r="I5" s="115"/>
      <c r="J5" s="115"/>
      <c r="K5" s="108"/>
    </row>
    <row r="6" spans="1:11" x14ac:dyDescent="0.4">
      <c r="C6" s="115"/>
      <c r="D6" s="123"/>
      <c r="E6" s="124"/>
      <c r="F6" s="115"/>
      <c r="G6" s="125"/>
      <c r="H6" s="115"/>
      <c r="I6" s="115"/>
      <c r="J6" s="115"/>
      <c r="K6" s="108"/>
    </row>
    <row r="7" spans="1:11" x14ac:dyDescent="0.4">
      <c r="C7" s="115"/>
      <c r="D7" s="120"/>
      <c r="E7" s="121"/>
      <c r="F7" s="115"/>
      <c r="G7" s="122"/>
      <c r="H7" s="115"/>
      <c r="I7" s="115"/>
      <c r="J7" s="115"/>
      <c r="K7" s="108"/>
    </row>
    <row r="8" spans="1:11" x14ac:dyDescent="0.4">
      <c r="C8" s="115"/>
      <c r="D8" s="123"/>
      <c r="E8" s="124"/>
      <c r="F8" s="115"/>
      <c r="G8" s="125"/>
      <c r="H8" s="115"/>
      <c r="I8" s="115"/>
      <c r="J8" s="115"/>
      <c r="K8" s="108"/>
    </row>
    <row r="9" spans="1:11" x14ac:dyDescent="0.4">
      <c r="C9" s="115"/>
      <c r="D9" s="120"/>
      <c r="E9" s="121"/>
      <c r="F9" s="115"/>
      <c r="G9" s="122"/>
      <c r="H9" s="115"/>
      <c r="I9" s="115"/>
      <c r="J9" s="115"/>
      <c r="K9" s="108"/>
    </row>
    <row r="10" spans="1:11" x14ac:dyDescent="0.4">
      <c r="C10" s="115"/>
      <c r="D10" s="123"/>
      <c r="E10" s="124"/>
      <c r="F10" s="115"/>
      <c r="G10" s="125"/>
      <c r="H10" s="115"/>
      <c r="I10" s="115"/>
      <c r="J10" s="115"/>
      <c r="K10" s="108"/>
    </row>
    <row r="11" spans="1:11" x14ac:dyDescent="0.4">
      <c r="C11" s="115"/>
      <c r="D11" s="120"/>
      <c r="E11" s="121"/>
      <c r="F11" s="115"/>
      <c r="G11" s="122"/>
      <c r="H11" s="115"/>
      <c r="I11" s="115"/>
      <c r="J11" s="115"/>
      <c r="K11" s="108"/>
    </row>
    <row r="12" spans="1:11" x14ac:dyDescent="0.4">
      <c r="C12" s="115"/>
      <c r="D12" s="123"/>
      <c r="E12" s="124"/>
      <c r="F12" s="115"/>
      <c r="G12" s="125"/>
      <c r="H12" s="115"/>
      <c r="I12" s="115"/>
      <c r="J12" s="115"/>
      <c r="K12" s="108"/>
    </row>
    <row r="13" spans="1:11" x14ac:dyDescent="0.4">
      <c r="C13" s="115"/>
      <c r="D13" s="120"/>
      <c r="E13" s="121"/>
      <c r="F13" s="115"/>
      <c r="G13" s="122"/>
      <c r="H13" s="115"/>
      <c r="I13" s="115"/>
      <c r="J13" s="115"/>
      <c r="K13" s="108"/>
    </row>
    <row r="14" spans="1:11" x14ac:dyDescent="0.4">
      <c r="C14" s="115"/>
      <c r="D14" s="123"/>
      <c r="E14" s="124"/>
      <c r="F14" s="115"/>
      <c r="G14" s="125"/>
      <c r="H14" s="115"/>
      <c r="I14" s="115"/>
      <c r="J14" s="115"/>
      <c r="K14" s="108"/>
    </row>
    <row r="15" spans="1:11" x14ac:dyDescent="0.4">
      <c r="C15" s="115"/>
      <c r="D15" s="120"/>
      <c r="E15" s="121"/>
      <c r="F15" s="115"/>
      <c r="G15" s="122"/>
      <c r="H15" s="115"/>
      <c r="I15" s="115"/>
      <c r="J15" s="115"/>
      <c r="K15" s="108"/>
    </row>
    <row r="16" spans="1:11" x14ac:dyDescent="0.4">
      <c r="C16" s="115"/>
      <c r="D16" s="123"/>
      <c r="E16" s="124"/>
      <c r="F16" s="115"/>
      <c r="G16" s="125"/>
      <c r="H16" s="115"/>
      <c r="I16" s="115"/>
      <c r="J16" s="115"/>
      <c r="K16" s="108"/>
    </row>
    <row r="17" spans="3:11" x14ac:dyDescent="0.4">
      <c r="C17" s="115"/>
      <c r="D17" s="120"/>
      <c r="E17" s="121"/>
      <c r="F17" s="115"/>
      <c r="G17" s="122"/>
      <c r="H17" s="115"/>
      <c r="I17" s="115"/>
      <c r="J17" s="115"/>
      <c r="K17" s="108"/>
    </row>
    <row r="18" spans="3:11" x14ac:dyDescent="0.4">
      <c r="C18" s="115"/>
      <c r="D18" s="123"/>
      <c r="E18" s="124"/>
      <c r="F18" s="115"/>
      <c r="G18" s="125"/>
      <c r="H18" s="115"/>
      <c r="I18" s="115"/>
      <c r="J18" s="115"/>
      <c r="K18" s="108"/>
    </row>
    <row r="19" spans="3:11" x14ac:dyDescent="0.4">
      <c r="C19" s="115"/>
      <c r="D19" s="120"/>
      <c r="E19" s="124"/>
      <c r="F19" s="115"/>
      <c r="G19" s="122"/>
      <c r="H19" s="115"/>
      <c r="I19" s="115"/>
      <c r="J19" s="115"/>
      <c r="K19" s="108"/>
    </row>
    <row r="20" spans="3:11" x14ac:dyDescent="0.4">
      <c r="C20" s="115"/>
      <c r="D20" s="126"/>
      <c r="E20" s="124"/>
      <c r="F20" s="115"/>
      <c r="G20" s="117"/>
      <c r="H20" s="115"/>
      <c r="I20" s="115"/>
      <c r="J20" s="115"/>
      <c r="K20" s="108"/>
    </row>
    <row r="21" spans="3:11" x14ac:dyDescent="0.4">
      <c r="C21" s="115"/>
      <c r="D21" s="126"/>
      <c r="E21" s="124"/>
      <c r="F21" s="115"/>
      <c r="G21" s="117"/>
      <c r="H21" s="115"/>
      <c r="I21" s="115"/>
      <c r="J21" s="115"/>
      <c r="K21" s="108"/>
    </row>
    <row r="22" spans="3:11" x14ac:dyDescent="0.4">
      <c r="C22" s="115"/>
      <c r="D22" s="126"/>
      <c r="E22" s="124"/>
      <c r="F22" s="115"/>
      <c r="G22" s="117"/>
      <c r="H22" s="115"/>
      <c r="I22" s="115"/>
      <c r="J22" s="115"/>
      <c r="K22" s="108"/>
    </row>
    <row r="23" spans="3:11" x14ac:dyDescent="0.4">
      <c r="C23" s="115"/>
      <c r="D23" s="126"/>
      <c r="E23" s="124"/>
      <c r="F23" s="115"/>
      <c r="G23" s="117"/>
      <c r="H23" s="115"/>
      <c r="I23" s="115"/>
      <c r="J23" s="115"/>
      <c r="K23" s="108"/>
    </row>
    <row r="24" spans="3:11" x14ac:dyDescent="0.4">
      <c r="C24" s="115"/>
      <c r="D24" s="126"/>
      <c r="E24" s="124"/>
      <c r="F24" s="115"/>
      <c r="G24" s="117"/>
      <c r="H24" s="115"/>
      <c r="I24" s="115"/>
      <c r="J24" s="115"/>
      <c r="K24" s="108"/>
    </row>
    <row r="25" spans="3:11" x14ac:dyDescent="0.4">
      <c r="C25" s="115"/>
      <c r="D25" s="126"/>
      <c r="E25" s="124"/>
      <c r="F25" s="115"/>
      <c r="G25" s="117"/>
      <c r="H25" s="115"/>
      <c r="I25" s="115"/>
      <c r="J25" s="115"/>
      <c r="K25" s="108"/>
    </row>
    <row r="26" spans="3:11" x14ac:dyDescent="0.4">
      <c r="C26" s="115"/>
      <c r="D26" s="126"/>
      <c r="E26" s="124"/>
      <c r="F26" s="115"/>
      <c r="G26" s="117"/>
      <c r="H26" s="115"/>
      <c r="I26" s="115"/>
      <c r="J26" s="115"/>
      <c r="K26" s="108"/>
    </row>
    <row r="27" spans="3:11" x14ac:dyDescent="0.4">
      <c r="C27" s="115"/>
      <c r="D27" s="126"/>
      <c r="E27" s="124"/>
      <c r="F27" s="115"/>
      <c r="G27" s="117"/>
      <c r="H27" s="115"/>
      <c r="I27" s="115"/>
      <c r="J27" s="115"/>
      <c r="K27" s="108"/>
    </row>
    <row r="28" spans="3:11" x14ac:dyDescent="0.4">
      <c r="C28" s="115"/>
      <c r="D28" s="126"/>
      <c r="E28" s="124"/>
      <c r="F28" s="115"/>
      <c r="G28" s="117"/>
      <c r="H28" s="115"/>
      <c r="I28" s="115"/>
      <c r="J28" s="115"/>
      <c r="K28" s="108"/>
    </row>
    <row r="29" spans="3:11" x14ac:dyDescent="0.4">
      <c r="C29" s="115"/>
      <c r="D29" s="126"/>
      <c r="E29" s="124"/>
      <c r="F29" s="115"/>
      <c r="G29" s="117"/>
      <c r="H29" s="115"/>
      <c r="I29" s="115"/>
      <c r="J29" s="115"/>
      <c r="K29" s="108"/>
    </row>
    <row r="30" spans="3:11" x14ac:dyDescent="0.4">
      <c r="C30" s="115"/>
      <c r="D30" s="126"/>
      <c r="E30" s="124"/>
      <c r="F30" s="115"/>
      <c r="G30" s="117"/>
      <c r="H30" s="115"/>
      <c r="I30" s="115"/>
      <c r="J30" s="115"/>
      <c r="K30" s="108"/>
    </row>
    <row r="31" spans="3:11" x14ac:dyDescent="0.4">
      <c r="C31" s="115"/>
      <c r="D31" s="126"/>
      <c r="E31" s="124"/>
      <c r="F31" s="115"/>
      <c r="G31" s="117"/>
      <c r="H31" s="115"/>
      <c r="I31" s="115"/>
      <c r="J31" s="115"/>
      <c r="K31" s="108"/>
    </row>
    <row r="32" spans="3:11" x14ac:dyDescent="0.4">
      <c r="C32" s="115"/>
      <c r="D32" s="126"/>
      <c r="E32" s="124"/>
      <c r="F32" s="115"/>
      <c r="G32" s="117"/>
      <c r="H32" s="115"/>
      <c r="I32" s="115"/>
      <c r="J32" s="115"/>
      <c r="K32" s="108"/>
    </row>
    <row r="33" spans="3:11" x14ac:dyDescent="0.4">
      <c r="C33" s="115"/>
      <c r="D33" s="126"/>
      <c r="E33" s="124"/>
      <c r="F33" s="115"/>
      <c r="G33" s="117"/>
      <c r="H33" s="115"/>
      <c r="I33" s="115"/>
      <c r="J33" s="115"/>
      <c r="K33" s="108"/>
    </row>
    <row r="34" spans="3:11" x14ac:dyDescent="0.4">
      <c r="C34" s="115"/>
      <c r="D34" s="126"/>
      <c r="E34" s="124"/>
      <c r="F34" s="115"/>
      <c r="G34" s="117"/>
      <c r="H34" s="115"/>
      <c r="I34" s="115"/>
      <c r="J34" s="115"/>
      <c r="K34" s="108"/>
    </row>
    <row r="35" spans="3:11" x14ac:dyDescent="0.4">
      <c r="C35" s="115"/>
      <c r="D35" s="126"/>
      <c r="E35" s="124"/>
      <c r="F35" s="115"/>
      <c r="G35" s="117"/>
      <c r="H35" s="115"/>
      <c r="I35" s="115"/>
      <c r="J35" s="115"/>
      <c r="K35" s="108"/>
    </row>
    <row r="36" spans="3:11" x14ac:dyDescent="0.4">
      <c r="C36" s="115"/>
      <c r="D36" s="126"/>
      <c r="E36" s="124"/>
      <c r="F36" s="115"/>
      <c r="G36" s="117"/>
      <c r="H36" s="115"/>
      <c r="I36" s="115"/>
      <c r="J36" s="115"/>
      <c r="K36" s="108"/>
    </row>
    <row r="37" spans="3:11" x14ac:dyDescent="0.4">
      <c r="C37" s="115"/>
      <c r="D37" s="126"/>
      <c r="E37" s="124"/>
      <c r="F37" s="115"/>
      <c r="G37" s="117"/>
      <c r="H37" s="115"/>
      <c r="I37" s="115"/>
      <c r="J37" s="115"/>
      <c r="K37" s="108"/>
    </row>
    <row r="38" spans="3:11" x14ac:dyDescent="0.4">
      <c r="C38" s="115"/>
      <c r="D38" s="126"/>
      <c r="E38" s="124"/>
      <c r="F38" s="115"/>
      <c r="G38" s="117"/>
      <c r="H38" s="115"/>
      <c r="I38" s="115"/>
      <c r="J38" s="115"/>
      <c r="K38" s="108"/>
    </row>
    <row r="39" spans="3:11" x14ac:dyDescent="0.4">
      <c r="C39" s="115"/>
      <c r="D39" s="126"/>
      <c r="E39" s="124"/>
      <c r="F39" s="115"/>
      <c r="G39" s="117"/>
      <c r="H39" s="115"/>
      <c r="I39" s="115"/>
      <c r="J39" s="115"/>
      <c r="K39" s="108"/>
    </row>
    <row r="40" spans="3:11" x14ac:dyDescent="0.4">
      <c r="C40" s="115"/>
      <c r="D40" s="126"/>
      <c r="E40" s="124"/>
      <c r="F40" s="115"/>
      <c r="G40" s="117"/>
      <c r="H40" s="115"/>
      <c r="I40" s="115"/>
      <c r="J40" s="115"/>
      <c r="K40" s="108"/>
    </row>
    <row r="41" spans="3:11" x14ac:dyDescent="0.4">
      <c r="C41" s="115"/>
      <c r="D41" s="126"/>
      <c r="E41" s="124"/>
      <c r="F41" s="115"/>
      <c r="G41" s="117"/>
      <c r="H41" s="115"/>
      <c r="I41" s="115"/>
      <c r="J41" s="115"/>
      <c r="K41" s="108"/>
    </row>
    <row r="42" spans="3:11" x14ac:dyDescent="0.4">
      <c r="C42" s="115"/>
      <c r="D42" s="126"/>
      <c r="E42" s="124"/>
      <c r="F42" s="115"/>
      <c r="G42" s="117"/>
      <c r="H42" s="115"/>
      <c r="I42" s="115"/>
      <c r="J42" s="115"/>
      <c r="K42" s="108"/>
    </row>
    <row r="43" spans="3:11" x14ac:dyDescent="0.4">
      <c r="C43" s="115"/>
      <c r="D43" s="126"/>
      <c r="E43" s="124"/>
      <c r="F43" s="115"/>
      <c r="G43" s="117"/>
      <c r="H43" s="115"/>
      <c r="I43" s="115"/>
      <c r="J43" s="115"/>
      <c r="K43" s="108"/>
    </row>
    <row r="44" spans="3:11" x14ac:dyDescent="0.4">
      <c r="C44" s="115"/>
      <c r="D44" s="126"/>
      <c r="E44" s="124"/>
      <c r="F44" s="115"/>
      <c r="G44" s="117"/>
      <c r="H44" s="115"/>
      <c r="I44" s="115"/>
      <c r="J44" s="115"/>
      <c r="K44" s="108"/>
    </row>
    <row r="45" spans="3:11" x14ac:dyDescent="0.4">
      <c r="C45" s="115"/>
      <c r="D45" s="126"/>
      <c r="E45" s="124"/>
      <c r="F45" s="115"/>
      <c r="G45" s="117"/>
      <c r="H45" s="115"/>
      <c r="I45" s="115"/>
      <c r="J45" s="115"/>
      <c r="K45" s="108"/>
    </row>
    <row r="46" spans="3:11" x14ac:dyDescent="0.4">
      <c r="C46" s="115"/>
      <c r="D46" s="126"/>
      <c r="E46" s="124"/>
      <c r="F46" s="115"/>
      <c r="G46" s="117"/>
      <c r="H46" s="115"/>
      <c r="I46" s="115"/>
      <c r="J46" s="115"/>
      <c r="K46" s="108"/>
    </row>
    <row r="47" spans="3:11" x14ac:dyDescent="0.4">
      <c r="C47" s="115"/>
      <c r="D47" s="126"/>
      <c r="E47" s="124"/>
      <c r="F47" s="115"/>
      <c r="G47" s="117"/>
      <c r="H47" s="115"/>
      <c r="I47" s="115"/>
      <c r="J47" s="115"/>
      <c r="K47" s="108"/>
    </row>
    <row r="48" spans="3:11" x14ac:dyDescent="0.4">
      <c r="C48" s="115"/>
      <c r="D48" s="126"/>
      <c r="E48" s="124"/>
      <c r="F48" s="115"/>
      <c r="G48" s="117"/>
      <c r="H48" s="115"/>
      <c r="I48" s="115"/>
      <c r="J48" s="115"/>
      <c r="K48" s="108"/>
    </row>
    <row r="49" spans="3:11" x14ac:dyDescent="0.4">
      <c r="C49" s="115"/>
      <c r="D49" s="126"/>
      <c r="E49" s="124"/>
      <c r="F49" s="115"/>
      <c r="G49" s="117"/>
      <c r="H49" s="115"/>
      <c r="I49" s="115"/>
      <c r="J49" s="115"/>
      <c r="K49" s="108"/>
    </row>
    <row r="50" spans="3:11" x14ac:dyDescent="0.4">
      <c r="C50" s="115"/>
      <c r="D50" s="126"/>
      <c r="E50" s="124"/>
      <c r="F50" s="115"/>
      <c r="G50" s="117"/>
      <c r="H50" s="115"/>
      <c r="I50" s="115"/>
      <c r="J50" s="115"/>
      <c r="K50" s="108"/>
    </row>
    <row r="51" spans="3:11" x14ac:dyDescent="0.4">
      <c r="C51" s="115"/>
      <c r="D51" s="126"/>
      <c r="E51" s="124"/>
      <c r="F51" s="115"/>
      <c r="G51" s="117"/>
      <c r="H51" s="115"/>
      <c r="I51" s="115"/>
      <c r="J51" s="115"/>
      <c r="K51" s="108"/>
    </row>
    <row r="52" spans="3:11" x14ac:dyDescent="0.4">
      <c r="C52" s="115"/>
      <c r="D52" s="126"/>
      <c r="E52" s="124"/>
      <c r="F52" s="115"/>
      <c r="G52" s="117"/>
      <c r="H52" s="115"/>
      <c r="I52" s="115"/>
      <c r="J52" s="115"/>
      <c r="K52" s="108"/>
    </row>
    <row r="53" spans="3:11" x14ac:dyDescent="0.4">
      <c r="C53" s="115"/>
      <c r="D53" s="126"/>
      <c r="E53" s="124"/>
      <c r="F53" s="115"/>
      <c r="G53" s="117"/>
      <c r="H53" s="115"/>
      <c r="I53" s="115"/>
      <c r="J53" s="115"/>
      <c r="K53" s="108"/>
    </row>
    <row r="54" spans="3:11" x14ac:dyDescent="0.4">
      <c r="C54" s="115"/>
      <c r="D54" s="126"/>
      <c r="E54" s="124"/>
      <c r="F54" s="115"/>
      <c r="G54" s="117"/>
      <c r="H54" s="115"/>
      <c r="I54" s="115"/>
      <c r="J54" s="115"/>
      <c r="K54" s="108"/>
    </row>
    <row r="55" spans="3:11" x14ac:dyDescent="0.4">
      <c r="C55" s="115"/>
      <c r="D55" s="126"/>
      <c r="E55" s="124"/>
      <c r="F55" s="115"/>
      <c r="G55" s="117"/>
      <c r="H55" s="115"/>
      <c r="I55" s="115"/>
      <c r="J55" s="115"/>
      <c r="K55" s="108"/>
    </row>
    <row r="56" spans="3:11" x14ac:dyDescent="0.4">
      <c r="C56" s="115"/>
      <c r="D56" s="126"/>
      <c r="E56" s="124"/>
      <c r="F56" s="115"/>
      <c r="G56" s="117"/>
      <c r="H56" s="115"/>
      <c r="I56" s="115"/>
      <c r="J56" s="115"/>
      <c r="K56" s="108"/>
    </row>
    <row r="57" spans="3:11" x14ac:dyDescent="0.4">
      <c r="C57" s="115"/>
      <c r="D57" s="126"/>
      <c r="E57" s="124"/>
      <c r="F57" s="115"/>
      <c r="G57" s="117"/>
      <c r="H57" s="115"/>
      <c r="I57" s="115"/>
      <c r="J57" s="115"/>
      <c r="K57" s="108"/>
    </row>
    <row r="58" spans="3:11" x14ac:dyDescent="0.4">
      <c r="C58" s="115"/>
      <c r="D58" s="126"/>
      <c r="E58" s="124"/>
      <c r="F58" s="115"/>
      <c r="G58" s="117"/>
      <c r="H58" s="115"/>
      <c r="I58" s="115"/>
      <c r="J58" s="115"/>
      <c r="K58" s="108"/>
    </row>
    <row r="59" spans="3:11" x14ac:dyDescent="0.4">
      <c r="C59" s="115"/>
      <c r="D59" s="126"/>
      <c r="E59" s="124"/>
      <c r="F59" s="115"/>
      <c r="G59" s="117"/>
      <c r="H59" s="115"/>
      <c r="I59" s="115"/>
      <c r="J59" s="115"/>
      <c r="K59" s="108"/>
    </row>
    <row r="60" spans="3:11" x14ac:dyDescent="0.4">
      <c r="C60" s="115"/>
      <c r="D60" s="126"/>
      <c r="E60" s="124"/>
      <c r="F60" s="115"/>
      <c r="G60" s="117"/>
      <c r="H60" s="115"/>
      <c r="I60" s="115"/>
      <c r="J60" s="115"/>
      <c r="K60" s="108"/>
    </row>
    <row r="61" spans="3:11" x14ac:dyDescent="0.4">
      <c r="C61" s="115"/>
      <c r="D61" s="126"/>
      <c r="E61" s="124"/>
      <c r="F61" s="115"/>
      <c r="G61" s="117"/>
      <c r="H61" s="115"/>
      <c r="I61" s="115"/>
      <c r="J61" s="115"/>
      <c r="K61" s="108"/>
    </row>
    <row r="62" spans="3:11" x14ac:dyDescent="0.4">
      <c r="C62" s="115"/>
      <c r="D62" s="126"/>
      <c r="E62" s="124"/>
      <c r="F62" s="115"/>
      <c r="G62" s="117"/>
      <c r="H62" s="115"/>
      <c r="I62" s="115"/>
      <c r="J62" s="115"/>
      <c r="K62" s="108"/>
    </row>
    <row r="63" spans="3:11" x14ac:dyDescent="0.4">
      <c r="C63" s="115"/>
      <c r="D63" s="126"/>
      <c r="E63" s="124"/>
      <c r="F63" s="115"/>
      <c r="G63" s="117"/>
      <c r="H63" s="115"/>
      <c r="I63" s="115"/>
      <c r="J63" s="115"/>
      <c r="K63" s="108"/>
    </row>
    <row r="64" spans="3:11" x14ac:dyDescent="0.4">
      <c r="C64" s="115"/>
      <c r="D64" s="126"/>
      <c r="E64" s="124"/>
      <c r="F64" s="115"/>
      <c r="G64" s="117"/>
      <c r="H64" s="115"/>
      <c r="I64" s="115"/>
      <c r="J64" s="115"/>
      <c r="K64" s="108"/>
    </row>
    <row r="65" spans="3:11" x14ac:dyDescent="0.4">
      <c r="C65" s="115"/>
      <c r="D65" s="126"/>
      <c r="E65" s="124"/>
      <c r="F65" s="115"/>
      <c r="G65" s="117"/>
      <c r="H65" s="115"/>
      <c r="I65" s="115"/>
      <c r="J65" s="115"/>
      <c r="K65" s="108"/>
    </row>
    <row r="66" spans="3:11" x14ac:dyDescent="0.4">
      <c r="C66" s="115"/>
      <c r="D66" s="126"/>
      <c r="E66" s="124"/>
      <c r="F66" s="115"/>
      <c r="G66" s="117"/>
      <c r="H66" s="115"/>
      <c r="I66" s="115"/>
      <c r="J66" s="115"/>
      <c r="K66" s="108"/>
    </row>
    <row r="67" spans="3:11" x14ac:dyDescent="0.4">
      <c r="C67" s="115"/>
      <c r="D67" s="126"/>
      <c r="E67" s="124"/>
      <c r="F67" s="115"/>
      <c r="G67" s="117"/>
      <c r="H67" s="115"/>
      <c r="I67" s="115"/>
      <c r="J67" s="115"/>
      <c r="K67" s="108"/>
    </row>
    <row r="68" spans="3:11" x14ac:dyDescent="0.4">
      <c r="C68" s="115"/>
      <c r="D68" s="126"/>
      <c r="E68" s="124"/>
      <c r="F68" s="115"/>
      <c r="G68" s="117"/>
      <c r="H68" s="115"/>
      <c r="I68" s="115"/>
      <c r="J68" s="115"/>
      <c r="K68" s="108"/>
    </row>
    <row r="69" spans="3:11" x14ac:dyDescent="0.4">
      <c r="C69" s="115"/>
      <c r="D69" s="126"/>
      <c r="E69" s="124"/>
      <c r="F69" s="115"/>
      <c r="G69" s="117"/>
      <c r="H69" s="115"/>
      <c r="I69" s="115"/>
      <c r="J69" s="115"/>
      <c r="K69" s="108"/>
    </row>
    <row r="70" spans="3:11" x14ac:dyDescent="0.4">
      <c r="C70" s="115"/>
      <c r="D70" s="126"/>
      <c r="E70" s="124"/>
      <c r="F70" s="115"/>
      <c r="G70" s="117"/>
      <c r="H70" s="115"/>
      <c r="I70" s="115"/>
      <c r="J70" s="115"/>
      <c r="K70" s="108"/>
    </row>
    <row r="71" spans="3:11" x14ac:dyDescent="0.4">
      <c r="C71" s="115"/>
      <c r="D71" s="126"/>
      <c r="E71" s="124"/>
      <c r="F71" s="115"/>
      <c r="G71" s="117"/>
      <c r="H71" s="115"/>
      <c r="I71" s="115"/>
      <c r="J71" s="115"/>
      <c r="K71" s="108"/>
    </row>
    <row r="72" spans="3:11" x14ac:dyDescent="0.4">
      <c r="C72" s="115"/>
      <c r="D72" s="126"/>
      <c r="E72" s="124"/>
      <c r="F72" s="115"/>
      <c r="G72" s="117"/>
      <c r="H72" s="115"/>
      <c r="I72" s="115"/>
      <c r="J72" s="115"/>
      <c r="K72" s="108"/>
    </row>
    <row r="73" spans="3:11" x14ac:dyDescent="0.4">
      <c r="C73" s="115"/>
      <c r="D73" s="126"/>
      <c r="E73" s="124"/>
      <c r="F73" s="115"/>
      <c r="G73" s="117"/>
      <c r="H73" s="115"/>
      <c r="I73" s="115"/>
      <c r="J73" s="115"/>
      <c r="K73" s="108"/>
    </row>
    <row r="74" spans="3:11" x14ac:dyDescent="0.4">
      <c r="C74" s="115"/>
      <c r="D74" s="126"/>
      <c r="E74" s="124"/>
      <c r="F74" s="115"/>
      <c r="G74" s="117"/>
      <c r="H74" s="115"/>
      <c r="I74" s="115"/>
      <c r="J74" s="115"/>
      <c r="K74" s="108"/>
    </row>
    <row r="75" spans="3:11" x14ac:dyDescent="0.4">
      <c r="C75" s="115"/>
      <c r="D75" s="126"/>
      <c r="E75" s="124"/>
      <c r="F75" s="115"/>
      <c r="G75" s="117"/>
      <c r="H75" s="115"/>
      <c r="I75" s="115"/>
      <c r="J75" s="115"/>
      <c r="K75" s="108"/>
    </row>
    <row r="76" spans="3:11" x14ac:dyDescent="0.4">
      <c r="C76" s="115"/>
      <c r="D76" s="126"/>
      <c r="E76" s="124"/>
      <c r="F76" s="115"/>
      <c r="G76" s="117"/>
      <c r="H76" s="115"/>
      <c r="I76" s="115"/>
      <c r="J76" s="115"/>
      <c r="K76" s="108"/>
    </row>
    <row r="77" spans="3:11" x14ac:dyDescent="0.4">
      <c r="C77" s="115"/>
      <c r="D77" s="126"/>
      <c r="E77" s="124"/>
      <c r="F77" s="115"/>
      <c r="G77" s="117"/>
      <c r="H77" s="115"/>
      <c r="I77" s="115"/>
      <c r="J77" s="115"/>
      <c r="K77" s="108"/>
    </row>
    <row r="78" spans="3:11" x14ac:dyDescent="0.4">
      <c r="C78" s="115"/>
      <c r="D78" s="126"/>
      <c r="E78" s="124"/>
      <c r="F78" s="115"/>
      <c r="G78" s="117"/>
      <c r="H78" s="115"/>
      <c r="I78" s="115"/>
      <c r="J78" s="115"/>
      <c r="K78" s="108"/>
    </row>
    <row r="79" spans="3:11" x14ac:dyDescent="0.4">
      <c r="C79" s="115"/>
      <c r="D79" s="126"/>
      <c r="E79" s="124"/>
      <c r="F79" s="115"/>
      <c r="G79" s="117"/>
      <c r="H79" s="115"/>
      <c r="I79" s="115"/>
      <c r="J79" s="115"/>
      <c r="K79" s="108"/>
    </row>
    <row r="80" spans="3:11" x14ac:dyDescent="0.4">
      <c r="C80" s="115"/>
      <c r="D80" s="126"/>
      <c r="E80" s="124"/>
      <c r="F80" s="115"/>
      <c r="G80" s="117"/>
      <c r="H80" s="115"/>
      <c r="I80" s="115"/>
      <c r="J80" s="115"/>
      <c r="K80" s="108"/>
    </row>
    <row r="81" spans="3:11" x14ac:dyDescent="0.4">
      <c r="C81" s="115"/>
      <c r="D81" s="126"/>
      <c r="E81" s="124"/>
      <c r="F81" s="115"/>
      <c r="G81" s="117"/>
      <c r="H81" s="115"/>
      <c r="I81" s="115"/>
      <c r="J81" s="115"/>
      <c r="K81" s="108"/>
    </row>
    <row r="82" spans="3:11" x14ac:dyDescent="0.4">
      <c r="C82" s="115"/>
      <c r="D82" s="126"/>
      <c r="E82" s="124"/>
      <c r="F82" s="115"/>
      <c r="G82" s="117"/>
      <c r="H82" s="115"/>
      <c r="I82" s="115"/>
      <c r="J82" s="115"/>
      <c r="K82" s="108"/>
    </row>
    <row r="83" spans="3:11" x14ac:dyDescent="0.4">
      <c r="C83" s="115"/>
      <c r="D83" s="126"/>
      <c r="E83" s="124"/>
      <c r="F83" s="115"/>
      <c r="G83" s="117"/>
      <c r="H83" s="115"/>
      <c r="I83" s="115"/>
      <c r="J83" s="115"/>
      <c r="K83" s="108"/>
    </row>
    <row r="84" spans="3:11" x14ac:dyDescent="0.4">
      <c r="C84" s="115"/>
      <c r="D84" s="126"/>
      <c r="E84" s="124"/>
      <c r="F84" s="115"/>
      <c r="G84" s="117"/>
      <c r="H84" s="115"/>
      <c r="I84" s="115"/>
      <c r="J84" s="115"/>
      <c r="K84" s="108"/>
    </row>
    <row r="85" spans="3:11" x14ac:dyDescent="0.4">
      <c r="C85" s="115"/>
      <c r="D85" s="126"/>
      <c r="E85" s="124"/>
      <c r="F85" s="115"/>
      <c r="G85" s="117"/>
      <c r="H85" s="115"/>
      <c r="I85" s="115"/>
      <c r="J85" s="115"/>
      <c r="K85" s="108"/>
    </row>
    <row r="86" spans="3:11" x14ac:dyDescent="0.4">
      <c r="C86" s="115"/>
      <c r="D86" s="126"/>
      <c r="E86" s="124"/>
      <c r="F86" s="115"/>
      <c r="G86" s="117"/>
      <c r="H86" s="115"/>
      <c r="I86" s="115"/>
      <c r="J86" s="115"/>
      <c r="K86" s="108"/>
    </row>
    <row r="87" spans="3:11" x14ac:dyDescent="0.4">
      <c r="C87" s="115"/>
      <c r="D87" s="126"/>
      <c r="E87" s="124"/>
      <c r="F87" s="115"/>
      <c r="G87" s="117"/>
      <c r="H87" s="115"/>
      <c r="I87" s="115"/>
      <c r="J87" s="115"/>
      <c r="K87" s="108"/>
    </row>
    <row r="88" spans="3:11" x14ac:dyDescent="0.4">
      <c r="C88" s="115"/>
      <c r="D88" s="126"/>
      <c r="E88" s="124"/>
      <c r="F88" s="115"/>
      <c r="G88" s="117"/>
      <c r="H88" s="115"/>
      <c r="I88" s="115"/>
      <c r="J88" s="115"/>
      <c r="K88" s="108"/>
    </row>
    <row r="89" spans="3:11" x14ac:dyDescent="0.4">
      <c r="C89" s="115"/>
      <c r="D89" s="126"/>
      <c r="E89" s="124"/>
      <c r="F89" s="115"/>
      <c r="G89" s="117"/>
      <c r="H89" s="115"/>
      <c r="I89" s="115"/>
      <c r="J89" s="115"/>
      <c r="K89" s="108"/>
    </row>
    <row r="90" spans="3:11" x14ac:dyDescent="0.4">
      <c r="C90" s="115"/>
      <c r="D90" s="126"/>
      <c r="E90" s="124"/>
      <c r="F90" s="115"/>
      <c r="G90" s="117"/>
      <c r="H90" s="115"/>
      <c r="I90" s="115"/>
      <c r="J90" s="115"/>
      <c r="K90" s="108"/>
    </row>
    <row r="91" spans="3:11" x14ac:dyDescent="0.4">
      <c r="C91" s="115"/>
      <c r="D91" s="126"/>
      <c r="E91" s="124"/>
      <c r="F91" s="115"/>
      <c r="G91" s="117"/>
      <c r="H91" s="115"/>
      <c r="I91" s="115"/>
      <c r="J91" s="115"/>
      <c r="K91" s="108"/>
    </row>
    <row r="92" spans="3:11" x14ac:dyDescent="0.4">
      <c r="C92" s="115"/>
      <c r="D92" s="126"/>
      <c r="E92" s="124"/>
      <c r="F92" s="115"/>
      <c r="G92" s="117"/>
      <c r="H92" s="115"/>
      <c r="I92" s="115"/>
      <c r="J92" s="115"/>
      <c r="K92" s="108"/>
    </row>
    <row r="93" spans="3:11" x14ac:dyDescent="0.4">
      <c r="C93" s="115"/>
      <c r="D93" s="126"/>
      <c r="E93" s="124"/>
      <c r="F93" s="115"/>
      <c r="G93" s="117"/>
      <c r="H93" s="115"/>
      <c r="I93" s="115"/>
      <c r="J93" s="115"/>
      <c r="K93" s="108"/>
    </row>
    <row r="94" spans="3:11" x14ac:dyDescent="0.4">
      <c r="C94" s="115"/>
      <c r="D94" s="126"/>
      <c r="E94" s="124"/>
      <c r="F94" s="115"/>
      <c r="G94" s="117"/>
      <c r="H94" s="115"/>
      <c r="I94" s="115"/>
      <c r="J94" s="115"/>
      <c r="K94" s="108"/>
    </row>
    <row r="95" spans="3:11" x14ac:dyDescent="0.4">
      <c r="C95" s="115"/>
      <c r="D95" s="126"/>
      <c r="E95" s="124"/>
      <c r="F95" s="115"/>
      <c r="G95" s="117"/>
      <c r="H95" s="115"/>
      <c r="I95" s="115"/>
      <c r="J95" s="115"/>
      <c r="K95" s="108"/>
    </row>
    <row r="96" spans="3:11" x14ac:dyDescent="0.4">
      <c r="C96" s="115"/>
      <c r="D96" s="126"/>
      <c r="E96" s="124"/>
      <c r="F96" s="115"/>
      <c r="G96" s="117"/>
      <c r="H96" s="115"/>
      <c r="I96" s="115"/>
      <c r="J96" s="115"/>
      <c r="K96" s="108"/>
    </row>
    <row r="97" spans="3:11" x14ac:dyDescent="0.4">
      <c r="C97" s="115"/>
      <c r="D97" s="126"/>
      <c r="E97" s="124"/>
      <c r="F97" s="115"/>
      <c r="G97" s="117"/>
      <c r="H97" s="115"/>
      <c r="I97" s="115"/>
      <c r="J97" s="115"/>
      <c r="K97" s="108"/>
    </row>
    <row r="98" spans="3:11" x14ac:dyDescent="0.4">
      <c r="C98" s="115"/>
      <c r="D98" s="126"/>
      <c r="E98" s="124"/>
      <c r="F98" s="115"/>
      <c r="G98" s="117"/>
      <c r="H98" s="115"/>
      <c r="I98" s="115"/>
      <c r="J98" s="115"/>
      <c r="K98" s="108"/>
    </row>
    <row r="99" spans="3:11" x14ac:dyDescent="0.4">
      <c r="C99" s="115"/>
      <c r="D99" s="126"/>
      <c r="E99" s="124"/>
      <c r="F99" s="115"/>
      <c r="G99" s="117"/>
      <c r="H99" s="115"/>
      <c r="I99" s="115"/>
      <c r="J99" s="115"/>
      <c r="K99" s="108"/>
    </row>
    <row r="100" spans="3:11" x14ac:dyDescent="0.4">
      <c r="C100" s="115"/>
      <c r="D100" s="126"/>
      <c r="E100" s="124"/>
      <c r="F100" s="115"/>
      <c r="G100" s="117"/>
      <c r="H100" s="115"/>
      <c r="I100" s="115"/>
      <c r="J100" s="115"/>
      <c r="K100" s="108"/>
    </row>
    <row r="101" spans="3:11" x14ac:dyDescent="0.4">
      <c r="C101" s="115"/>
      <c r="D101" s="126"/>
      <c r="E101" s="124"/>
      <c r="F101" s="115"/>
      <c r="G101" s="117"/>
      <c r="H101" s="115"/>
      <c r="I101" s="115"/>
      <c r="J101" s="115"/>
      <c r="K101" s="108"/>
    </row>
    <row r="102" spans="3:11" x14ac:dyDescent="0.4">
      <c r="C102" s="115"/>
      <c r="D102" s="126"/>
      <c r="E102" s="124"/>
      <c r="F102" s="115"/>
      <c r="G102" s="117"/>
      <c r="H102" s="115"/>
      <c r="I102" s="115"/>
      <c r="J102" s="115"/>
      <c r="K102" s="108"/>
    </row>
    <row r="103" spans="3:11" x14ac:dyDescent="0.4">
      <c r="C103" s="115"/>
      <c r="D103" s="126"/>
      <c r="E103" s="124"/>
      <c r="F103" s="115"/>
      <c r="G103" s="117"/>
      <c r="H103" s="115"/>
      <c r="I103" s="115"/>
      <c r="J103" s="115"/>
      <c r="K103" s="108"/>
    </row>
    <row r="104" spans="3:11" x14ac:dyDescent="0.4">
      <c r="C104" s="115"/>
      <c r="D104" s="126"/>
      <c r="E104" s="124"/>
      <c r="F104" s="115"/>
      <c r="G104" s="117"/>
      <c r="H104" s="115"/>
      <c r="I104" s="115"/>
      <c r="J104" s="115"/>
      <c r="K104" s="108"/>
    </row>
    <row r="105" spans="3:11" x14ac:dyDescent="0.4">
      <c r="C105" s="115"/>
      <c r="D105" s="126"/>
      <c r="E105" s="124"/>
      <c r="F105" s="115"/>
      <c r="G105" s="117"/>
      <c r="H105" s="115"/>
      <c r="I105" s="115"/>
      <c r="J105" s="115"/>
      <c r="K105" s="108"/>
    </row>
    <row r="106" spans="3:11" x14ac:dyDescent="0.4">
      <c r="C106" s="115"/>
      <c r="D106" s="126"/>
      <c r="E106" s="124"/>
      <c r="F106" s="115"/>
      <c r="G106" s="117"/>
      <c r="H106" s="115"/>
      <c r="I106" s="115"/>
      <c r="J106" s="115"/>
      <c r="K106" s="108"/>
    </row>
    <row r="107" spans="3:11" x14ac:dyDescent="0.4">
      <c r="C107" s="115"/>
      <c r="D107" s="126"/>
      <c r="E107" s="124"/>
      <c r="F107" s="115"/>
      <c r="G107" s="117"/>
      <c r="H107" s="115"/>
      <c r="I107" s="115"/>
      <c r="J107" s="115"/>
      <c r="K107" s="108"/>
    </row>
    <row r="108" spans="3:11" x14ac:dyDescent="0.4">
      <c r="C108" s="115"/>
      <c r="D108" s="126"/>
      <c r="E108" s="124"/>
      <c r="F108" s="115"/>
      <c r="G108" s="117"/>
      <c r="H108" s="115"/>
      <c r="I108" s="115"/>
      <c r="J108" s="115"/>
      <c r="K108" s="108"/>
    </row>
    <row r="109" spans="3:11" x14ac:dyDescent="0.4">
      <c r="C109" s="115"/>
      <c r="D109" s="126"/>
      <c r="E109" s="124"/>
      <c r="F109" s="115"/>
      <c r="G109" s="117"/>
      <c r="H109" s="115"/>
      <c r="I109" s="115"/>
      <c r="J109" s="115"/>
      <c r="K109" s="108"/>
    </row>
    <row r="110" spans="3:11" x14ac:dyDescent="0.4">
      <c r="C110" s="115"/>
      <c r="D110" s="126"/>
      <c r="E110" s="124"/>
      <c r="F110" s="115"/>
      <c r="G110" s="117"/>
      <c r="H110" s="115"/>
      <c r="I110" s="115"/>
      <c r="J110" s="115"/>
      <c r="K110" s="108"/>
    </row>
    <row r="111" spans="3:11" x14ac:dyDescent="0.4">
      <c r="C111" s="115"/>
      <c r="D111" s="126"/>
      <c r="E111" s="124"/>
      <c r="F111" s="115"/>
      <c r="G111" s="117"/>
      <c r="H111" s="115"/>
      <c r="I111" s="115"/>
      <c r="J111" s="115"/>
      <c r="K111" s="108"/>
    </row>
    <row r="112" spans="3:11" x14ac:dyDescent="0.4">
      <c r="C112" s="115"/>
      <c r="D112" s="126"/>
      <c r="E112" s="124"/>
      <c r="F112" s="115"/>
      <c r="G112" s="117"/>
      <c r="H112" s="115"/>
      <c r="I112" s="115"/>
      <c r="J112" s="115"/>
      <c r="K112" s="108"/>
    </row>
    <row r="113" spans="3:11" x14ac:dyDescent="0.4">
      <c r="C113" s="115"/>
      <c r="D113" s="126"/>
      <c r="E113" s="124"/>
      <c r="F113" s="115"/>
      <c r="G113" s="117"/>
      <c r="H113" s="115"/>
      <c r="I113" s="115"/>
      <c r="J113" s="115"/>
      <c r="K113" s="108"/>
    </row>
    <row r="114" spans="3:11" x14ac:dyDescent="0.4">
      <c r="C114" s="115"/>
      <c r="D114" s="126"/>
      <c r="E114" s="124"/>
      <c r="F114" s="115"/>
      <c r="G114" s="117"/>
      <c r="H114" s="115"/>
      <c r="I114" s="115"/>
      <c r="J114" s="115"/>
      <c r="K114" s="108"/>
    </row>
    <row r="115" spans="3:11" x14ac:dyDescent="0.4">
      <c r="C115" s="115"/>
      <c r="D115" s="126"/>
      <c r="E115" s="124"/>
      <c r="F115" s="115"/>
      <c r="G115" s="117"/>
      <c r="H115" s="115"/>
      <c r="I115" s="115"/>
      <c r="J115" s="115"/>
      <c r="K115" s="108"/>
    </row>
    <row r="116" spans="3:11" x14ac:dyDescent="0.4">
      <c r="C116" s="115"/>
      <c r="D116" s="126"/>
      <c r="E116" s="124"/>
      <c r="F116" s="115"/>
      <c r="G116" s="117"/>
      <c r="H116" s="115"/>
      <c r="I116" s="115"/>
      <c r="J116" s="115"/>
      <c r="K116" s="108"/>
    </row>
    <row r="117" spans="3:11" x14ac:dyDescent="0.4">
      <c r="C117" s="115"/>
      <c r="D117" s="126"/>
      <c r="E117" s="124"/>
      <c r="F117" s="115"/>
      <c r="G117" s="117"/>
      <c r="H117" s="115"/>
      <c r="I117" s="115"/>
      <c r="J117" s="115"/>
      <c r="K117" s="108"/>
    </row>
    <row r="118" spans="3:11" x14ac:dyDescent="0.4">
      <c r="C118" s="115"/>
      <c r="D118" s="126"/>
      <c r="E118" s="124"/>
      <c r="F118" s="115"/>
      <c r="G118" s="117"/>
      <c r="H118" s="115"/>
      <c r="I118" s="115"/>
      <c r="J118" s="115"/>
      <c r="K118" s="108"/>
    </row>
    <row r="119" spans="3:11" x14ac:dyDescent="0.4">
      <c r="C119" s="115"/>
      <c r="D119" s="126"/>
      <c r="E119" s="124"/>
      <c r="F119" s="115"/>
      <c r="G119" s="117"/>
      <c r="H119" s="115"/>
      <c r="I119" s="115"/>
      <c r="J119" s="115"/>
      <c r="K119" s="108"/>
    </row>
    <row r="120" spans="3:11" x14ac:dyDescent="0.4">
      <c r="C120" s="115"/>
      <c r="D120" s="126"/>
      <c r="E120" s="124"/>
      <c r="F120" s="115"/>
      <c r="G120" s="117"/>
      <c r="H120" s="115"/>
      <c r="I120" s="115"/>
      <c r="J120" s="115"/>
      <c r="K120" s="108"/>
    </row>
    <row r="121" spans="3:11" x14ac:dyDescent="0.4">
      <c r="C121" s="115"/>
      <c r="D121" s="126"/>
      <c r="E121" s="124"/>
      <c r="F121" s="115"/>
      <c r="G121" s="117"/>
      <c r="H121" s="115"/>
      <c r="I121" s="115"/>
      <c r="J121" s="115"/>
      <c r="K121" s="108"/>
    </row>
    <row r="122" spans="3:11" x14ac:dyDescent="0.4">
      <c r="C122" s="115"/>
      <c r="D122" s="126"/>
      <c r="E122" s="124"/>
      <c r="F122" s="115"/>
      <c r="G122" s="117"/>
      <c r="H122" s="115"/>
      <c r="I122" s="115"/>
      <c r="J122" s="115"/>
      <c r="K122" s="108"/>
    </row>
    <row r="123" spans="3:11" x14ac:dyDescent="0.4">
      <c r="C123" s="115"/>
      <c r="D123" s="126"/>
      <c r="E123" s="124"/>
      <c r="F123" s="115"/>
      <c r="G123" s="117"/>
      <c r="H123" s="115"/>
      <c r="I123" s="115"/>
      <c r="J123" s="115"/>
      <c r="K123" s="108"/>
    </row>
    <row r="124" spans="3:11" x14ac:dyDescent="0.4">
      <c r="C124" s="115"/>
      <c r="D124" s="126"/>
      <c r="E124" s="124"/>
      <c r="F124" s="115"/>
      <c r="G124" s="117"/>
      <c r="H124" s="115"/>
      <c r="I124" s="115"/>
      <c r="J124" s="115"/>
      <c r="K124" s="108"/>
    </row>
    <row r="125" spans="3:11" x14ac:dyDescent="0.4">
      <c r="C125" s="115"/>
      <c r="D125" s="126"/>
      <c r="E125" s="124"/>
      <c r="F125" s="115"/>
      <c r="G125" s="117"/>
      <c r="H125" s="115"/>
      <c r="I125" s="115"/>
      <c r="J125" s="115"/>
      <c r="K125" s="108"/>
    </row>
    <row r="126" spans="3:11" x14ac:dyDescent="0.4">
      <c r="C126" s="115"/>
      <c r="D126" s="126"/>
      <c r="E126" s="124"/>
      <c r="F126" s="115"/>
      <c r="G126" s="117"/>
      <c r="H126" s="115"/>
      <c r="I126" s="115"/>
      <c r="J126" s="115"/>
      <c r="K126" s="108"/>
    </row>
    <row r="127" spans="3:11" x14ac:dyDescent="0.4">
      <c r="C127" s="115"/>
      <c r="D127" s="126"/>
      <c r="E127" s="124"/>
      <c r="F127" s="115"/>
      <c r="G127" s="117"/>
      <c r="H127" s="115"/>
      <c r="I127" s="115"/>
      <c r="J127" s="115"/>
      <c r="K127" s="108"/>
    </row>
    <row r="128" spans="3:11" x14ac:dyDescent="0.4">
      <c r="C128" s="115"/>
      <c r="D128" s="126"/>
      <c r="E128" s="124"/>
      <c r="F128" s="115"/>
      <c r="G128" s="117"/>
      <c r="H128" s="115"/>
      <c r="I128" s="115"/>
      <c r="J128" s="115"/>
      <c r="K128" s="108"/>
    </row>
    <row r="129" spans="3:11" x14ac:dyDescent="0.4">
      <c r="C129" s="115"/>
      <c r="D129" s="126"/>
      <c r="E129" s="124"/>
      <c r="F129" s="115"/>
      <c r="G129" s="117"/>
      <c r="H129" s="115"/>
      <c r="I129" s="115"/>
      <c r="J129" s="115"/>
      <c r="K129" s="108"/>
    </row>
    <row r="130" spans="3:11" x14ac:dyDescent="0.4">
      <c r="C130" s="115"/>
      <c r="D130" s="126"/>
      <c r="E130" s="124"/>
      <c r="F130" s="115"/>
      <c r="G130" s="117"/>
      <c r="H130" s="115"/>
      <c r="I130" s="115"/>
      <c r="J130" s="115"/>
      <c r="K130" s="108"/>
    </row>
    <row r="131" spans="3:11" x14ac:dyDescent="0.4">
      <c r="C131" s="115"/>
      <c r="D131" s="126"/>
      <c r="E131" s="124"/>
      <c r="F131" s="115"/>
      <c r="G131" s="117"/>
      <c r="H131" s="115"/>
      <c r="I131" s="115"/>
      <c r="J131" s="115"/>
      <c r="K131" s="108"/>
    </row>
    <row r="132" spans="3:11" x14ac:dyDescent="0.4">
      <c r="C132" s="115"/>
      <c r="D132" s="126"/>
      <c r="E132" s="124"/>
      <c r="F132" s="115"/>
      <c r="G132" s="117"/>
      <c r="H132" s="115"/>
      <c r="I132" s="115"/>
      <c r="J132" s="115"/>
      <c r="K132" s="108"/>
    </row>
    <row r="133" spans="3:11" x14ac:dyDescent="0.4">
      <c r="C133" s="115"/>
      <c r="D133" s="126"/>
      <c r="E133" s="124"/>
      <c r="F133" s="115"/>
      <c r="G133" s="117"/>
      <c r="H133" s="115"/>
      <c r="I133" s="115"/>
      <c r="J133" s="115"/>
      <c r="K133" s="108"/>
    </row>
    <row r="134" spans="3:11" x14ac:dyDescent="0.4">
      <c r="C134" s="115"/>
      <c r="D134" s="126"/>
      <c r="E134" s="124"/>
      <c r="F134" s="115"/>
      <c r="G134" s="117"/>
      <c r="H134" s="115"/>
      <c r="I134" s="115"/>
      <c r="J134" s="115"/>
      <c r="K134" s="108"/>
    </row>
    <row r="135" spans="3:11" x14ac:dyDescent="0.4">
      <c r="C135" s="115"/>
      <c r="D135" s="126"/>
      <c r="E135" s="124"/>
      <c r="F135" s="115"/>
      <c r="G135" s="117"/>
      <c r="H135" s="115"/>
      <c r="I135" s="115"/>
      <c r="J135" s="115"/>
      <c r="K135" s="108"/>
    </row>
    <row r="136" spans="3:11" x14ac:dyDescent="0.4">
      <c r="C136" s="115"/>
      <c r="D136" s="126"/>
      <c r="E136" s="124"/>
      <c r="F136" s="115"/>
      <c r="G136" s="117"/>
      <c r="H136" s="115"/>
      <c r="I136" s="115"/>
      <c r="J136" s="115"/>
      <c r="K136" s="108"/>
    </row>
    <row r="137" spans="3:11" x14ac:dyDescent="0.4">
      <c r="C137" s="115"/>
      <c r="D137" s="126"/>
      <c r="E137" s="124"/>
      <c r="F137" s="115"/>
      <c r="G137" s="117"/>
      <c r="H137" s="115"/>
      <c r="I137" s="115"/>
      <c r="J137" s="115"/>
      <c r="K137" s="108"/>
    </row>
    <row r="138" spans="3:11" x14ac:dyDescent="0.4">
      <c r="C138" s="115"/>
      <c r="D138" s="126"/>
      <c r="E138" s="124"/>
      <c r="F138" s="115"/>
      <c r="G138" s="117"/>
      <c r="H138" s="115"/>
      <c r="I138" s="115"/>
      <c r="J138" s="115"/>
      <c r="K138" s="108"/>
    </row>
    <row r="139" spans="3:11" x14ac:dyDescent="0.4">
      <c r="C139" s="115"/>
      <c r="D139" s="126"/>
      <c r="E139" s="124"/>
      <c r="F139" s="115"/>
      <c r="G139" s="117"/>
      <c r="H139" s="115"/>
      <c r="I139" s="115"/>
      <c r="J139" s="115"/>
      <c r="K139" s="108"/>
    </row>
    <row r="140" spans="3:11" x14ac:dyDescent="0.4">
      <c r="C140" s="115"/>
      <c r="D140" s="126"/>
      <c r="E140" s="124"/>
      <c r="F140" s="115"/>
      <c r="G140" s="117"/>
      <c r="H140" s="115"/>
      <c r="I140" s="115"/>
      <c r="J140" s="115"/>
      <c r="K140" s="108"/>
    </row>
    <row r="141" spans="3:11" x14ac:dyDescent="0.4">
      <c r="C141" s="115"/>
      <c r="D141" s="126"/>
      <c r="E141" s="124"/>
      <c r="F141" s="115"/>
      <c r="G141" s="117"/>
      <c r="H141" s="115"/>
      <c r="I141" s="115"/>
      <c r="J141" s="115"/>
      <c r="K141" s="108"/>
    </row>
    <row r="142" spans="3:11" x14ac:dyDescent="0.4">
      <c r="C142" s="115"/>
      <c r="D142" s="126"/>
      <c r="E142" s="124"/>
      <c r="F142" s="115"/>
      <c r="G142" s="117"/>
      <c r="H142" s="115"/>
      <c r="I142" s="115"/>
      <c r="J142" s="115"/>
      <c r="K142" s="108"/>
    </row>
    <row r="143" spans="3:11" x14ac:dyDescent="0.4">
      <c r="C143" s="115"/>
      <c r="D143" s="126"/>
      <c r="E143" s="124"/>
      <c r="F143" s="115"/>
      <c r="G143" s="117"/>
      <c r="H143" s="115"/>
      <c r="I143" s="115"/>
      <c r="J143" s="115"/>
      <c r="K143" s="108"/>
    </row>
    <row r="144" spans="3:11" x14ac:dyDescent="0.4">
      <c r="C144" s="115"/>
      <c r="D144" s="126"/>
      <c r="E144" s="124"/>
      <c r="F144" s="115"/>
      <c r="G144" s="117"/>
      <c r="H144" s="115"/>
      <c r="I144" s="115"/>
      <c r="J144" s="115"/>
      <c r="K144" s="108"/>
    </row>
    <row r="145" spans="3:11" x14ac:dyDescent="0.4">
      <c r="C145" s="115"/>
      <c r="D145" s="126"/>
      <c r="E145" s="124"/>
      <c r="F145" s="115"/>
      <c r="G145" s="117"/>
      <c r="H145" s="115"/>
      <c r="I145" s="115"/>
      <c r="J145" s="115"/>
      <c r="K145" s="108"/>
    </row>
    <row r="146" spans="3:11" x14ac:dyDescent="0.4">
      <c r="C146" s="115"/>
      <c r="D146" s="126"/>
      <c r="E146" s="124"/>
      <c r="F146" s="115"/>
      <c r="G146" s="117"/>
      <c r="H146" s="115"/>
      <c r="I146" s="115"/>
      <c r="J146" s="115"/>
      <c r="K146" s="108"/>
    </row>
    <row r="147" spans="3:11" x14ac:dyDescent="0.4">
      <c r="C147" s="115"/>
      <c r="D147" s="126"/>
      <c r="E147" s="124"/>
      <c r="F147" s="115"/>
      <c r="G147" s="117"/>
      <c r="H147" s="115"/>
      <c r="I147" s="115"/>
      <c r="J147" s="115"/>
      <c r="K147" s="108"/>
    </row>
    <row r="148" spans="3:11" x14ac:dyDescent="0.4">
      <c r="C148" s="115"/>
      <c r="D148" s="126"/>
      <c r="E148" s="124"/>
      <c r="F148" s="115"/>
      <c r="G148" s="117"/>
      <c r="H148" s="115"/>
      <c r="I148" s="115"/>
      <c r="J148" s="115"/>
      <c r="K148" s="108"/>
    </row>
    <row r="149" spans="3:11" x14ac:dyDescent="0.4">
      <c r="C149" s="115"/>
      <c r="D149" s="126"/>
      <c r="E149" s="124"/>
      <c r="F149" s="115"/>
      <c r="G149" s="117"/>
      <c r="H149" s="115"/>
      <c r="I149" s="115"/>
      <c r="J149" s="115"/>
      <c r="K149" s="108"/>
    </row>
    <row r="150" spans="3:11" x14ac:dyDescent="0.4">
      <c r="C150" s="115"/>
      <c r="D150" s="126"/>
      <c r="E150" s="124"/>
      <c r="F150" s="115"/>
      <c r="G150" s="117"/>
      <c r="H150" s="115"/>
      <c r="I150" s="115"/>
      <c r="J150" s="115"/>
      <c r="K150" s="108"/>
    </row>
    <row r="151" spans="3:11" x14ac:dyDescent="0.4">
      <c r="C151" s="115"/>
      <c r="D151" s="126"/>
      <c r="E151" s="124"/>
      <c r="F151" s="115"/>
      <c r="G151" s="117"/>
      <c r="H151" s="115"/>
      <c r="I151" s="115"/>
      <c r="J151" s="115"/>
      <c r="K151" s="108"/>
    </row>
    <row r="152" spans="3:11" x14ac:dyDescent="0.4">
      <c r="C152" s="115"/>
      <c r="D152" s="126"/>
      <c r="E152" s="124"/>
      <c r="F152" s="115"/>
      <c r="G152" s="117"/>
      <c r="H152" s="115"/>
      <c r="I152" s="115"/>
      <c r="J152" s="115"/>
      <c r="K152" s="108"/>
    </row>
    <row r="153" spans="3:11" x14ac:dyDescent="0.4">
      <c r="C153" s="115"/>
      <c r="D153" s="126"/>
      <c r="E153" s="124"/>
      <c r="F153" s="115"/>
      <c r="G153" s="117"/>
      <c r="H153" s="115"/>
      <c r="I153" s="115"/>
      <c r="J153" s="115"/>
      <c r="K153" s="108"/>
    </row>
    <row r="154" spans="3:11" x14ac:dyDescent="0.4">
      <c r="C154" s="115"/>
      <c r="D154" s="126"/>
      <c r="E154" s="124"/>
      <c r="F154" s="115"/>
      <c r="G154" s="117"/>
      <c r="H154" s="115"/>
      <c r="I154" s="115"/>
      <c r="J154" s="115"/>
      <c r="K154" s="108"/>
    </row>
    <row r="155" spans="3:11" x14ac:dyDescent="0.4">
      <c r="C155" s="115"/>
      <c r="D155" s="126"/>
      <c r="E155" s="124"/>
      <c r="F155" s="115"/>
      <c r="G155" s="117"/>
      <c r="H155" s="115"/>
      <c r="I155" s="115"/>
      <c r="J155" s="115"/>
      <c r="K155" s="108"/>
    </row>
    <row r="156" spans="3:11" x14ac:dyDescent="0.4">
      <c r="C156" s="115"/>
      <c r="D156" s="126"/>
      <c r="E156" s="124"/>
      <c r="F156" s="115"/>
      <c r="G156" s="117"/>
      <c r="H156" s="115"/>
      <c r="I156" s="115"/>
      <c r="J156" s="115"/>
      <c r="K156" s="108"/>
    </row>
    <row r="157" spans="3:11" x14ac:dyDescent="0.4">
      <c r="C157" s="115"/>
      <c r="D157" s="126"/>
      <c r="E157" s="124"/>
      <c r="F157" s="115"/>
      <c r="G157" s="117"/>
      <c r="H157" s="115"/>
      <c r="I157" s="115"/>
      <c r="J157" s="115"/>
      <c r="K157" s="108"/>
    </row>
    <row r="158" spans="3:11" x14ac:dyDescent="0.4">
      <c r="C158" s="115"/>
      <c r="D158" s="126"/>
      <c r="E158" s="124"/>
      <c r="F158" s="115"/>
      <c r="G158" s="117"/>
      <c r="H158" s="115"/>
      <c r="I158" s="115"/>
      <c r="J158" s="115"/>
      <c r="K158" s="108"/>
    </row>
    <row r="159" spans="3:11" x14ac:dyDescent="0.4">
      <c r="C159" s="115"/>
      <c r="D159" s="126"/>
      <c r="E159" s="124"/>
      <c r="F159" s="115"/>
      <c r="G159" s="117"/>
      <c r="H159" s="115"/>
      <c r="I159" s="115"/>
      <c r="J159" s="115"/>
      <c r="K159" s="108"/>
    </row>
    <row r="160" spans="3:11" x14ac:dyDescent="0.4">
      <c r="C160" s="115"/>
      <c r="D160" s="126"/>
      <c r="E160" s="124"/>
      <c r="F160" s="115"/>
      <c r="G160" s="117"/>
      <c r="H160" s="115"/>
      <c r="I160" s="115"/>
      <c r="J160" s="115"/>
      <c r="K160" s="108"/>
    </row>
    <row r="161" spans="3:11" x14ac:dyDescent="0.4">
      <c r="C161" s="115"/>
      <c r="D161" s="126"/>
      <c r="E161" s="124"/>
      <c r="F161" s="115"/>
      <c r="G161" s="117"/>
      <c r="H161" s="115"/>
      <c r="I161" s="115"/>
      <c r="J161" s="115"/>
      <c r="K161" s="108"/>
    </row>
    <row r="162" spans="3:11" x14ac:dyDescent="0.4">
      <c r="C162" s="115"/>
      <c r="D162" s="126"/>
      <c r="E162" s="124"/>
      <c r="F162" s="115"/>
      <c r="G162" s="117"/>
      <c r="H162" s="115"/>
      <c r="I162" s="115"/>
      <c r="J162" s="115"/>
      <c r="K162" s="108"/>
    </row>
    <row r="163" spans="3:11" x14ac:dyDescent="0.4">
      <c r="C163" s="115"/>
      <c r="D163" s="126"/>
      <c r="E163" s="124"/>
      <c r="F163" s="115"/>
      <c r="G163" s="117"/>
      <c r="H163" s="115"/>
      <c r="I163" s="115"/>
      <c r="J163" s="115"/>
      <c r="K163" s="108"/>
    </row>
    <row r="164" spans="3:11" x14ac:dyDescent="0.4">
      <c r="C164" s="115"/>
      <c r="D164" s="126"/>
      <c r="E164" s="124"/>
      <c r="F164" s="115"/>
      <c r="G164" s="117"/>
      <c r="H164" s="115"/>
      <c r="I164" s="115"/>
      <c r="J164" s="115"/>
      <c r="K164" s="108"/>
    </row>
    <row r="165" spans="3:11" x14ac:dyDescent="0.4">
      <c r="C165" s="115"/>
      <c r="D165" s="126"/>
      <c r="E165" s="124"/>
      <c r="F165" s="115"/>
      <c r="G165" s="117"/>
      <c r="H165" s="115"/>
      <c r="I165" s="115"/>
      <c r="J165" s="115"/>
      <c r="K165" s="108"/>
    </row>
    <row r="166" spans="3:11" x14ac:dyDescent="0.4">
      <c r="C166" s="115"/>
      <c r="D166" s="126"/>
      <c r="E166" s="124"/>
      <c r="F166" s="115"/>
      <c r="G166" s="117"/>
      <c r="H166" s="115"/>
      <c r="I166" s="115"/>
      <c r="J166" s="115"/>
      <c r="K166" s="108"/>
    </row>
    <row r="167" spans="3:11" x14ac:dyDescent="0.4">
      <c r="C167" s="115"/>
      <c r="D167" s="126"/>
      <c r="E167" s="124"/>
      <c r="F167" s="115"/>
      <c r="G167" s="117"/>
      <c r="H167" s="115"/>
      <c r="I167" s="115"/>
      <c r="J167" s="115"/>
      <c r="K167" s="108"/>
    </row>
    <row r="168" spans="3:11" x14ac:dyDescent="0.4">
      <c r="C168" s="115"/>
      <c r="D168" s="126"/>
      <c r="E168" s="124"/>
      <c r="F168" s="115"/>
      <c r="G168" s="117"/>
      <c r="H168" s="115"/>
      <c r="I168" s="115"/>
      <c r="J168" s="115"/>
      <c r="K168" s="108"/>
    </row>
    <row r="169" spans="3:11" x14ac:dyDescent="0.4">
      <c r="C169" s="115"/>
      <c r="D169" s="126"/>
      <c r="E169" s="124"/>
      <c r="F169" s="115"/>
      <c r="G169" s="117"/>
      <c r="H169" s="115"/>
      <c r="I169" s="115"/>
      <c r="J169" s="115"/>
      <c r="K169" s="108"/>
    </row>
    <row r="170" spans="3:11" x14ac:dyDescent="0.4">
      <c r="C170" s="115"/>
      <c r="D170" s="126"/>
      <c r="E170" s="124"/>
      <c r="F170" s="115"/>
      <c r="G170" s="117"/>
      <c r="H170" s="115"/>
      <c r="I170" s="115"/>
      <c r="J170" s="115"/>
      <c r="K170" s="108"/>
    </row>
    <row r="171" spans="3:11" x14ac:dyDescent="0.4">
      <c r="C171" s="115"/>
      <c r="D171" s="126"/>
      <c r="E171" s="124"/>
      <c r="F171" s="115"/>
      <c r="G171" s="117"/>
      <c r="H171" s="115"/>
      <c r="I171" s="115"/>
      <c r="J171" s="115"/>
      <c r="K171" s="108"/>
    </row>
    <row r="172" spans="3:11" x14ac:dyDescent="0.4">
      <c r="C172" s="115"/>
      <c r="D172" s="126"/>
      <c r="E172" s="124"/>
      <c r="F172" s="115"/>
      <c r="G172" s="117"/>
      <c r="H172" s="115"/>
      <c r="I172" s="115"/>
      <c r="J172" s="115"/>
      <c r="K172" s="108"/>
    </row>
    <row r="173" spans="3:11" x14ac:dyDescent="0.4">
      <c r="C173" s="115"/>
      <c r="D173" s="126"/>
      <c r="E173" s="124"/>
      <c r="F173" s="115"/>
      <c r="G173" s="117"/>
      <c r="H173" s="115"/>
      <c r="I173" s="115"/>
      <c r="J173" s="115"/>
      <c r="K173" s="108"/>
    </row>
    <row r="174" spans="3:11" x14ac:dyDescent="0.4">
      <c r="C174" s="115"/>
      <c r="D174" s="126"/>
      <c r="E174" s="124"/>
      <c r="F174" s="115"/>
      <c r="G174" s="117"/>
      <c r="H174" s="115"/>
      <c r="I174" s="115"/>
      <c r="J174" s="115"/>
      <c r="K174" s="108"/>
    </row>
    <row r="175" spans="3:11" x14ac:dyDescent="0.4">
      <c r="C175" s="115"/>
      <c r="D175" s="126"/>
      <c r="E175" s="124"/>
      <c r="F175" s="115"/>
      <c r="G175" s="117"/>
      <c r="H175" s="115"/>
      <c r="I175" s="115"/>
      <c r="J175" s="115"/>
      <c r="K175" s="108"/>
    </row>
    <row r="176" spans="3:11" x14ac:dyDescent="0.4">
      <c r="C176" s="115"/>
      <c r="D176" s="126"/>
      <c r="E176" s="124"/>
      <c r="F176" s="115"/>
      <c r="G176" s="117"/>
      <c r="H176" s="115"/>
      <c r="I176" s="115"/>
      <c r="J176" s="115"/>
      <c r="K176" s="108"/>
    </row>
    <row r="177" spans="3:11" x14ac:dyDescent="0.4">
      <c r="C177" s="115"/>
      <c r="D177" s="126"/>
      <c r="E177" s="124"/>
      <c r="F177" s="115"/>
      <c r="G177" s="117"/>
      <c r="H177" s="115"/>
      <c r="I177" s="115"/>
      <c r="J177" s="115"/>
      <c r="K177" s="108"/>
    </row>
    <row r="178" spans="3:11" x14ac:dyDescent="0.4">
      <c r="C178" s="115"/>
      <c r="D178" s="126"/>
      <c r="E178" s="124"/>
      <c r="F178" s="115"/>
      <c r="G178" s="117"/>
      <c r="H178" s="115"/>
      <c r="I178" s="115"/>
      <c r="J178" s="115"/>
      <c r="K178" s="108"/>
    </row>
    <row r="179" spans="3:11" x14ac:dyDescent="0.4">
      <c r="C179" s="115"/>
      <c r="D179" s="126"/>
      <c r="E179" s="124"/>
      <c r="F179" s="115"/>
      <c r="G179" s="117"/>
      <c r="H179" s="115"/>
      <c r="I179" s="115"/>
      <c r="J179" s="115"/>
      <c r="K179" s="108"/>
    </row>
    <row r="180" spans="3:11" x14ac:dyDescent="0.4">
      <c r="C180" s="115"/>
      <c r="D180" s="126"/>
      <c r="E180" s="124"/>
      <c r="F180" s="115"/>
      <c r="G180" s="117"/>
      <c r="H180" s="115"/>
      <c r="I180" s="115"/>
      <c r="J180" s="115"/>
      <c r="K180" s="108"/>
    </row>
    <row r="181" spans="3:11" x14ac:dyDescent="0.4">
      <c r="C181" s="115"/>
      <c r="D181" s="126"/>
      <c r="E181" s="124"/>
      <c r="F181" s="115"/>
      <c r="G181" s="117"/>
      <c r="H181" s="115"/>
      <c r="I181" s="115"/>
      <c r="J181" s="115"/>
      <c r="K181" s="108"/>
    </row>
    <row r="182" spans="3:11" x14ac:dyDescent="0.4">
      <c r="C182" s="115"/>
      <c r="D182" s="126"/>
      <c r="E182" s="124"/>
      <c r="F182" s="115"/>
      <c r="G182" s="117"/>
      <c r="H182" s="115"/>
      <c r="I182" s="115"/>
      <c r="J182" s="115"/>
      <c r="K182" s="108"/>
    </row>
    <row r="183" spans="3:11" x14ac:dyDescent="0.4">
      <c r="C183" s="115"/>
      <c r="D183" s="126"/>
      <c r="E183" s="124"/>
      <c r="F183" s="115"/>
      <c r="G183" s="117"/>
      <c r="H183" s="115"/>
      <c r="I183" s="115"/>
      <c r="J183" s="115"/>
      <c r="K183" s="108"/>
    </row>
    <row r="184" spans="3:11" x14ac:dyDescent="0.4">
      <c r="C184" s="115"/>
      <c r="D184" s="126"/>
      <c r="E184" s="124"/>
      <c r="F184" s="115"/>
      <c r="G184" s="117"/>
      <c r="H184" s="115"/>
      <c r="I184" s="115"/>
      <c r="J184" s="115"/>
      <c r="K184" s="108"/>
    </row>
    <row r="185" spans="3:11" x14ac:dyDescent="0.4">
      <c r="C185" s="115"/>
      <c r="D185" s="126"/>
      <c r="E185" s="124"/>
      <c r="F185" s="115"/>
      <c r="G185" s="117"/>
      <c r="H185" s="115"/>
      <c r="I185" s="115"/>
      <c r="J185" s="115"/>
      <c r="K185" s="108"/>
    </row>
    <row r="186" spans="3:11" x14ac:dyDescent="0.4">
      <c r="C186" s="115"/>
      <c r="D186" s="126"/>
      <c r="E186" s="124"/>
      <c r="F186" s="115"/>
      <c r="G186" s="117"/>
      <c r="H186" s="115"/>
      <c r="I186" s="115"/>
      <c r="J186" s="115"/>
      <c r="K186" s="108"/>
    </row>
    <row r="187" spans="3:11" x14ac:dyDescent="0.4">
      <c r="C187" s="115"/>
      <c r="D187" s="126"/>
      <c r="E187" s="124"/>
      <c r="F187" s="115"/>
      <c r="G187" s="117"/>
      <c r="H187" s="115"/>
      <c r="I187" s="115"/>
      <c r="J187" s="115"/>
      <c r="K187" s="108"/>
    </row>
    <row r="188" spans="3:11" x14ac:dyDescent="0.4">
      <c r="C188" s="115"/>
      <c r="D188" s="126"/>
      <c r="E188" s="124"/>
      <c r="F188" s="115"/>
      <c r="G188" s="117"/>
      <c r="H188" s="115"/>
      <c r="I188" s="115"/>
      <c r="J188" s="115"/>
      <c r="K188" s="108"/>
    </row>
    <row r="189" spans="3:11" x14ac:dyDescent="0.4">
      <c r="C189" s="115"/>
      <c r="D189" s="126"/>
      <c r="E189" s="124"/>
      <c r="F189" s="115"/>
      <c r="G189" s="117"/>
      <c r="H189" s="115"/>
      <c r="I189" s="115"/>
      <c r="J189" s="115"/>
      <c r="K189" s="108"/>
    </row>
    <row r="190" spans="3:11" x14ac:dyDescent="0.4">
      <c r="C190" s="115"/>
      <c r="D190" s="126"/>
      <c r="E190" s="124"/>
      <c r="F190" s="115"/>
      <c r="G190" s="117"/>
      <c r="H190" s="115"/>
      <c r="I190" s="115"/>
      <c r="J190" s="115"/>
      <c r="K190" s="108"/>
    </row>
    <row r="191" spans="3:11" x14ac:dyDescent="0.4">
      <c r="C191" s="115"/>
      <c r="D191" s="126"/>
      <c r="E191" s="124"/>
      <c r="F191" s="115"/>
      <c r="G191" s="117"/>
      <c r="H191" s="115"/>
      <c r="I191" s="115"/>
      <c r="J191" s="115"/>
      <c r="K191" s="108"/>
    </row>
    <row r="192" spans="3:11" x14ac:dyDescent="0.4">
      <c r="C192" s="115"/>
      <c r="D192" s="126"/>
      <c r="E192" s="124"/>
      <c r="F192" s="115"/>
      <c r="G192" s="117"/>
      <c r="H192" s="115"/>
      <c r="I192" s="115"/>
      <c r="J192" s="115"/>
      <c r="K192" s="108"/>
    </row>
    <row r="193" spans="3:11" x14ac:dyDescent="0.4">
      <c r="C193" s="115"/>
      <c r="D193" s="126"/>
      <c r="E193" s="124"/>
      <c r="F193" s="115"/>
      <c r="G193" s="117"/>
      <c r="H193" s="115"/>
      <c r="I193" s="115"/>
      <c r="J193" s="115"/>
      <c r="K193" s="108"/>
    </row>
    <row r="194" spans="3:11" x14ac:dyDescent="0.4">
      <c r="C194" s="115"/>
      <c r="D194" s="126"/>
      <c r="E194" s="124"/>
      <c r="F194" s="115"/>
      <c r="G194" s="117"/>
      <c r="H194" s="115"/>
      <c r="I194" s="115"/>
      <c r="J194" s="115"/>
      <c r="K194" s="108"/>
    </row>
    <row r="195" spans="3:11" x14ac:dyDescent="0.4">
      <c r="C195" s="115"/>
      <c r="D195" s="126"/>
      <c r="E195" s="124"/>
      <c r="F195" s="115"/>
      <c r="G195" s="117"/>
      <c r="H195" s="115"/>
      <c r="I195" s="115"/>
      <c r="J195" s="115"/>
      <c r="K195" s="108"/>
    </row>
    <row r="196" spans="3:11" x14ac:dyDescent="0.4">
      <c r="C196" s="115"/>
      <c r="D196" s="126"/>
      <c r="E196" s="124"/>
      <c r="F196" s="115"/>
      <c r="G196" s="117"/>
      <c r="H196" s="115"/>
      <c r="I196" s="115"/>
      <c r="J196" s="115"/>
      <c r="K196" s="108"/>
    </row>
    <row r="197" spans="3:11" x14ac:dyDescent="0.4">
      <c r="C197" s="115"/>
      <c r="D197" s="126"/>
      <c r="E197" s="124"/>
      <c r="F197" s="115"/>
      <c r="G197" s="117"/>
      <c r="H197" s="115"/>
      <c r="I197" s="115"/>
      <c r="J197" s="115"/>
      <c r="K197" s="108"/>
    </row>
    <row r="198" spans="3:11" x14ac:dyDescent="0.4">
      <c r="C198" s="115"/>
      <c r="D198" s="126"/>
      <c r="E198" s="124"/>
      <c r="F198" s="115"/>
      <c r="G198" s="117"/>
      <c r="H198" s="115"/>
      <c r="I198" s="115"/>
      <c r="J198" s="115"/>
      <c r="K198" s="108"/>
    </row>
    <row r="199" spans="3:11" x14ac:dyDescent="0.4">
      <c r="C199" s="115"/>
      <c r="D199" s="126"/>
      <c r="E199" s="124"/>
      <c r="F199" s="115"/>
      <c r="G199" s="117"/>
      <c r="H199" s="115"/>
      <c r="I199" s="115"/>
      <c r="J199" s="115"/>
      <c r="K199" s="108"/>
    </row>
    <row r="200" spans="3:11" x14ac:dyDescent="0.4">
      <c r="C200" s="115"/>
      <c r="D200" s="126"/>
      <c r="E200" s="124"/>
      <c r="F200" s="115"/>
      <c r="G200" s="117"/>
      <c r="H200" s="115"/>
      <c r="I200" s="115"/>
      <c r="J200" s="115"/>
      <c r="K200" s="108"/>
    </row>
    <row r="201" spans="3:11" x14ac:dyDescent="0.4">
      <c r="C201" s="115"/>
      <c r="D201" s="126"/>
      <c r="E201" s="124"/>
      <c r="F201" s="115"/>
      <c r="G201" s="117"/>
      <c r="H201" s="115"/>
      <c r="I201" s="115"/>
      <c r="J201" s="115"/>
      <c r="K201" s="108"/>
    </row>
    <row r="202" spans="3:11" x14ac:dyDescent="0.4">
      <c r="C202" s="115"/>
      <c r="D202" s="126"/>
      <c r="E202" s="124"/>
      <c r="F202" s="115"/>
      <c r="G202" s="117"/>
      <c r="H202" s="115"/>
      <c r="I202" s="115"/>
      <c r="J202" s="115"/>
      <c r="K202" s="108"/>
    </row>
    <row r="203" spans="3:11" x14ac:dyDescent="0.4">
      <c r="C203" s="115"/>
      <c r="D203" s="126"/>
      <c r="E203" s="124"/>
      <c r="F203" s="115"/>
      <c r="G203" s="117"/>
      <c r="H203" s="115"/>
      <c r="I203" s="115"/>
      <c r="J203" s="115"/>
      <c r="K203" s="108"/>
    </row>
    <row r="204" spans="3:11" x14ac:dyDescent="0.4">
      <c r="C204" s="115"/>
      <c r="D204" s="126"/>
      <c r="E204" s="124"/>
      <c r="F204" s="115"/>
      <c r="G204" s="117"/>
      <c r="H204" s="115"/>
      <c r="I204" s="115"/>
      <c r="J204" s="115"/>
      <c r="K204" s="108"/>
    </row>
    <row r="205" spans="3:11" x14ac:dyDescent="0.4">
      <c r="C205" s="115"/>
      <c r="D205" s="126"/>
      <c r="E205" s="124"/>
      <c r="F205" s="115"/>
      <c r="G205" s="117"/>
      <c r="H205" s="115"/>
      <c r="I205" s="115"/>
      <c r="J205" s="115"/>
      <c r="K205" s="108"/>
    </row>
    <row r="206" spans="3:11" x14ac:dyDescent="0.4">
      <c r="C206" s="115"/>
      <c r="D206" s="126"/>
      <c r="E206" s="124"/>
      <c r="F206" s="115"/>
      <c r="G206" s="117"/>
      <c r="H206" s="115"/>
      <c r="I206" s="115"/>
      <c r="J206" s="115"/>
      <c r="K206" s="108"/>
    </row>
    <row r="207" spans="3:11" x14ac:dyDescent="0.4">
      <c r="C207" s="115"/>
      <c r="D207" s="126"/>
      <c r="E207" s="124"/>
      <c r="F207" s="115"/>
      <c r="G207" s="117"/>
      <c r="H207" s="115"/>
      <c r="I207" s="115"/>
      <c r="J207" s="115"/>
      <c r="K207" s="108"/>
    </row>
    <row r="208" spans="3:11" x14ac:dyDescent="0.4">
      <c r="C208" s="115"/>
      <c r="D208" s="126"/>
      <c r="E208" s="124"/>
      <c r="F208" s="115"/>
      <c r="G208" s="117"/>
      <c r="H208" s="115"/>
      <c r="I208" s="115"/>
      <c r="J208" s="115"/>
      <c r="K208" s="108"/>
    </row>
    <row r="209" spans="3:11" x14ac:dyDescent="0.4">
      <c r="C209" s="115"/>
      <c r="D209" s="126"/>
      <c r="E209" s="124"/>
      <c r="F209" s="115"/>
      <c r="G209" s="117"/>
      <c r="H209" s="115"/>
      <c r="I209" s="115"/>
      <c r="J209" s="115"/>
      <c r="K209" s="108"/>
    </row>
    <row r="210" spans="3:11" x14ac:dyDescent="0.4">
      <c r="C210" s="115"/>
      <c r="D210" s="126"/>
      <c r="E210" s="124"/>
      <c r="F210" s="115"/>
      <c r="G210" s="117"/>
      <c r="H210" s="115"/>
      <c r="I210" s="115"/>
      <c r="J210" s="115"/>
      <c r="K210" s="108"/>
    </row>
    <row r="211" spans="3:11" x14ac:dyDescent="0.4">
      <c r="C211" s="115"/>
      <c r="D211" s="126"/>
      <c r="E211" s="124"/>
      <c r="F211" s="115"/>
      <c r="G211" s="117"/>
      <c r="H211" s="115"/>
      <c r="I211" s="115"/>
      <c r="J211" s="115"/>
      <c r="K211" s="108"/>
    </row>
    <row r="212" spans="3:11" x14ac:dyDescent="0.4">
      <c r="C212" s="115"/>
      <c r="D212" s="126"/>
      <c r="E212" s="124"/>
      <c r="F212" s="115"/>
      <c r="G212" s="117"/>
      <c r="H212" s="115"/>
      <c r="I212" s="115"/>
      <c r="J212" s="115"/>
      <c r="K212" s="108"/>
    </row>
    <row r="213" spans="3:11" x14ac:dyDescent="0.4">
      <c r="C213" s="115"/>
      <c r="D213" s="126"/>
      <c r="E213" s="124"/>
      <c r="F213" s="115"/>
      <c r="G213" s="117"/>
      <c r="H213" s="115"/>
      <c r="I213" s="115"/>
      <c r="J213" s="115"/>
      <c r="K213" s="108"/>
    </row>
    <row r="214" spans="3:11" x14ac:dyDescent="0.4">
      <c r="C214" s="115"/>
      <c r="D214" s="126"/>
      <c r="E214" s="124"/>
      <c r="F214" s="115"/>
      <c r="G214" s="117"/>
      <c r="H214" s="115"/>
      <c r="I214" s="115"/>
      <c r="J214" s="115"/>
      <c r="K214" s="108"/>
    </row>
    <row r="215" spans="3:11" x14ac:dyDescent="0.4">
      <c r="C215" s="115"/>
      <c r="D215" s="126"/>
      <c r="E215" s="124"/>
      <c r="F215" s="115"/>
      <c r="G215" s="117"/>
      <c r="H215" s="115"/>
      <c r="I215" s="115"/>
      <c r="J215" s="115"/>
      <c r="K215" s="108"/>
    </row>
    <row r="216" spans="3:11" x14ac:dyDescent="0.4">
      <c r="C216" s="115"/>
      <c r="D216" s="126"/>
      <c r="E216" s="124"/>
      <c r="F216" s="115"/>
      <c r="G216" s="117"/>
      <c r="H216" s="115"/>
      <c r="I216" s="115"/>
      <c r="J216" s="115"/>
      <c r="K216" s="108"/>
    </row>
    <row r="217" spans="3:11" x14ac:dyDescent="0.4">
      <c r="C217" s="115"/>
      <c r="D217" s="126"/>
      <c r="E217" s="124"/>
      <c r="F217" s="115"/>
      <c r="G217" s="117"/>
      <c r="H217" s="115"/>
      <c r="I217" s="115"/>
      <c r="J217" s="115"/>
      <c r="K217" s="108"/>
    </row>
    <row r="218" spans="3:11" x14ac:dyDescent="0.4">
      <c r="C218" s="115"/>
      <c r="D218" s="126"/>
      <c r="E218" s="124"/>
      <c r="F218" s="115"/>
      <c r="G218" s="117"/>
      <c r="H218" s="115"/>
      <c r="I218" s="115"/>
      <c r="J218" s="115"/>
      <c r="K218" s="108"/>
    </row>
    <row r="219" spans="3:11" x14ac:dyDescent="0.4">
      <c r="C219" s="115"/>
      <c r="D219" s="126"/>
      <c r="E219" s="124"/>
      <c r="F219" s="115"/>
      <c r="G219" s="117"/>
      <c r="H219" s="115"/>
      <c r="I219" s="115"/>
      <c r="J219" s="115"/>
      <c r="K219" s="108"/>
    </row>
    <row r="220" spans="3:11" x14ac:dyDescent="0.4">
      <c r="C220" s="115"/>
      <c r="D220" s="126"/>
      <c r="E220" s="124"/>
      <c r="F220" s="115"/>
      <c r="G220" s="117"/>
      <c r="H220" s="115"/>
      <c r="I220" s="115"/>
      <c r="J220" s="115"/>
      <c r="K220" s="108"/>
    </row>
    <row r="221" spans="3:11" x14ac:dyDescent="0.4">
      <c r="C221" s="115"/>
      <c r="D221" s="126"/>
      <c r="E221" s="124"/>
      <c r="F221" s="115"/>
      <c r="G221" s="117"/>
      <c r="H221" s="115"/>
      <c r="I221" s="115"/>
      <c r="J221" s="115"/>
      <c r="K221" s="108"/>
    </row>
    <row r="222" spans="3:11" x14ac:dyDescent="0.4">
      <c r="C222" s="115"/>
      <c r="D222" s="126"/>
      <c r="E222" s="124"/>
      <c r="F222" s="115"/>
      <c r="G222" s="117"/>
      <c r="H222" s="115"/>
      <c r="I222" s="115"/>
      <c r="J222" s="115"/>
      <c r="K222" s="108"/>
    </row>
    <row r="223" spans="3:11" x14ac:dyDescent="0.4">
      <c r="C223" s="115"/>
      <c r="D223" s="126"/>
      <c r="E223" s="124"/>
      <c r="F223" s="115"/>
      <c r="G223" s="117"/>
      <c r="H223" s="115"/>
      <c r="I223" s="115"/>
      <c r="J223" s="115"/>
      <c r="K223" s="108"/>
    </row>
    <row r="224" spans="3:11" x14ac:dyDescent="0.4">
      <c r="C224" s="115"/>
      <c r="D224" s="126"/>
      <c r="E224" s="124"/>
      <c r="F224" s="115"/>
      <c r="G224" s="117"/>
      <c r="H224" s="115"/>
      <c r="I224" s="115"/>
      <c r="J224" s="115"/>
      <c r="K224" s="108"/>
    </row>
    <row r="225" spans="3:11" x14ac:dyDescent="0.4">
      <c r="C225" s="115"/>
      <c r="D225" s="126"/>
      <c r="E225" s="124"/>
      <c r="F225" s="115"/>
      <c r="G225" s="117"/>
      <c r="H225" s="115"/>
      <c r="I225" s="115"/>
      <c r="J225" s="115"/>
      <c r="K225" s="108"/>
    </row>
    <row r="226" spans="3:11" x14ac:dyDescent="0.4">
      <c r="C226" s="115"/>
      <c r="D226" s="126"/>
      <c r="E226" s="124"/>
      <c r="F226" s="115"/>
      <c r="G226" s="117"/>
      <c r="H226" s="115"/>
      <c r="I226" s="115"/>
      <c r="J226" s="115"/>
      <c r="K226" s="108"/>
    </row>
    <row r="227" spans="3:11" x14ac:dyDescent="0.4">
      <c r="C227" s="115"/>
      <c r="D227" s="126"/>
      <c r="E227" s="124"/>
      <c r="F227" s="115"/>
      <c r="G227" s="117"/>
      <c r="H227" s="115"/>
      <c r="I227" s="115"/>
      <c r="J227" s="115"/>
      <c r="K227" s="108"/>
    </row>
    <row r="228" spans="3:11" x14ac:dyDescent="0.4">
      <c r="C228" s="115"/>
      <c r="D228" s="126"/>
      <c r="E228" s="124"/>
      <c r="F228" s="115"/>
      <c r="G228" s="117"/>
      <c r="H228" s="115"/>
      <c r="I228" s="115"/>
      <c r="J228" s="115"/>
      <c r="K228" s="108"/>
    </row>
    <row r="229" spans="3:11" x14ac:dyDescent="0.4">
      <c r="C229" s="115"/>
      <c r="D229" s="126"/>
      <c r="E229" s="124"/>
      <c r="F229" s="115"/>
      <c r="G229" s="117"/>
      <c r="H229" s="115"/>
      <c r="I229" s="115"/>
      <c r="J229" s="115"/>
      <c r="K229" s="108"/>
    </row>
    <row r="230" spans="3:11" x14ac:dyDescent="0.4">
      <c r="C230" s="115"/>
      <c r="D230" s="126"/>
      <c r="E230" s="124"/>
      <c r="F230" s="115"/>
      <c r="G230" s="117"/>
      <c r="H230" s="115"/>
      <c r="I230" s="115"/>
      <c r="J230" s="115"/>
      <c r="K230" s="108"/>
    </row>
    <row r="231" spans="3:11" x14ac:dyDescent="0.4">
      <c r="C231" s="115"/>
      <c r="D231" s="126"/>
      <c r="E231" s="124"/>
      <c r="F231" s="115"/>
      <c r="G231" s="117"/>
      <c r="H231" s="115"/>
      <c r="I231" s="115"/>
      <c r="J231" s="115"/>
      <c r="K231" s="108"/>
    </row>
    <row r="232" spans="3:11" x14ac:dyDescent="0.4">
      <c r="C232" s="115"/>
      <c r="D232" s="126"/>
      <c r="E232" s="124"/>
      <c r="F232" s="115"/>
      <c r="G232" s="117"/>
      <c r="H232" s="115"/>
      <c r="I232" s="115"/>
      <c r="J232" s="115"/>
      <c r="K232" s="108"/>
    </row>
    <row r="233" spans="3:11" x14ac:dyDescent="0.4">
      <c r="C233" s="115"/>
      <c r="D233" s="126"/>
      <c r="E233" s="124"/>
      <c r="F233" s="115"/>
      <c r="G233" s="117"/>
      <c r="H233" s="115"/>
      <c r="I233" s="115"/>
      <c r="J233" s="115"/>
      <c r="K233" s="108"/>
    </row>
    <row r="234" spans="3:11" x14ac:dyDescent="0.4">
      <c r="C234" s="115"/>
      <c r="D234" s="126"/>
      <c r="E234" s="124"/>
      <c r="F234" s="115"/>
      <c r="G234" s="117"/>
      <c r="H234" s="115"/>
      <c r="I234" s="115"/>
      <c r="J234" s="115"/>
      <c r="K234" s="108"/>
    </row>
    <row r="235" spans="3:11" x14ac:dyDescent="0.4">
      <c r="C235" s="115"/>
      <c r="D235" s="126"/>
      <c r="E235" s="124"/>
      <c r="F235" s="115"/>
      <c r="G235" s="117"/>
      <c r="H235" s="115"/>
      <c r="I235" s="115"/>
      <c r="J235" s="115"/>
      <c r="K235" s="108"/>
    </row>
    <row r="236" spans="3:11" x14ac:dyDescent="0.4">
      <c r="C236" s="115"/>
      <c r="D236" s="126"/>
      <c r="E236" s="124"/>
      <c r="F236" s="115"/>
      <c r="G236" s="117"/>
      <c r="H236" s="115"/>
      <c r="I236" s="115"/>
      <c r="J236" s="115"/>
      <c r="K236" s="108"/>
    </row>
    <row r="237" spans="3:11" x14ac:dyDescent="0.4">
      <c r="C237" s="115"/>
      <c r="D237" s="126"/>
      <c r="E237" s="124"/>
      <c r="F237" s="115"/>
      <c r="G237" s="117"/>
      <c r="H237" s="115"/>
      <c r="I237" s="115"/>
      <c r="J237" s="115"/>
      <c r="K237" s="108"/>
    </row>
    <row r="238" spans="3:11" x14ac:dyDescent="0.4">
      <c r="C238" s="115"/>
      <c r="D238" s="126"/>
      <c r="E238" s="124"/>
      <c r="F238" s="115"/>
      <c r="G238" s="117"/>
      <c r="H238" s="115"/>
      <c r="I238" s="115"/>
      <c r="J238" s="115"/>
      <c r="K238" s="108"/>
    </row>
    <row r="239" spans="3:11" x14ac:dyDescent="0.4">
      <c r="C239" s="115"/>
      <c r="D239" s="126"/>
      <c r="E239" s="124"/>
      <c r="F239" s="115"/>
      <c r="G239" s="117"/>
      <c r="H239" s="115"/>
      <c r="I239" s="115"/>
      <c r="J239" s="115"/>
      <c r="K239" s="108"/>
    </row>
    <row r="240" spans="3:11" x14ac:dyDescent="0.4">
      <c r="C240" s="115"/>
      <c r="D240" s="126"/>
      <c r="E240" s="124"/>
      <c r="F240" s="115"/>
      <c r="G240" s="117"/>
      <c r="H240" s="115"/>
      <c r="I240" s="115"/>
      <c r="J240" s="115"/>
      <c r="K240" s="108"/>
    </row>
    <row r="241" spans="3:11" x14ac:dyDescent="0.4">
      <c r="C241" s="115"/>
      <c r="D241" s="126"/>
      <c r="E241" s="124"/>
      <c r="F241" s="115"/>
      <c r="G241" s="117"/>
      <c r="H241" s="115"/>
      <c r="I241" s="115"/>
      <c r="J241" s="115"/>
      <c r="K241" s="108"/>
    </row>
    <row r="242" spans="3:11" x14ac:dyDescent="0.4">
      <c r="C242" s="115"/>
      <c r="D242" s="126"/>
      <c r="E242" s="124"/>
      <c r="F242" s="115"/>
      <c r="G242" s="117"/>
      <c r="H242" s="115"/>
      <c r="I242" s="115"/>
      <c r="J242" s="115"/>
      <c r="K242" s="108"/>
    </row>
    <row r="243" spans="3:11" x14ac:dyDescent="0.4">
      <c r="C243" s="115"/>
      <c r="D243" s="126"/>
      <c r="E243" s="124"/>
      <c r="F243" s="115"/>
      <c r="G243" s="117"/>
      <c r="H243" s="115"/>
      <c r="I243" s="115"/>
      <c r="J243" s="115"/>
      <c r="K243" s="108"/>
    </row>
    <row r="244" spans="3:11" x14ac:dyDescent="0.4">
      <c r="C244" s="115"/>
      <c r="D244" s="126"/>
      <c r="E244" s="124"/>
      <c r="F244" s="115"/>
      <c r="G244" s="117"/>
      <c r="H244" s="115"/>
      <c r="I244" s="115"/>
      <c r="J244" s="115"/>
      <c r="K244" s="108"/>
    </row>
    <row r="245" spans="3:11" x14ac:dyDescent="0.4">
      <c r="C245" s="115"/>
      <c r="D245" s="126"/>
      <c r="E245" s="124"/>
      <c r="F245" s="115"/>
      <c r="G245" s="117"/>
      <c r="H245" s="115"/>
      <c r="I245" s="115"/>
      <c r="J245" s="115"/>
      <c r="K245" s="108"/>
    </row>
    <row r="246" spans="3:11" x14ac:dyDescent="0.4">
      <c r="C246" s="115"/>
      <c r="D246" s="126"/>
      <c r="E246" s="124"/>
      <c r="F246" s="115"/>
      <c r="G246" s="117"/>
      <c r="H246" s="115"/>
      <c r="I246" s="115"/>
      <c r="J246" s="115"/>
      <c r="K246" s="108"/>
    </row>
    <row r="247" spans="3:11" x14ac:dyDescent="0.4">
      <c r="C247" s="115"/>
      <c r="D247" s="126"/>
      <c r="E247" s="124"/>
      <c r="F247" s="115"/>
      <c r="G247" s="117"/>
      <c r="H247" s="115"/>
      <c r="I247" s="115"/>
      <c r="J247" s="115"/>
      <c r="K247" s="108"/>
    </row>
    <row r="248" spans="3:11" x14ac:dyDescent="0.4">
      <c r="C248" s="115"/>
      <c r="D248" s="126"/>
      <c r="E248" s="124"/>
      <c r="F248" s="115"/>
      <c r="G248" s="117"/>
      <c r="H248" s="115"/>
      <c r="I248" s="115"/>
      <c r="J248" s="115"/>
      <c r="K248" s="108"/>
    </row>
    <row r="249" spans="3:11" x14ac:dyDescent="0.4">
      <c r="C249" s="115"/>
      <c r="D249" s="126"/>
      <c r="E249" s="124"/>
      <c r="F249" s="115"/>
      <c r="G249" s="117"/>
      <c r="H249" s="115"/>
      <c r="I249" s="115"/>
      <c r="J249" s="115"/>
      <c r="K249" s="108"/>
    </row>
    <row r="250" spans="3:11" x14ac:dyDescent="0.4">
      <c r="C250" s="115"/>
      <c r="D250" s="126"/>
      <c r="E250" s="124"/>
      <c r="F250" s="115"/>
      <c r="G250" s="117"/>
      <c r="H250" s="115"/>
      <c r="I250" s="115"/>
      <c r="J250" s="115"/>
      <c r="K250" s="108"/>
    </row>
    <row r="251" spans="3:11" x14ac:dyDescent="0.4">
      <c r="C251" s="115"/>
      <c r="D251" s="126"/>
      <c r="E251" s="124"/>
      <c r="F251" s="115"/>
      <c r="G251" s="117"/>
      <c r="H251" s="115"/>
      <c r="I251" s="115"/>
      <c r="J251" s="115"/>
      <c r="K251" s="108"/>
    </row>
    <row r="252" spans="3:11" x14ac:dyDescent="0.4">
      <c r="C252" s="115"/>
      <c r="D252" s="126"/>
      <c r="E252" s="124"/>
      <c r="F252" s="115"/>
      <c r="G252" s="117"/>
      <c r="H252" s="115"/>
      <c r="I252" s="115"/>
      <c r="J252" s="115"/>
      <c r="K252" s="108"/>
    </row>
    <row r="253" spans="3:11" x14ac:dyDescent="0.4">
      <c r="C253" s="115"/>
      <c r="D253" s="126"/>
      <c r="E253" s="124"/>
      <c r="F253" s="115"/>
      <c r="G253" s="117"/>
      <c r="H253" s="115"/>
      <c r="I253" s="115"/>
      <c r="J253" s="115"/>
      <c r="K253" s="108"/>
    </row>
    <row r="254" spans="3:11" x14ac:dyDescent="0.4">
      <c r="C254" s="115"/>
      <c r="D254" s="126"/>
      <c r="E254" s="124"/>
      <c r="F254" s="115"/>
      <c r="G254" s="117"/>
      <c r="H254" s="115"/>
      <c r="I254" s="115"/>
      <c r="J254" s="115"/>
      <c r="K254" s="108"/>
    </row>
    <row r="255" spans="3:11" x14ac:dyDescent="0.4">
      <c r="C255" s="115"/>
      <c r="D255" s="126"/>
      <c r="E255" s="124"/>
      <c r="F255" s="115"/>
      <c r="G255" s="117"/>
      <c r="H255" s="115"/>
      <c r="I255" s="115"/>
      <c r="J255" s="115"/>
      <c r="K255" s="108"/>
    </row>
    <row r="256" spans="3:11" x14ac:dyDescent="0.4">
      <c r="C256" s="115"/>
      <c r="D256" s="126"/>
      <c r="E256" s="124"/>
      <c r="F256" s="115"/>
      <c r="G256" s="117"/>
      <c r="H256" s="115"/>
      <c r="I256" s="115"/>
      <c r="J256" s="115"/>
      <c r="K256" s="108"/>
    </row>
    <row r="257" spans="3:11" x14ac:dyDescent="0.4">
      <c r="C257" s="115"/>
      <c r="D257" s="126"/>
      <c r="E257" s="124"/>
      <c r="F257" s="115"/>
      <c r="G257" s="117"/>
      <c r="H257" s="115"/>
      <c r="I257" s="115"/>
      <c r="J257" s="115"/>
      <c r="K257" s="108"/>
    </row>
    <row r="258" spans="3:11" x14ac:dyDescent="0.4">
      <c r="C258" s="115"/>
      <c r="D258" s="126"/>
      <c r="E258" s="124"/>
      <c r="F258" s="115"/>
      <c r="G258" s="117"/>
      <c r="H258" s="115"/>
      <c r="I258" s="115"/>
      <c r="J258" s="115"/>
      <c r="K258" s="108"/>
    </row>
    <row r="259" spans="3:11" x14ac:dyDescent="0.4">
      <c r="C259" s="115"/>
      <c r="D259" s="126"/>
      <c r="E259" s="124"/>
      <c r="F259" s="115"/>
      <c r="G259" s="117"/>
      <c r="H259" s="115"/>
      <c r="I259" s="115"/>
      <c r="J259" s="115"/>
      <c r="K259" s="108"/>
    </row>
    <row r="260" spans="3:11" x14ac:dyDescent="0.4">
      <c r="C260" s="115"/>
      <c r="D260" s="126"/>
      <c r="E260" s="124"/>
      <c r="F260" s="115"/>
      <c r="G260" s="117"/>
      <c r="H260" s="115"/>
      <c r="I260" s="115"/>
      <c r="J260" s="115"/>
      <c r="K260" s="108"/>
    </row>
    <row r="261" spans="3:11" x14ac:dyDescent="0.4">
      <c r="C261" s="115"/>
      <c r="D261" s="126"/>
      <c r="E261" s="124"/>
      <c r="F261" s="115"/>
      <c r="G261" s="117"/>
      <c r="H261" s="115"/>
      <c r="I261" s="115"/>
      <c r="J261" s="115"/>
      <c r="K261" s="108"/>
    </row>
    <row r="262" spans="3:11" x14ac:dyDescent="0.4">
      <c r="C262" s="115"/>
      <c r="D262" s="126"/>
      <c r="E262" s="124"/>
      <c r="F262" s="115"/>
      <c r="G262" s="117"/>
      <c r="H262" s="115"/>
      <c r="I262" s="115"/>
      <c r="J262" s="115"/>
      <c r="K262" s="108"/>
    </row>
    <row r="263" spans="3:11" x14ac:dyDescent="0.4">
      <c r="C263" s="115"/>
      <c r="D263" s="126"/>
      <c r="E263" s="124"/>
      <c r="F263" s="115"/>
      <c r="G263" s="117"/>
      <c r="H263" s="115"/>
      <c r="I263" s="115"/>
      <c r="J263" s="115"/>
      <c r="K263" s="108"/>
    </row>
    <row r="264" spans="3:11" x14ac:dyDescent="0.4">
      <c r="C264" s="115"/>
      <c r="D264" s="126"/>
      <c r="E264" s="124"/>
      <c r="F264" s="115"/>
      <c r="G264" s="117"/>
      <c r="H264" s="115"/>
      <c r="I264" s="115"/>
      <c r="J264" s="115"/>
      <c r="K264" s="108"/>
    </row>
    <row r="265" spans="3:11" x14ac:dyDescent="0.4">
      <c r="C265" s="115"/>
      <c r="D265" s="126"/>
      <c r="E265" s="124"/>
      <c r="F265" s="115"/>
      <c r="G265" s="117"/>
      <c r="H265" s="115"/>
      <c r="I265" s="115"/>
      <c r="J265" s="115"/>
      <c r="K265" s="108"/>
    </row>
    <row r="266" spans="3:11" x14ac:dyDescent="0.4">
      <c r="C266" s="115"/>
      <c r="D266" s="126"/>
      <c r="E266" s="124"/>
      <c r="F266" s="115"/>
      <c r="G266" s="117"/>
      <c r="H266" s="115"/>
      <c r="I266" s="115"/>
      <c r="J266" s="115"/>
      <c r="K266" s="108"/>
    </row>
    <row r="267" spans="3:11" x14ac:dyDescent="0.4">
      <c r="C267" s="115"/>
      <c r="D267" s="126"/>
      <c r="E267" s="124"/>
      <c r="F267" s="115"/>
      <c r="G267" s="117"/>
      <c r="H267" s="115"/>
      <c r="I267" s="115"/>
      <c r="J267" s="115"/>
      <c r="K267" s="108"/>
    </row>
    <row r="268" spans="3:11" x14ac:dyDescent="0.4">
      <c r="C268" s="115"/>
      <c r="D268" s="126"/>
      <c r="E268" s="124"/>
      <c r="F268" s="115"/>
      <c r="G268" s="117"/>
      <c r="H268" s="115"/>
      <c r="I268" s="115"/>
      <c r="J268" s="115"/>
      <c r="K268" s="108"/>
    </row>
    <row r="269" spans="3:11" x14ac:dyDescent="0.4">
      <c r="C269" s="115"/>
      <c r="D269" s="126"/>
      <c r="E269" s="124"/>
      <c r="F269" s="115"/>
      <c r="G269" s="117"/>
      <c r="H269" s="115"/>
      <c r="I269" s="115"/>
      <c r="J269" s="115"/>
      <c r="K269" s="108"/>
    </row>
    <row r="270" spans="3:11" x14ac:dyDescent="0.4">
      <c r="C270" s="115"/>
      <c r="D270" s="126"/>
      <c r="E270" s="124"/>
      <c r="F270" s="115"/>
      <c r="G270" s="117"/>
      <c r="H270" s="115"/>
      <c r="I270" s="115"/>
      <c r="J270" s="115"/>
      <c r="K270" s="108"/>
    </row>
    <row r="271" spans="3:11" x14ac:dyDescent="0.4">
      <c r="C271" s="115"/>
      <c r="D271" s="126"/>
      <c r="E271" s="124"/>
      <c r="F271" s="115"/>
      <c r="G271" s="117"/>
      <c r="H271" s="115"/>
      <c r="I271" s="115"/>
      <c r="J271" s="115"/>
      <c r="K271" s="108"/>
    </row>
    <row r="272" spans="3:11" x14ac:dyDescent="0.4">
      <c r="C272" s="115"/>
      <c r="D272" s="126"/>
      <c r="E272" s="124"/>
      <c r="F272" s="115"/>
      <c r="G272" s="117"/>
      <c r="H272" s="115"/>
      <c r="I272" s="115"/>
      <c r="J272" s="115"/>
      <c r="K272" s="108"/>
    </row>
    <row r="273" spans="3:11" x14ac:dyDescent="0.4">
      <c r="C273" s="115"/>
      <c r="D273" s="126"/>
      <c r="E273" s="124"/>
      <c r="F273" s="115"/>
      <c r="G273" s="117"/>
      <c r="H273" s="115"/>
      <c r="I273" s="115"/>
      <c r="J273" s="115"/>
      <c r="K273" s="108"/>
    </row>
    <row r="274" spans="3:11" x14ac:dyDescent="0.4">
      <c r="C274" s="115"/>
      <c r="D274" s="126"/>
      <c r="E274" s="124"/>
      <c r="F274" s="115"/>
      <c r="G274" s="117"/>
      <c r="H274" s="115"/>
      <c r="I274" s="115"/>
      <c r="J274" s="115"/>
      <c r="K274" s="108"/>
    </row>
    <row r="275" spans="3:11" x14ac:dyDescent="0.4">
      <c r="C275" s="115"/>
      <c r="D275" s="126"/>
      <c r="E275" s="124"/>
      <c r="F275" s="115"/>
      <c r="G275" s="117"/>
      <c r="H275" s="115"/>
      <c r="I275" s="115"/>
      <c r="J275" s="115"/>
      <c r="K275" s="108"/>
    </row>
    <row r="276" spans="3:11" x14ac:dyDescent="0.4">
      <c r="C276" s="115"/>
      <c r="D276" s="126"/>
      <c r="E276" s="124"/>
      <c r="F276" s="115"/>
      <c r="G276" s="117"/>
      <c r="H276" s="115"/>
      <c r="I276" s="115"/>
      <c r="J276" s="115"/>
      <c r="K276" s="108"/>
    </row>
    <row r="277" spans="3:11" x14ac:dyDescent="0.4">
      <c r="C277" s="115"/>
      <c r="D277" s="126"/>
      <c r="E277" s="124"/>
      <c r="F277" s="115"/>
      <c r="G277" s="117"/>
      <c r="H277" s="115"/>
      <c r="I277" s="115"/>
      <c r="J277" s="115"/>
      <c r="K277" s="108"/>
    </row>
    <row r="278" spans="3:11" x14ac:dyDescent="0.4">
      <c r="C278" s="115"/>
      <c r="D278" s="126"/>
      <c r="E278" s="124"/>
      <c r="F278" s="115"/>
      <c r="G278" s="117"/>
      <c r="H278" s="115"/>
      <c r="I278" s="115"/>
      <c r="J278" s="115"/>
      <c r="K278" s="108"/>
    </row>
    <row r="279" spans="3:11" x14ac:dyDescent="0.4">
      <c r="C279" s="115"/>
      <c r="D279" s="126"/>
      <c r="E279" s="124"/>
      <c r="F279" s="115"/>
      <c r="G279" s="117"/>
      <c r="H279" s="115"/>
      <c r="I279" s="115"/>
      <c r="J279" s="115"/>
      <c r="K279" s="108"/>
    </row>
    <row r="280" spans="3:11" x14ac:dyDescent="0.4">
      <c r="C280" s="115"/>
      <c r="D280" s="126"/>
      <c r="E280" s="124"/>
      <c r="F280" s="115"/>
      <c r="G280" s="117"/>
      <c r="H280" s="115"/>
      <c r="I280" s="115"/>
      <c r="J280" s="115"/>
      <c r="K280" s="108"/>
    </row>
    <row r="281" spans="3:11" x14ac:dyDescent="0.4">
      <c r="C281" s="115"/>
      <c r="D281" s="126"/>
      <c r="E281" s="124"/>
      <c r="F281" s="115"/>
      <c r="G281" s="117"/>
      <c r="H281" s="115"/>
      <c r="I281" s="115"/>
      <c r="J281" s="115"/>
      <c r="K281" s="108"/>
    </row>
    <row r="282" spans="3:11" x14ac:dyDescent="0.4">
      <c r="C282" s="115"/>
      <c r="D282" s="126"/>
      <c r="E282" s="124"/>
      <c r="F282" s="115"/>
      <c r="G282" s="117"/>
      <c r="H282" s="115"/>
      <c r="I282" s="115"/>
      <c r="J282" s="115"/>
      <c r="K282" s="108"/>
    </row>
    <row r="283" spans="3:11" x14ac:dyDescent="0.4">
      <c r="C283" s="115"/>
      <c r="D283" s="126"/>
      <c r="E283" s="124"/>
      <c r="F283" s="115"/>
      <c r="G283" s="117"/>
      <c r="H283" s="115"/>
      <c r="I283" s="115"/>
      <c r="J283" s="115"/>
      <c r="K283" s="108"/>
    </row>
    <row r="284" spans="3:11" x14ac:dyDescent="0.4">
      <c r="C284" s="115"/>
      <c r="D284" s="126"/>
      <c r="E284" s="124"/>
      <c r="F284" s="115"/>
      <c r="G284" s="117"/>
      <c r="H284" s="115"/>
      <c r="I284" s="115"/>
      <c r="J284" s="115"/>
      <c r="K284" s="108"/>
    </row>
    <row r="285" spans="3:11" x14ac:dyDescent="0.4">
      <c r="C285" s="115"/>
      <c r="D285" s="126"/>
      <c r="E285" s="124"/>
      <c r="F285" s="115"/>
      <c r="G285" s="117"/>
      <c r="H285" s="115"/>
      <c r="I285" s="115"/>
      <c r="J285" s="115"/>
      <c r="K285" s="108"/>
    </row>
    <row r="286" spans="3:11" x14ac:dyDescent="0.4">
      <c r="C286" s="115"/>
      <c r="D286" s="126"/>
      <c r="E286" s="124"/>
      <c r="F286" s="115"/>
      <c r="G286" s="117"/>
      <c r="H286" s="115"/>
      <c r="I286" s="115"/>
      <c r="J286" s="115"/>
      <c r="K286" s="108"/>
    </row>
    <row r="287" spans="3:11" x14ac:dyDescent="0.4">
      <c r="C287" s="115"/>
      <c r="D287" s="126"/>
      <c r="E287" s="124"/>
      <c r="F287" s="115"/>
      <c r="G287" s="117"/>
      <c r="H287" s="115"/>
      <c r="I287" s="115"/>
      <c r="J287" s="115"/>
      <c r="K287" s="108"/>
    </row>
    <row r="288" spans="3:11" x14ac:dyDescent="0.4">
      <c r="C288" s="115"/>
      <c r="D288" s="126"/>
      <c r="E288" s="124"/>
      <c r="F288" s="115"/>
      <c r="G288" s="117"/>
      <c r="H288" s="115"/>
      <c r="I288" s="115"/>
      <c r="J288" s="115"/>
      <c r="K288" s="108"/>
    </row>
    <row r="289" spans="3:11" x14ac:dyDescent="0.4">
      <c r="C289" s="115"/>
      <c r="D289" s="126"/>
      <c r="E289" s="124"/>
      <c r="F289" s="115"/>
      <c r="G289" s="117"/>
      <c r="H289" s="115"/>
      <c r="I289" s="115"/>
      <c r="J289" s="115"/>
      <c r="K289" s="108"/>
    </row>
    <row r="290" spans="3:11" x14ac:dyDescent="0.4">
      <c r="C290" s="115"/>
      <c r="D290" s="126"/>
      <c r="E290" s="124"/>
      <c r="F290" s="115"/>
      <c r="G290" s="117"/>
      <c r="H290" s="115"/>
      <c r="I290" s="115"/>
      <c r="J290" s="115"/>
      <c r="K290" s="108"/>
    </row>
    <row r="291" spans="3:11" x14ac:dyDescent="0.4">
      <c r="C291" s="115"/>
      <c r="D291" s="126"/>
      <c r="E291" s="124"/>
      <c r="F291" s="115"/>
      <c r="G291" s="117"/>
      <c r="H291" s="115"/>
      <c r="I291" s="115"/>
      <c r="J291" s="115"/>
      <c r="K291" s="108"/>
    </row>
    <row r="292" spans="3:11" x14ac:dyDescent="0.4">
      <c r="C292" s="115"/>
      <c r="D292" s="126"/>
      <c r="E292" s="124"/>
      <c r="F292" s="115"/>
      <c r="G292" s="117"/>
      <c r="H292" s="115"/>
      <c r="I292" s="115"/>
      <c r="J292" s="115"/>
      <c r="K292" s="108"/>
    </row>
    <row r="293" spans="3:11" x14ac:dyDescent="0.4">
      <c r="C293" s="115"/>
      <c r="D293" s="126"/>
      <c r="E293" s="124"/>
      <c r="F293" s="115"/>
      <c r="G293" s="117"/>
      <c r="H293" s="115"/>
      <c r="I293" s="115"/>
      <c r="J293" s="115"/>
      <c r="K293" s="108"/>
    </row>
    <row r="294" spans="3:11" x14ac:dyDescent="0.4">
      <c r="C294" s="115"/>
      <c r="D294" s="126"/>
      <c r="E294" s="124"/>
      <c r="F294" s="115"/>
      <c r="G294" s="117"/>
      <c r="H294" s="115"/>
      <c r="I294" s="115"/>
      <c r="J294" s="115"/>
      <c r="K294" s="108"/>
    </row>
    <row r="295" spans="3:11" x14ac:dyDescent="0.4">
      <c r="C295" s="115"/>
      <c r="D295" s="126"/>
      <c r="E295" s="124"/>
      <c r="F295" s="115"/>
      <c r="G295" s="117"/>
      <c r="H295" s="115"/>
      <c r="I295" s="115"/>
      <c r="J295" s="115"/>
      <c r="K295" s="108"/>
    </row>
    <row r="296" spans="3:11" x14ac:dyDescent="0.4">
      <c r="C296" s="115"/>
      <c r="D296" s="126"/>
      <c r="E296" s="124"/>
      <c r="F296" s="115"/>
      <c r="G296" s="117"/>
      <c r="H296" s="115"/>
      <c r="I296" s="115"/>
      <c r="J296" s="115"/>
      <c r="K296" s="108"/>
    </row>
    <row r="297" spans="3:11" x14ac:dyDescent="0.4">
      <c r="C297" s="115"/>
      <c r="D297" s="126"/>
      <c r="E297" s="124"/>
      <c r="F297" s="115"/>
      <c r="G297" s="117"/>
      <c r="H297" s="115"/>
      <c r="I297" s="115"/>
      <c r="J297" s="115"/>
      <c r="K297" s="108"/>
    </row>
    <row r="298" spans="3:11" x14ac:dyDescent="0.4">
      <c r="C298" s="115"/>
      <c r="D298" s="126"/>
      <c r="E298" s="124"/>
      <c r="F298" s="115"/>
      <c r="G298" s="117"/>
      <c r="H298" s="115"/>
      <c r="I298" s="115"/>
      <c r="J298" s="115"/>
      <c r="K298" s="108"/>
    </row>
    <row r="299" spans="3:11" x14ac:dyDescent="0.4">
      <c r="C299" s="115"/>
      <c r="D299" s="126"/>
      <c r="E299" s="124"/>
      <c r="F299" s="115"/>
      <c r="G299" s="117"/>
      <c r="H299" s="115"/>
      <c r="I299" s="115"/>
      <c r="J299" s="115"/>
      <c r="K299" s="108"/>
    </row>
    <row r="300" spans="3:11" x14ac:dyDescent="0.4">
      <c r="C300" s="115"/>
      <c r="D300" s="126"/>
      <c r="E300" s="124"/>
      <c r="F300" s="115"/>
      <c r="G300" s="117"/>
      <c r="H300" s="115"/>
      <c r="I300" s="115"/>
      <c r="J300" s="115"/>
      <c r="K300" s="108"/>
    </row>
    <row r="301" spans="3:11" x14ac:dyDescent="0.4">
      <c r="C301" s="115"/>
      <c r="D301" s="126"/>
      <c r="E301" s="124"/>
      <c r="F301" s="115"/>
      <c r="G301" s="117"/>
      <c r="H301" s="115"/>
      <c r="I301" s="115"/>
      <c r="J301" s="115"/>
      <c r="K301" s="108"/>
    </row>
    <row r="302" spans="3:11" x14ac:dyDescent="0.4">
      <c r="C302" s="115"/>
      <c r="D302" s="126"/>
      <c r="E302" s="124"/>
      <c r="F302" s="115"/>
      <c r="G302" s="117"/>
      <c r="H302" s="115"/>
      <c r="I302" s="115"/>
      <c r="J302" s="115"/>
      <c r="K302" s="108"/>
    </row>
    <row r="303" spans="3:11" x14ac:dyDescent="0.4">
      <c r="C303" s="115"/>
      <c r="D303" s="126"/>
      <c r="E303" s="124"/>
      <c r="F303" s="115"/>
      <c r="G303" s="117"/>
      <c r="H303" s="115"/>
      <c r="I303" s="115"/>
      <c r="J303" s="115"/>
      <c r="K303" s="108"/>
    </row>
    <row r="304" spans="3:11" x14ac:dyDescent="0.4">
      <c r="C304" s="115"/>
      <c r="D304" s="126"/>
      <c r="E304" s="124"/>
      <c r="F304" s="115"/>
      <c r="G304" s="117"/>
      <c r="H304" s="115"/>
      <c r="I304" s="115"/>
      <c r="J304" s="115"/>
      <c r="K304" s="108"/>
    </row>
    <row r="305" spans="3:11" x14ac:dyDescent="0.4">
      <c r="C305" s="115"/>
      <c r="D305" s="126"/>
      <c r="E305" s="124"/>
      <c r="F305" s="115"/>
      <c r="G305" s="117"/>
      <c r="H305" s="115"/>
      <c r="I305" s="115"/>
      <c r="J305" s="115"/>
      <c r="K305" s="108"/>
    </row>
    <row r="306" spans="3:11" x14ac:dyDescent="0.4">
      <c r="C306" s="115"/>
      <c r="D306" s="126"/>
      <c r="E306" s="124"/>
      <c r="F306" s="115"/>
      <c r="G306" s="117"/>
      <c r="H306" s="115"/>
      <c r="I306" s="115"/>
      <c r="J306" s="115"/>
      <c r="K306" s="108"/>
    </row>
    <row r="307" spans="3:11" x14ac:dyDescent="0.4">
      <c r="C307" s="115"/>
      <c r="D307" s="126"/>
      <c r="E307" s="124"/>
      <c r="F307" s="115"/>
      <c r="G307" s="117"/>
      <c r="H307" s="115"/>
      <c r="I307" s="115"/>
      <c r="J307" s="115"/>
      <c r="K307" s="108"/>
    </row>
    <row r="308" spans="3:11" x14ac:dyDescent="0.4">
      <c r="C308" s="115"/>
      <c r="D308" s="126"/>
      <c r="E308" s="124"/>
      <c r="F308" s="115"/>
      <c r="G308" s="117"/>
      <c r="H308" s="115"/>
      <c r="I308" s="115"/>
      <c r="J308" s="115"/>
      <c r="K308" s="108"/>
    </row>
    <row r="309" spans="3:11" x14ac:dyDescent="0.4">
      <c r="C309" s="115"/>
      <c r="D309" s="126"/>
      <c r="E309" s="124"/>
      <c r="F309" s="115"/>
      <c r="G309" s="117"/>
      <c r="H309" s="115"/>
      <c r="I309" s="115"/>
      <c r="J309" s="115"/>
      <c r="K309" s="108"/>
    </row>
    <row r="310" spans="3:11" x14ac:dyDescent="0.4">
      <c r="C310" s="115"/>
      <c r="D310" s="126"/>
      <c r="E310" s="124"/>
      <c r="F310" s="115"/>
      <c r="G310" s="117"/>
      <c r="H310" s="115"/>
      <c r="I310" s="115"/>
      <c r="J310" s="115"/>
      <c r="K310" s="108"/>
    </row>
    <row r="311" spans="3:11" x14ac:dyDescent="0.4">
      <c r="C311" s="115"/>
      <c r="D311" s="126"/>
      <c r="E311" s="124"/>
      <c r="F311" s="115"/>
      <c r="G311" s="117"/>
      <c r="H311" s="115"/>
      <c r="I311" s="115"/>
      <c r="J311" s="115"/>
      <c r="K311" s="108"/>
    </row>
    <row r="312" spans="3:11" x14ac:dyDescent="0.4">
      <c r="C312" s="115"/>
      <c r="D312" s="126"/>
      <c r="E312" s="124"/>
      <c r="F312" s="115"/>
      <c r="G312" s="117"/>
      <c r="H312" s="115"/>
      <c r="I312" s="115"/>
      <c r="J312" s="115"/>
      <c r="K312" s="108"/>
    </row>
    <row r="313" spans="3:11" x14ac:dyDescent="0.4">
      <c r="C313" s="115"/>
      <c r="D313" s="126"/>
      <c r="E313" s="124"/>
      <c r="F313" s="115"/>
      <c r="G313" s="117"/>
      <c r="H313" s="115"/>
      <c r="I313" s="115"/>
      <c r="J313" s="115"/>
      <c r="K313" s="108"/>
    </row>
    <row r="314" spans="3:11" x14ac:dyDescent="0.4">
      <c r="C314" s="115"/>
      <c r="D314" s="126"/>
      <c r="E314" s="124"/>
      <c r="F314" s="115"/>
      <c r="G314" s="117"/>
      <c r="H314" s="115"/>
      <c r="I314" s="115"/>
      <c r="J314" s="115"/>
      <c r="K314" s="108"/>
    </row>
    <row r="315" spans="3:11" x14ac:dyDescent="0.4">
      <c r="C315" s="115"/>
      <c r="D315" s="126"/>
      <c r="E315" s="124"/>
      <c r="F315" s="115"/>
      <c r="G315" s="117"/>
      <c r="H315" s="115"/>
      <c r="I315" s="115"/>
      <c r="J315" s="115"/>
      <c r="K315" s="108"/>
    </row>
    <row r="316" spans="3:11" x14ac:dyDescent="0.4">
      <c r="C316" s="115"/>
      <c r="D316" s="126"/>
      <c r="E316" s="124"/>
      <c r="F316" s="115"/>
      <c r="G316" s="117"/>
      <c r="H316" s="115"/>
      <c r="I316" s="115"/>
      <c r="J316" s="115"/>
      <c r="K316" s="108"/>
    </row>
    <row r="317" spans="3:11" x14ac:dyDescent="0.4">
      <c r="C317" s="115"/>
      <c r="D317" s="126"/>
      <c r="E317" s="124"/>
      <c r="F317" s="115"/>
      <c r="G317" s="117"/>
      <c r="H317" s="115"/>
      <c r="I317" s="115"/>
      <c r="J317" s="115"/>
      <c r="K317" s="108"/>
    </row>
    <row r="318" spans="3:11" x14ac:dyDescent="0.4">
      <c r="C318" s="115"/>
      <c r="D318" s="126"/>
      <c r="E318" s="124"/>
      <c r="F318" s="115"/>
      <c r="G318" s="117"/>
      <c r="H318" s="115"/>
      <c r="I318" s="115"/>
      <c r="J318" s="115"/>
      <c r="K318" s="108"/>
    </row>
    <row r="319" spans="3:11" x14ac:dyDescent="0.4">
      <c r="C319" s="115"/>
      <c r="D319" s="126"/>
      <c r="E319" s="124"/>
      <c r="F319" s="115"/>
      <c r="G319" s="117"/>
      <c r="H319" s="115"/>
      <c r="I319" s="115"/>
      <c r="J319" s="115"/>
      <c r="K319" s="108"/>
    </row>
    <row r="320" spans="3:11" x14ac:dyDescent="0.4">
      <c r="C320" s="115"/>
      <c r="D320" s="126"/>
      <c r="E320" s="124"/>
      <c r="F320" s="115"/>
      <c r="G320" s="117"/>
      <c r="H320" s="115"/>
      <c r="I320" s="115"/>
      <c r="J320" s="115"/>
      <c r="K320" s="108"/>
    </row>
    <row r="321" spans="3:11" x14ac:dyDescent="0.4">
      <c r="C321" s="115"/>
      <c r="D321" s="126"/>
      <c r="E321" s="124"/>
      <c r="F321" s="115"/>
      <c r="G321" s="117"/>
      <c r="H321" s="115"/>
      <c r="I321" s="115"/>
      <c r="J321" s="115"/>
      <c r="K321" s="108"/>
    </row>
    <row r="322" spans="3:11" x14ac:dyDescent="0.4">
      <c r="C322" s="115"/>
      <c r="D322" s="126"/>
      <c r="E322" s="124"/>
      <c r="F322" s="115"/>
      <c r="G322" s="117"/>
      <c r="H322" s="115"/>
      <c r="I322" s="115"/>
      <c r="J322" s="115"/>
      <c r="K322" s="108"/>
    </row>
    <row r="323" spans="3:11" x14ac:dyDescent="0.4">
      <c r="C323" s="115"/>
      <c r="D323" s="126"/>
      <c r="E323" s="124"/>
      <c r="F323" s="115"/>
      <c r="G323" s="117"/>
      <c r="H323" s="115"/>
      <c r="I323" s="115"/>
      <c r="J323" s="115"/>
      <c r="K323" s="108"/>
    </row>
    <row r="324" spans="3:11" x14ac:dyDescent="0.4">
      <c r="C324" s="115"/>
      <c r="D324" s="126"/>
      <c r="E324" s="124"/>
      <c r="F324" s="115"/>
      <c r="G324" s="117"/>
      <c r="H324" s="115"/>
      <c r="I324" s="115"/>
      <c r="J324" s="115"/>
      <c r="K324" s="108"/>
    </row>
    <row r="325" spans="3:11" x14ac:dyDescent="0.4">
      <c r="C325" s="115"/>
      <c r="D325" s="126"/>
      <c r="E325" s="124"/>
      <c r="F325" s="115"/>
      <c r="G325" s="117"/>
      <c r="H325" s="115"/>
      <c r="I325" s="115"/>
      <c r="J325" s="115"/>
      <c r="K325" s="108"/>
    </row>
    <row r="326" spans="3:11" x14ac:dyDescent="0.4">
      <c r="C326" s="115"/>
      <c r="D326" s="126"/>
      <c r="E326" s="124"/>
      <c r="F326" s="115"/>
      <c r="G326" s="117"/>
      <c r="H326" s="115"/>
      <c r="I326" s="115"/>
      <c r="J326" s="115"/>
      <c r="K326" s="108"/>
    </row>
    <row r="327" spans="3:11" x14ac:dyDescent="0.4">
      <c r="C327" s="115"/>
      <c r="D327" s="126"/>
      <c r="E327" s="124"/>
      <c r="F327" s="115"/>
      <c r="G327" s="117"/>
      <c r="H327" s="115"/>
      <c r="I327" s="115"/>
      <c r="J327" s="115"/>
      <c r="K327" s="108"/>
    </row>
    <row r="328" spans="3:11" x14ac:dyDescent="0.4">
      <c r="C328" s="115"/>
      <c r="D328" s="126"/>
      <c r="E328" s="124"/>
      <c r="F328" s="115"/>
      <c r="G328" s="117"/>
      <c r="H328" s="115"/>
      <c r="I328" s="115"/>
      <c r="J328" s="115"/>
      <c r="K328" s="108"/>
    </row>
    <row r="329" spans="3:11" x14ac:dyDescent="0.4">
      <c r="C329" s="115"/>
      <c r="D329" s="126"/>
      <c r="E329" s="124"/>
      <c r="F329" s="115"/>
      <c r="G329" s="117"/>
      <c r="H329" s="115"/>
      <c r="I329" s="115"/>
      <c r="J329" s="115"/>
      <c r="K329" s="108"/>
    </row>
    <row r="330" spans="3:11" x14ac:dyDescent="0.4">
      <c r="C330" s="115"/>
      <c r="D330" s="126"/>
      <c r="E330" s="124"/>
      <c r="F330" s="115"/>
      <c r="G330" s="117"/>
      <c r="H330" s="115"/>
      <c r="I330" s="115"/>
      <c r="J330" s="115"/>
      <c r="K330" s="108"/>
    </row>
    <row r="331" spans="3:11" x14ac:dyDescent="0.4">
      <c r="C331" s="115"/>
      <c r="D331" s="126"/>
      <c r="E331" s="124"/>
      <c r="F331" s="115"/>
      <c r="G331" s="117"/>
      <c r="H331" s="115"/>
      <c r="I331" s="115"/>
      <c r="J331" s="115"/>
      <c r="K331" s="108"/>
    </row>
    <row r="332" spans="3:11" x14ac:dyDescent="0.4">
      <c r="C332" s="115"/>
      <c r="D332" s="126"/>
      <c r="E332" s="124"/>
      <c r="F332" s="115"/>
      <c r="G332" s="117"/>
      <c r="H332" s="115"/>
      <c r="I332" s="115"/>
      <c r="J332" s="115"/>
      <c r="K332" s="108"/>
    </row>
    <row r="333" spans="3:11" x14ac:dyDescent="0.4">
      <c r="C333" s="115"/>
      <c r="D333" s="126"/>
      <c r="E333" s="124"/>
      <c r="F333" s="115"/>
      <c r="G333" s="117"/>
      <c r="H333" s="115"/>
      <c r="I333" s="115"/>
      <c r="J333" s="115"/>
      <c r="K333" s="108"/>
    </row>
    <row r="334" spans="3:11" x14ac:dyDescent="0.4">
      <c r="C334" s="115"/>
      <c r="D334" s="126"/>
      <c r="E334" s="124"/>
      <c r="F334" s="115"/>
      <c r="G334" s="117"/>
      <c r="H334" s="115"/>
      <c r="I334" s="115"/>
      <c r="J334" s="115"/>
      <c r="K334" s="108"/>
    </row>
    <row r="335" spans="3:11" x14ac:dyDescent="0.4">
      <c r="C335" s="115"/>
      <c r="D335" s="126"/>
      <c r="E335" s="124"/>
      <c r="F335" s="115"/>
      <c r="G335" s="117"/>
      <c r="H335" s="115"/>
      <c r="I335" s="115"/>
      <c r="J335" s="115"/>
      <c r="K335" s="108"/>
    </row>
    <row r="336" spans="3:11" x14ac:dyDescent="0.4">
      <c r="C336" s="115"/>
      <c r="D336" s="126"/>
      <c r="E336" s="124"/>
      <c r="F336" s="115"/>
      <c r="G336" s="117"/>
      <c r="H336" s="115"/>
      <c r="I336" s="115"/>
      <c r="J336" s="115"/>
      <c r="K336" s="108"/>
    </row>
    <row r="337" spans="3:11" x14ac:dyDescent="0.4">
      <c r="C337" s="115"/>
      <c r="D337" s="126"/>
      <c r="E337" s="124"/>
      <c r="F337" s="115"/>
      <c r="G337" s="117"/>
      <c r="H337" s="115"/>
      <c r="I337" s="115"/>
      <c r="J337" s="115"/>
      <c r="K337" s="108"/>
    </row>
    <row r="338" spans="3:11" x14ac:dyDescent="0.4">
      <c r="C338" s="115"/>
      <c r="D338" s="126"/>
      <c r="E338" s="124"/>
      <c r="F338" s="115"/>
      <c r="G338" s="117"/>
      <c r="H338" s="115"/>
      <c r="I338" s="115"/>
      <c r="J338" s="115"/>
      <c r="K338" s="108"/>
    </row>
    <row r="339" spans="3:11" x14ac:dyDescent="0.4">
      <c r="C339" s="115"/>
      <c r="D339" s="126"/>
      <c r="E339" s="124"/>
      <c r="F339" s="115"/>
      <c r="G339" s="117"/>
      <c r="H339" s="115"/>
      <c r="I339" s="115"/>
      <c r="J339" s="115"/>
      <c r="K339" s="108"/>
    </row>
    <row r="340" spans="3:11" x14ac:dyDescent="0.4">
      <c r="C340" s="115"/>
      <c r="D340" s="126"/>
      <c r="E340" s="124"/>
      <c r="F340" s="115"/>
      <c r="G340" s="117"/>
      <c r="H340" s="115"/>
      <c r="I340" s="115"/>
      <c r="J340" s="115"/>
      <c r="K340" s="108"/>
    </row>
    <row r="341" spans="3:11" x14ac:dyDescent="0.4">
      <c r="C341" s="115"/>
      <c r="D341" s="126"/>
      <c r="E341" s="124"/>
      <c r="F341" s="115"/>
      <c r="G341" s="117"/>
      <c r="H341" s="115"/>
      <c r="I341" s="115"/>
      <c r="J341" s="115"/>
      <c r="K341" s="108"/>
    </row>
    <row r="342" spans="3:11" x14ac:dyDescent="0.4">
      <c r="C342" s="115"/>
      <c r="D342" s="126"/>
      <c r="E342" s="124"/>
      <c r="F342" s="115"/>
      <c r="G342" s="117"/>
      <c r="H342" s="115"/>
      <c r="I342" s="115"/>
      <c r="J342" s="115"/>
      <c r="K342" s="108"/>
    </row>
    <row r="343" spans="3:11" x14ac:dyDescent="0.4">
      <c r="C343" s="115"/>
      <c r="D343" s="126"/>
      <c r="E343" s="124"/>
      <c r="F343" s="115"/>
      <c r="G343" s="117"/>
      <c r="H343" s="115"/>
      <c r="I343" s="115"/>
      <c r="J343" s="115"/>
      <c r="K343" s="108"/>
    </row>
    <row r="344" spans="3:11" x14ac:dyDescent="0.4">
      <c r="C344" s="115"/>
      <c r="D344" s="126"/>
      <c r="E344" s="124"/>
      <c r="F344" s="115"/>
      <c r="G344" s="117"/>
      <c r="H344" s="115"/>
      <c r="I344" s="115"/>
      <c r="J344" s="115"/>
      <c r="K344" s="108"/>
    </row>
    <row r="345" spans="3:11" x14ac:dyDescent="0.4">
      <c r="C345" s="115"/>
      <c r="D345" s="126"/>
      <c r="E345" s="124"/>
      <c r="F345" s="115"/>
      <c r="G345" s="117"/>
      <c r="H345" s="115"/>
      <c r="I345" s="115"/>
      <c r="J345" s="115"/>
      <c r="K345" s="108"/>
    </row>
    <row r="346" spans="3:11" x14ac:dyDescent="0.4">
      <c r="C346" s="115"/>
      <c r="D346" s="126"/>
      <c r="E346" s="124"/>
      <c r="F346" s="115"/>
      <c r="G346" s="117"/>
      <c r="H346" s="115"/>
      <c r="I346" s="115"/>
      <c r="J346" s="115"/>
      <c r="K346" s="108"/>
    </row>
    <row r="347" spans="3:11" x14ac:dyDescent="0.4">
      <c r="C347" s="115"/>
      <c r="D347" s="126"/>
      <c r="E347" s="124"/>
      <c r="F347" s="115"/>
      <c r="G347" s="117"/>
      <c r="H347" s="115"/>
      <c r="I347" s="115"/>
      <c r="J347" s="115"/>
      <c r="K347" s="108"/>
    </row>
    <row r="348" spans="3:11" x14ac:dyDescent="0.4">
      <c r="C348" s="115"/>
      <c r="D348" s="126"/>
      <c r="E348" s="124"/>
      <c r="F348" s="115"/>
      <c r="G348" s="117"/>
      <c r="H348" s="115"/>
      <c r="I348" s="115"/>
      <c r="J348" s="115"/>
      <c r="K348" s="108"/>
    </row>
    <row r="349" spans="3:11" x14ac:dyDescent="0.4">
      <c r="C349" s="115"/>
      <c r="D349" s="126"/>
      <c r="E349" s="124"/>
      <c r="F349" s="115"/>
      <c r="G349" s="117"/>
      <c r="H349" s="115"/>
      <c r="I349" s="115"/>
      <c r="J349" s="115"/>
      <c r="K349" s="108"/>
    </row>
    <row r="350" spans="3:11" x14ac:dyDescent="0.4">
      <c r="C350" s="115"/>
      <c r="D350" s="126"/>
      <c r="E350" s="124"/>
      <c r="F350" s="115"/>
      <c r="G350" s="117"/>
      <c r="H350" s="115"/>
      <c r="I350" s="115"/>
      <c r="J350" s="115"/>
      <c r="K350" s="108"/>
    </row>
    <row r="351" spans="3:11" x14ac:dyDescent="0.4">
      <c r="C351" s="115"/>
      <c r="D351" s="126"/>
      <c r="E351" s="124"/>
      <c r="F351" s="115"/>
      <c r="G351" s="117"/>
      <c r="H351" s="115"/>
      <c r="I351" s="115"/>
      <c r="J351" s="115"/>
      <c r="K351" s="108"/>
    </row>
    <row r="352" spans="3:11" x14ac:dyDescent="0.4">
      <c r="C352" s="115"/>
      <c r="D352" s="126"/>
      <c r="E352" s="124"/>
      <c r="F352" s="115"/>
      <c r="G352" s="117"/>
      <c r="H352" s="115"/>
      <c r="I352" s="115"/>
      <c r="J352" s="115"/>
      <c r="K352" s="108"/>
    </row>
    <row r="353" spans="3:11" x14ac:dyDescent="0.4">
      <c r="C353" s="115"/>
      <c r="D353" s="126"/>
      <c r="E353" s="124"/>
      <c r="F353" s="115"/>
      <c r="G353" s="117"/>
      <c r="H353" s="115"/>
      <c r="I353" s="115"/>
      <c r="J353" s="115"/>
      <c r="K353" s="108"/>
    </row>
    <row r="354" spans="3:11" x14ac:dyDescent="0.4">
      <c r="C354" s="115"/>
      <c r="D354" s="126"/>
      <c r="E354" s="124"/>
      <c r="F354" s="115"/>
      <c r="G354" s="117"/>
      <c r="H354" s="115"/>
      <c r="I354" s="115"/>
      <c r="J354" s="115"/>
      <c r="K354" s="108"/>
    </row>
    <row r="355" spans="3:11" x14ac:dyDescent="0.4">
      <c r="C355" s="115"/>
      <c r="D355" s="126"/>
      <c r="E355" s="124"/>
      <c r="F355" s="115"/>
      <c r="G355" s="117"/>
      <c r="H355" s="115"/>
      <c r="I355" s="115"/>
      <c r="J355" s="115"/>
      <c r="K355" s="108"/>
    </row>
    <row r="356" spans="3:11" x14ac:dyDescent="0.4">
      <c r="C356" s="115"/>
      <c r="D356" s="126"/>
      <c r="E356" s="124"/>
      <c r="F356" s="115"/>
      <c r="G356" s="117"/>
      <c r="H356" s="115"/>
      <c r="I356" s="115"/>
      <c r="J356" s="115"/>
      <c r="K356" s="108"/>
    </row>
    <row r="357" spans="3:11" x14ac:dyDescent="0.4">
      <c r="C357" s="115"/>
      <c r="D357" s="126"/>
      <c r="E357" s="124"/>
      <c r="F357" s="115"/>
      <c r="G357" s="117"/>
      <c r="H357" s="115"/>
      <c r="I357" s="115"/>
      <c r="J357" s="115"/>
      <c r="K357" s="108"/>
    </row>
    <row r="358" spans="3:11" x14ac:dyDescent="0.4">
      <c r="C358" s="115"/>
      <c r="D358" s="126"/>
      <c r="E358" s="124"/>
      <c r="F358" s="115"/>
      <c r="G358" s="117"/>
      <c r="H358" s="115"/>
      <c r="I358" s="115"/>
      <c r="J358" s="115"/>
      <c r="K358" s="108"/>
    </row>
    <row r="359" spans="3:11" x14ac:dyDescent="0.4">
      <c r="C359" s="115"/>
      <c r="D359" s="126"/>
      <c r="E359" s="124"/>
      <c r="F359" s="115"/>
      <c r="G359" s="117"/>
      <c r="H359" s="115"/>
      <c r="I359" s="115"/>
      <c r="J359" s="115"/>
      <c r="K359" s="108"/>
    </row>
    <row r="360" spans="3:11" x14ac:dyDescent="0.4">
      <c r="C360" s="115"/>
      <c r="D360" s="126"/>
      <c r="E360" s="124"/>
      <c r="F360" s="115"/>
      <c r="G360" s="117"/>
      <c r="H360" s="115"/>
      <c r="I360" s="115"/>
      <c r="J360" s="115"/>
      <c r="K360" s="108"/>
    </row>
    <row r="361" spans="3:11" x14ac:dyDescent="0.4">
      <c r="C361" s="115"/>
      <c r="D361" s="126"/>
      <c r="E361" s="124"/>
      <c r="F361" s="115"/>
      <c r="G361" s="117"/>
      <c r="H361" s="115"/>
      <c r="I361" s="115"/>
      <c r="J361" s="115"/>
      <c r="K361" s="108"/>
    </row>
    <row r="362" spans="3:11" x14ac:dyDescent="0.4">
      <c r="C362" s="115"/>
      <c r="D362" s="126"/>
      <c r="E362" s="124"/>
      <c r="F362" s="115"/>
      <c r="G362" s="117"/>
      <c r="H362" s="115"/>
      <c r="I362" s="115"/>
      <c r="J362" s="115"/>
      <c r="K362" s="108"/>
    </row>
    <row r="363" spans="3:11" x14ac:dyDescent="0.4">
      <c r="C363" s="115"/>
      <c r="D363" s="126"/>
      <c r="E363" s="124"/>
      <c r="F363" s="115"/>
      <c r="G363" s="117"/>
      <c r="H363" s="115"/>
      <c r="I363" s="115"/>
      <c r="J363" s="115"/>
      <c r="K363" s="108"/>
    </row>
    <row r="364" spans="3:11" x14ac:dyDescent="0.4">
      <c r="C364" s="115"/>
      <c r="D364" s="126"/>
      <c r="E364" s="124"/>
      <c r="F364" s="115"/>
      <c r="G364" s="117"/>
      <c r="H364" s="115"/>
      <c r="I364" s="115"/>
      <c r="J364" s="115"/>
      <c r="K364" s="108"/>
    </row>
    <row r="365" spans="3:11" x14ac:dyDescent="0.4">
      <c r="C365" s="115"/>
      <c r="D365" s="126"/>
      <c r="E365" s="124"/>
      <c r="F365" s="115"/>
      <c r="G365" s="117"/>
      <c r="H365" s="115"/>
      <c r="I365" s="115"/>
      <c r="J365" s="115"/>
      <c r="K365" s="108"/>
    </row>
    <row r="366" spans="3:11" x14ac:dyDescent="0.4">
      <c r="C366" s="115"/>
      <c r="D366" s="126"/>
      <c r="E366" s="124"/>
      <c r="F366" s="115"/>
      <c r="G366" s="117"/>
      <c r="H366" s="115"/>
      <c r="I366" s="115"/>
      <c r="J366" s="115"/>
      <c r="K366" s="108"/>
    </row>
    <row r="367" spans="3:11" x14ac:dyDescent="0.4">
      <c r="C367" s="115"/>
      <c r="D367" s="126"/>
      <c r="E367" s="124"/>
      <c r="F367" s="115"/>
      <c r="G367" s="117"/>
      <c r="H367" s="115"/>
      <c r="I367" s="115"/>
      <c r="J367" s="115"/>
      <c r="K367" s="108"/>
    </row>
    <row r="368" spans="3:11" x14ac:dyDescent="0.4">
      <c r="C368" s="115"/>
      <c r="D368" s="126"/>
      <c r="E368" s="124"/>
      <c r="F368" s="115"/>
      <c r="G368" s="117"/>
      <c r="H368" s="115"/>
      <c r="I368" s="115"/>
      <c r="J368" s="115"/>
      <c r="K368" s="108"/>
    </row>
    <row r="369" spans="3:11" x14ac:dyDescent="0.4">
      <c r="C369" s="115"/>
      <c r="D369" s="126"/>
      <c r="E369" s="124"/>
      <c r="F369" s="115"/>
      <c r="G369" s="117"/>
      <c r="H369" s="115"/>
      <c r="I369" s="115"/>
      <c r="J369" s="115"/>
      <c r="K369" s="108"/>
    </row>
    <row r="370" spans="3:11" x14ac:dyDescent="0.4">
      <c r="C370" s="115"/>
      <c r="D370" s="126"/>
      <c r="E370" s="124"/>
      <c r="F370" s="115"/>
      <c r="G370" s="117"/>
      <c r="H370" s="115"/>
      <c r="I370" s="115"/>
      <c r="J370" s="115"/>
      <c r="K370" s="108"/>
    </row>
    <row r="371" spans="3:11" x14ac:dyDescent="0.4">
      <c r="C371" s="115"/>
      <c r="D371" s="126"/>
      <c r="E371" s="124"/>
      <c r="F371" s="115"/>
      <c r="G371" s="117"/>
      <c r="H371" s="115"/>
      <c r="I371" s="115"/>
      <c r="J371" s="115"/>
      <c r="K371" s="108"/>
    </row>
    <row r="372" spans="3:11" x14ac:dyDescent="0.4">
      <c r="C372" s="115"/>
      <c r="D372" s="126"/>
      <c r="E372" s="124"/>
      <c r="F372" s="115"/>
      <c r="G372" s="117"/>
      <c r="H372" s="115"/>
      <c r="I372" s="115"/>
      <c r="J372" s="115"/>
      <c r="K372" s="108"/>
    </row>
    <row r="373" spans="3:11" x14ac:dyDescent="0.4">
      <c r="C373" s="115"/>
      <c r="D373" s="126"/>
      <c r="E373" s="124"/>
      <c r="F373" s="115"/>
      <c r="G373" s="117"/>
      <c r="H373" s="115"/>
      <c r="I373" s="115"/>
      <c r="J373" s="115"/>
      <c r="K373" s="108"/>
    </row>
    <row r="374" spans="3:11" x14ac:dyDescent="0.4">
      <c r="C374" s="115"/>
      <c r="D374" s="126"/>
      <c r="E374" s="124"/>
      <c r="F374" s="115"/>
      <c r="G374" s="117"/>
      <c r="H374" s="115"/>
      <c r="I374" s="115"/>
      <c r="J374" s="115"/>
      <c r="K374" s="108"/>
    </row>
    <row r="375" spans="3:11" x14ac:dyDescent="0.4">
      <c r="C375" s="115"/>
      <c r="D375" s="126"/>
      <c r="E375" s="124"/>
      <c r="F375" s="115"/>
      <c r="G375" s="117"/>
      <c r="H375" s="115"/>
      <c r="I375" s="115"/>
      <c r="J375" s="115"/>
      <c r="K375" s="108"/>
    </row>
    <row r="376" spans="3:11" x14ac:dyDescent="0.4">
      <c r="C376" s="115"/>
      <c r="D376" s="126"/>
      <c r="E376" s="124"/>
      <c r="F376" s="115"/>
      <c r="G376" s="117"/>
      <c r="H376" s="115"/>
      <c r="I376" s="115"/>
      <c r="J376" s="115"/>
      <c r="K376" s="108"/>
    </row>
    <row r="377" spans="3:11" x14ac:dyDescent="0.4">
      <c r="C377" s="115"/>
      <c r="D377" s="126"/>
      <c r="E377" s="124"/>
      <c r="F377" s="115"/>
      <c r="G377" s="117"/>
      <c r="H377" s="115"/>
      <c r="I377" s="115"/>
      <c r="J377" s="115"/>
      <c r="K377" s="108"/>
    </row>
    <row r="378" spans="3:11" x14ac:dyDescent="0.4">
      <c r="C378" s="115"/>
      <c r="D378" s="126"/>
      <c r="E378" s="124"/>
      <c r="F378" s="115"/>
      <c r="G378" s="117"/>
      <c r="H378" s="115"/>
      <c r="I378" s="115"/>
      <c r="J378" s="115"/>
      <c r="K378" s="108"/>
    </row>
    <row r="379" spans="3:11" x14ac:dyDescent="0.4">
      <c r="C379" s="115"/>
      <c r="D379" s="126"/>
      <c r="E379" s="124"/>
      <c r="F379" s="115"/>
      <c r="G379" s="117"/>
      <c r="H379" s="115"/>
      <c r="I379" s="115"/>
      <c r="J379" s="115"/>
      <c r="K379" s="108"/>
    </row>
    <row r="380" spans="3:11" x14ac:dyDescent="0.4">
      <c r="C380" s="115"/>
      <c r="D380" s="126"/>
      <c r="E380" s="124"/>
      <c r="F380" s="115"/>
      <c r="G380" s="117"/>
      <c r="H380" s="115"/>
      <c r="I380" s="115"/>
      <c r="J380" s="115"/>
      <c r="K380" s="108"/>
    </row>
    <row r="381" spans="3:11" x14ac:dyDescent="0.4">
      <c r="C381" s="115"/>
      <c r="D381" s="126"/>
      <c r="E381" s="124"/>
      <c r="F381" s="115"/>
      <c r="G381" s="117"/>
      <c r="H381" s="115"/>
      <c r="I381" s="115"/>
      <c r="J381" s="115"/>
      <c r="K381" s="108"/>
    </row>
    <row r="382" spans="3:11" x14ac:dyDescent="0.4">
      <c r="C382" s="115"/>
      <c r="D382" s="126"/>
      <c r="E382" s="124"/>
      <c r="F382" s="115"/>
      <c r="G382" s="117"/>
      <c r="H382" s="115"/>
      <c r="I382" s="115"/>
      <c r="J382" s="115"/>
      <c r="K382" s="108"/>
    </row>
    <row r="383" spans="3:11" x14ac:dyDescent="0.4">
      <c r="C383" s="115"/>
      <c r="D383" s="126"/>
      <c r="E383" s="124"/>
      <c r="F383" s="115"/>
      <c r="G383" s="117"/>
      <c r="H383" s="115"/>
      <c r="I383" s="115"/>
      <c r="J383" s="115"/>
      <c r="K383" s="108"/>
    </row>
    <row r="384" spans="3:11" x14ac:dyDescent="0.4">
      <c r="C384" s="115"/>
      <c r="D384" s="126"/>
      <c r="E384" s="124"/>
      <c r="F384" s="115"/>
      <c r="G384" s="117"/>
      <c r="H384" s="115"/>
      <c r="I384" s="115"/>
      <c r="J384" s="115"/>
      <c r="K384" s="108"/>
    </row>
    <row r="385" spans="3:11" x14ac:dyDescent="0.4">
      <c r="C385" s="115"/>
      <c r="D385" s="126"/>
      <c r="E385" s="124"/>
      <c r="F385" s="115"/>
      <c r="G385" s="117"/>
      <c r="H385" s="115"/>
      <c r="I385" s="115"/>
      <c r="J385" s="115"/>
      <c r="K385" s="108"/>
    </row>
    <row r="386" spans="3:11" x14ac:dyDescent="0.4">
      <c r="C386" s="115"/>
      <c r="D386" s="126"/>
      <c r="E386" s="124"/>
      <c r="F386" s="115"/>
      <c r="G386" s="117"/>
      <c r="H386" s="115"/>
      <c r="I386" s="115"/>
      <c r="J386" s="115"/>
      <c r="K386" s="108"/>
    </row>
    <row r="387" spans="3:11" x14ac:dyDescent="0.4">
      <c r="C387" s="115"/>
      <c r="D387" s="126"/>
      <c r="E387" s="124"/>
      <c r="F387" s="115"/>
      <c r="G387" s="117"/>
      <c r="H387" s="115"/>
      <c r="I387" s="115"/>
      <c r="J387" s="115"/>
      <c r="K387" s="108"/>
    </row>
    <row r="388" spans="3:11" x14ac:dyDescent="0.4">
      <c r="C388" s="115"/>
      <c r="D388" s="126"/>
      <c r="E388" s="124"/>
      <c r="F388" s="115"/>
      <c r="G388" s="117"/>
      <c r="H388" s="115"/>
      <c r="I388" s="115"/>
      <c r="J388" s="115"/>
      <c r="K388" s="108"/>
    </row>
    <row r="389" spans="3:11" x14ac:dyDescent="0.4">
      <c r="C389" s="115"/>
      <c r="D389" s="126"/>
      <c r="E389" s="124"/>
      <c r="F389" s="115"/>
      <c r="G389" s="117"/>
      <c r="H389" s="115"/>
      <c r="I389" s="115"/>
      <c r="J389" s="115"/>
      <c r="K389" s="108"/>
    </row>
    <row r="390" spans="3:11" x14ac:dyDescent="0.4">
      <c r="C390" s="115"/>
      <c r="D390" s="126"/>
      <c r="E390" s="124"/>
      <c r="F390" s="115"/>
      <c r="G390" s="117"/>
      <c r="H390" s="115"/>
      <c r="I390" s="115"/>
      <c r="J390" s="115"/>
      <c r="K390" s="108"/>
    </row>
    <row r="391" spans="3:11" x14ac:dyDescent="0.4">
      <c r="C391" s="115"/>
      <c r="D391" s="126"/>
      <c r="E391" s="124"/>
      <c r="F391" s="115"/>
      <c r="G391" s="117"/>
      <c r="H391" s="115"/>
      <c r="I391" s="115"/>
      <c r="J391" s="115"/>
      <c r="K391" s="108"/>
    </row>
    <row r="392" spans="3:11" x14ac:dyDescent="0.4">
      <c r="C392" s="115"/>
      <c r="D392" s="126"/>
      <c r="E392" s="124"/>
      <c r="F392" s="115"/>
      <c r="G392" s="117"/>
      <c r="H392" s="115"/>
      <c r="I392" s="115"/>
      <c r="J392" s="115"/>
      <c r="K392" s="108"/>
    </row>
    <row r="393" spans="3:11" x14ac:dyDescent="0.4">
      <c r="C393" s="115"/>
      <c r="D393" s="126"/>
      <c r="E393" s="124"/>
      <c r="F393" s="115"/>
      <c r="G393" s="117"/>
      <c r="H393" s="115"/>
      <c r="I393" s="115"/>
      <c r="J393" s="115"/>
      <c r="K393" s="108"/>
    </row>
    <row r="394" spans="3:11" x14ac:dyDescent="0.4">
      <c r="C394" s="115"/>
      <c r="D394" s="126"/>
      <c r="E394" s="124"/>
      <c r="F394" s="115"/>
      <c r="G394" s="117"/>
      <c r="H394" s="115"/>
      <c r="I394" s="115"/>
      <c r="J394" s="115"/>
      <c r="K394" s="108"/>
    </row>
    <row r="395" spans="3:11" x14ac:dyDescent="0.4">
      <c r="C395" s="115"/>
      <c r="D395" s="126"/>
      <c r="E395" s="124"/>
      <c r="F395" s="115"/>
      <c r="G395" s="117"/>
      <c r="H395" s="115"/>
      <c r="I395" s="115"/>
      <c r="J395" s="115"/>
      <c r="K395" s="108"/>
    </row>
    <row r="396" spans="3:11" x14ac:dyDescent="0.4">
      <c r="C396" s="115"/>
      <c r="D396" s="126"/>
      <c r="E396" s="124"/>
      <c r="F396" s="115"/>
      <c r="G396" s="117"/>
      <c r="H396" s="115"/>
      <c r="I396" s="115"/>
      <c r="J396" s="115"/>
      <c r="K396" s="108"/>
    </row>
    <row r="397" spans="3:11" x14ac:dyDescent="0.4">
      <c r="C397" s="115"/>
      <c r="D397" s="126"/>
      <c r="E397" s="124"/>
      <c r="F397" s="115"/>
      <c r="G397" s="117"/>
      <c r="H397" s="115"/>
      <c r="I397" s="115"/>
      <c r="J397" s="115"/>
      <c r="K397" s="108"/>
    </row>
    <row r="398" spans="3:11" x14ac:dyDescent="0.4">
      <c r="C398" s="115"/>
      <c r="D398" s="126"/>
      <c r="E398" s="124"/>
      <c r="F398" s="115"/>
      <c r="G398" s="117"/>
      <c r="H398" s="115"/>
      <c r="I398" s="115"/>
      <c r="J398" s="115"/>
      <c r="K398" s="108"/>
    </row>
    <row r="399" spans="3:11" x14ac:dyDescent="0.4">
      <c r="C399" s="115"/>
      <c r="D399" s="126"/>
      <c r="E399" s="124"/>
      <c r="F399" s="115"/>
      <c r="G399" s="117"/>
      <c r="H399" s="115"/>
      <c r="I399" s="115"/>
      <c r="J399" s="115"/>
      <c r="K399" s="108"/>
    </row>
    <row r="400" spans="3:11" x14ac:dyDescent="0.4">
      <c r="C400" s="115"/>
      <c r="D400" s="126"/>
      <c r="E400" s="124"/>
      <c r="F400" s="115"/>
      <c r="G400" s="117"/>
      <c r="H400" s="115"/>
      <c r="I400" s="115"/>
      <c r="J400" s="115"/>
      <c r="K400" s="108"/>
    </row>
    <row r="401" spans="3:11" x14ac:dyDescent="0.4">
      <c r="C401" s="115"/>
      <c r="D401" s="126"/>
      <c r="E401" s="124"/>
      <c r="F401" s="115"/>
      <c r="G401" s="117"/>
      <c r="H401" s="115"/>
      <c r="I401" s="115"/>
      <c r="J401" s="115"/>
      <c r="K401" s="108"/>
    </row>
    <row r="402" spans="3:11" x14ac:dyDescent="0.4">
      <c r="C402" s="115"/>
      <c r="D402" s="126"/>
      <c r="E402" s="124"/>
      <c r="F402" s="115"/>
      <c r="G402" s="117"/>
      <c r="H402" s="115"/>
      <c r="I402" s="115"/>
      <c r="J402" s="115"/>
      <c r="K402" s="108"/>
    </row>
    <row r="403" spans="3:11" x14ac:dyDescent="0.4">
      <c r="C403" s="115"/>
      <c r="D403" s="126"/>
      <c r="E403" s="124"/>
      <c r="F403" s="115"/>
      <c r="G403" s="117"/>
      <c r="H403" s="115"/>
      <c r="I403" s="115"/>
      <c r="J403" s="115"/>
      <c r="K403" s="108"/>
    </row>
    <row r="404" spans="3:11" x14ac:dyDescent="0.4">
      <c r="C404" s="115"/>
      <c r="D404" s="126"/>
      <c r="E404" s="124"/>
      <c r="F404" s="115"/>
      <c r="G404" s="117"/>
      <c r="H404" s="115"/>
      <c r="I404" s="115"/>
      <c r="J404" s="115"/>
      <c r="K404" s="108"/>
    </row>
    <row r="405" spans="3:11" x14ac:dyDescent="0.4">
      <c r="C405" s="115"/>
      <c r="D405" s="126"/>
      <c r="E405" s="124"/>
      <c r="F405" s="115"/>
      <c r="G405" s="117"/>
      <c r="H405" s="115"/>
      <c r="I405" s="115"/>
      <c r="J405" s="115"/>
      <c r="K405" s="108"/>
    </row>
    <row r="406" spans="3:11" x14ac:dyDescent="0.4">
      <c r="C406" s="115"/>
      <c r="D406" s="126"/>
      <c r="E406" s="124"/>
      <c r="F406" s="115"/>
      <c r="G406" s="117"/>
      <c r="H406" s="115"/>
      <c r="I406" s="115"/>
      <c r="J406" s="115"/>
      <c r="K406" s="108"/>
    </row>
    <row r="407" spans="3:11" x14ac:dyDescent="0.4">
      <c r="C407" s="115"/>
      <c r="D407" s="126"/>
      <c r="E407" s="124"/>
      <c r="F407" s="115"/>
      <c r="G407" s="117"/>
      <c r="H407" s="115"/>
      <c r="I407" s="115"/>
      <c r="J407" s="115"/>
      <c r="K407" s="108"/>
    </row>
    <row r="408" spans="3:11" x14ac:dyDescent="0.4">
      <c r="C408" s="115"/>
      <c r="D408" s="126"/>
      <c r="E408" s="124"/>
      <c r="F408" s="115"/>
      <c r="G408" s="117"/>
      <c r="H408" s="115"/>
      <c r="I408" s="115"/>
      <c r="J408" s="115"/>
      <c r="K408" s="108"/>
    </row>
    <row r="409" spans="3:11" x14ac:dyDescent="0.4">
      <c r="C409" s="115"/>
      <c r="D409" s="126"/>
      <c r="E409" s="124"/>
      <c r="F409" s="115"/>
      <c r="G409" s="117"/>
      <c r="H409" s="115"/>
      <c r="I409" s="115"/>
      <c r="J409" s="115"/>
      <c r="K409" s="108"/>
    </row>
    <row r="410" spans="3:11" x14ac:dyDescent="0.4">
      <c r="C410" s="115"/>
      <c r="D410" s="126"/>
      <c r="E410" s="124"/>
      <c r="F410" s="115"/>
      <c r="G410" s="117"/>
      <c r="H410" s="115"/>
      <c r="I410" s="115"/>
      <c r="J410" s="115"/>
      <c r="K410" s="108"/>
    </row>
    <row r="411" spans="3:11" x14ac:dyDescent="0.4">
      <c r="C411" s="115"/>
      <c r="D411" s="126"/>
      <c r="E411" s="124"/>
      <c r="F411" s="115"/>
      <c r="G411" s="117"/>
      <c r="H411" s="115"/>
      <c r="I411" s="115"/>
      <c r="J411" s="115"/>
      <c r="K411" s="108"/>
    </row>
    <row r="412" spans="3:11" x14ac:dyDescent="0.4">
      <c r="C412" s="115"/>
      <c r="D412" s="126"/>
      <c r="E412" s="124"/>
      <c r="F412" s="115"/>
      <c r="G412" s="117"/>
      <c r="H412" s="115"/>
      <c r="I412" s="115"/>
      <c r="J412" s="115"/>
      <c r="K412" s="108"/>
    </row>
    <row r="413" spans="3:11" x14ac:dyDescent="0.4">
      <c r="C413" s="115"/>
      <c r="D413" s="126"/>
      <c r="E413" s="124"/>
      <c r="F413" s="115"/>
      <c r="G413" s="117"/>
      <c r="H413" s="115"/>
      <c r="I413" s="115"/>
      <c r="J413" s="115"/>
      <c r="K413" s="108"/>
    </row>
    <row r="414" spans="3:11" x14ac:dyDescent="0.4">
      <c r="C414" s="115"/>
      <c r="D414" s="126"/>
      <c r="E414" s="124"/>
      <c r="F414" s="115"/>
      <c r="G414" s="117"/>
      <c r="H414" s="115"/>
      <c r="I414" s="115"/>
      <c r="J414" s="115"/>
      <c r="K414" s="108"/>
    </row>
    <row r="415" spans="3:11" x14ac:dyDescent="0.4">
      <c r="C415" s="115"/>
      <c r="D415" s="126"/>
      <c r="E415" s="124"/>
      <c r="F415" s="115"/>
      <c r="G415" s="117"/>
      <c r="H415" s="115"/>
      <c r="I415" s="115"/>
      <c r="J415" s="115"/>
      <c r="K415" s="108"/>
    </row>
    <row r="416" spans="3:11" x14ac:dyDescent="0.4">
      <c r="C416" s="115"/>
      <c r="D416" s="126"/>
      <c r="E416" s="124"/>
      <c r="F416" s="115"/>
      <c r="G416" s="117"/>
      <c r="H416" s="115"/>
      <c r="I416" s="115"/>
      <c r="J416" s="115"/>
      <c r="K416" s="108"/>
    </row>
    <row r="417" spans="3:11" x14ac:dyDescent="0.4">
      <c r="C417" s="115"/>
      <c r="D417" s="126"/>
      <c r="E417" s="124"/>
      <c r="F417" s="115"/>
      <c r="G417" s="117"/>
      <c r="H417" s="115"/>
      <c r="I417" s="115"/>
      <c r="J417" s="115"/>
      <c r="K417" s="108"/>
    </row>
    <row r="418" spans="3:11" x14ac:dyDescent="0.4">
      <c r="C418" s="115"/>
      <c r="D418" s="126"/>
      <c r="E418" s="124"/>
      <c r="F418" s="115"/>
      <c r="G418" s="117"/>
      <c r="H418" s="115"/>
      <c r="I418" s="115"/>
      <c r="J418" s="115"/>
      <c r="K418" s="108"/>
    </row>
    <row r="419" spans="3:11" x14ac:dyDescent="0.4">
      <c r="C419" s="115"/>
      <c r="D419" s="126"/>
      <c r="E419" s="124"/>
      <c r="F419" s="115"/>
      <c r="G419" s="117"/>
      <c r="H419" s="115"/>
      <c r="I419" s="115"/>
      <c r="J419" s="115"/>
      <c r="K419" s="108"/>
    </row>
    <row r="420" spans="3:11" x14ac:dyDescent="0.4">
      <c r="C420" s="115"/>
      <c r="D420" s="126"/>
      <c r="E420" s="124"/>
      <c r="F420" s="115"/>
      <c r="G420" s="117"/>
      <c r="H420" s="115"/>
      <c r="I420" s="115"/>
      <c r="J420" s="115"/>
      <c r="K420" s="108"/>
    </row>
    <row r="421" spans="3:11" x14ac:dyDescent="0.4">
      <c r="C421" s="115"/>
      <c r="D421" s="126"/>
      <c r="E421" s="124"/>
      <c r="F421" s="115"/>
      <c r="G421" s="117"/>
      <c r="H421" s="115"/>
      <c r="I421" s="115"/>
      <c r="J421" s="115"/>
      <c r="K421" s="108"/>
    </row>
    <row r="422" spans="3:11" x14ac:dyDescent="0.4">
      <c r="C422" s="115"/>
      <c r="D422" s="126"/>
      <c r="E422" s="124"/>
      <c r="F422" s="115"/>
      <c r="G422" s="117"/>
      <c r="H422" s="115"/>
      <c r="I422" s="115"/>
      <c r="J422" s="115"/>
      <c r="K422" s="108"/>
    </row>
    <row r="423" spans="3:11" x14ac:dyDescent="0.4">
      <c r="C423" s="115"/>
      <c r="D423" s="126"/>
      <c r="E423" s="124"/>
      <c r="F423" s="115"/>
      <c r="G423" s="117"/>
      <c r="H423" s="115"/>
      <c r="I423" s="115"/>
      <c r="J423" s="115"/>
      <c r="K423" s="108"/>
    </row>
    <row r="424" spans="3:11" x14ac:dyDescent="0.4">
      <c r="C424" s="115"/>
      <c r="D424" s="126"/>
      <c r="E424" s="124"/>
      <c r="F424" s="115"/>
      <c r="G424" s="117"/>
      <c r="H424" s="115"/>
      <c r="I424" s="115"/>
      <c r="J424" s="115"/>
      <c r="K424" s="108"/>
    </row>
    <row r="425" spans="3:11" x14ac:dyDescent="0.4">
      <c r="C425" s="115"/>
      <c r="D425" s="126"/>
      <c r="E425" s="124"/>
      <c r="F425" s="115"/>
      <c r="G425" s="117"/>
      <c r="H425" s="115"/>
      <c r="I425" s="115"/>
      <c r="J425" s="115"/>
      <c r="K425" s="108"/>
    </row>
    <row r="426" spans="3:11" x14ac:dyDescent="0.4">
      <c r="C426" s="115"/>
      <c r="D426" s="126"/>
      <c r="E426" s="124"/>
      <c r="F426" s="115"/>
      <c r="G426" s="117"/>
      <c r="H426" s="115"/>
      <c r="I426" s="115"/>
      <c r="J426" s="115"/>
      <c r="K426" s="108"/>
    </row>
    <row r="427" spans="3:11" x14ac:dyDescent="0.4">
      <c r="C427" s="115"/>
      <c r="D427" s="126"/>
      <c r="E427" s="124"/>
      <c r="F427" s="115"/>
      <c r="G427" s="117"/>
      <c r="H427" s="115"/>
      <c r="I427" s="115"/>
      <c r="J427" s="115"/>
      <c r="K427" s="108"/>
    </row>
    <row r="428" spans="3:11" x14ac:dyDescent="0.4">
      <c r="C428" s="115"/>
      <c r="D428" s="126"/>
      <c r="E428" s="124"/>
      <c r="F428" s="115"/>
      <c r="G428" s="117"/>
      <c r="H428" s="115"/>
      <c r="I428" s="115"/>
      <c r="J428" s="115"/>
      <c r="K428" s="108"/>
    </row>
    <row r="429" spans="3:11" x14ac:dyDescent="0.4">
      <c r="C429" s="115"/>
      <c r="D429" s="126"/>
      <c r="E429" s="124"/>
      <c r="F429" s="115"/>
      <c r="G429" s="117"/>
      <c r="H429" s="115"/>
      <c r="I429" s="115"/>
      <c r="J429" s="115"/>
      <c r="K429" s="108"/>
    </row>
    <row r="430" spans="3:11" x14ac:dyDescent="0.4">
      <c r="C430" s="115"/>
      <c r="D430" s="126"/>
      <c r="E430" s="124"/>
      <c r="F430" s="115"/>
      <c r="G430" s="117"/>
      <c r="H430" s="115"/>
      <c r="I430" s="115"/>
      <c r="J430" s="115"/>
      <c r="K430" s="108"/>
    </row>
    <row r="431" spans="3:11" x14ac:dyDescent="0.4">
      <c r="C431" s="115"/>
      <c r="D431" s="126"/>
      <c r="E431" s="124"/>
      <c r="F431" s="115"/>
      <c r="G431" s="117"/>
      <c r="H431" s="115"/>
      <c r="I431" s="115"/>
      <c r="J431" s="115"/>
      <c r="K431" s="108"/>
    </row>
    <row r="432" spans="3:11" x14ac:dyDescent="0.4">
      <c r="C432" s="115"/>
      <c r="D432" s="126"/>
      <c r="E432" s="124"/>
      <c r="F432" s="115"/>
      <c r="G432" s="117"/>
      <c r="H432" s="115"/>
      <c r="I432" s="115"/>
      <c r="J432" s="115"/>
      <c r="K432" s="108"/>
    </row>
    <row r="433" spans="3:11" x14ac:dyDescent="0.4">
      <c r="C433" s="115"/>
      <c r="D433" s="126"/>
      <c r="E433" s="124"/>
      <c r="F433" s="115"/>
      <c r="G433" s="117"/>
      <c r="H433" s="115"/>
      <c r="I433" s="115"/>
      <c r="J433" s="115"/>
      <c r="K433" s="108"/>
    </row>
    <row r="434" spans="3:11" x14ac:dyDescent="0.4">
      <c r="C434" s="115"/>
      <c r="D434" s="126"/>
      <c r="E434" s="124"/>
      <c r="F434" s="115"/>
      <c r="G434" s="117"/>
      <c r="H434" s="115"/>
      <c r="I434" s="115"/>
      <c r="J434" s="115"/>
      <c r="K434" s="108"/>
    </row>
    <row r="435" spans="3:11" x14ac:dyDescent="0.4">
      <c r="C435" s="115"/>
      <c r="D435" s="126"/>
      <c r="E435" s="124"/>
      <c r="F435" s="115"/>
      <c r="G435" s="117"/>
      <c r="H435" s="115"/>
      <c r="I435" s="115"/>
      <c r="J435" s="115"/>
      <c r="K435" s="108"/>
    </row>
    <row r="436" spans="3:11" x14ac:dyDescent="0.4">
      <c r="C436" s="115"/>
      <c r="D436" s="126"/>
      <c r="E436" s="124"/>
      <c r="F436" s="115"/>
      <c r="G436" s="117"/>
      <c r="H436" s="115"/>
      <c r="I436" s="115"/>
      <c r="J436" s="115"/>
      <c r="K436" s="108"/>
    </row>
    <row r="437" spans="3:11" x14ac:dyDescent="0.4">
      <c r="C437" s="115"/>
      <c r="D437" s="126"/>
      <c r="E437" s="124"/>
      <c r="F437" s="115"/>
      <c r="G437" s="117"/>
      <c r="H437" s="115"/>
      <c r="I437" s="115"/>
      <c r="J437" s="115"/>
      <c r="K437" s="108"/>
    </row>
    <row r="438" spans="3:11" x14ac:dyDescent="0.4">
      <c r="C438" s="115"/>
      <c r="D438" s="126"/>
      <c r="E438" s="124"/>
      <c r="F438" s="115"/>
      <c r="G438" s="117"/>
      <c r="H438" s="115"/>
      <c r="I438" s="115"/>
      <c r="J438" s="115"/>
      <c r="K438" s="108"/>
    </row>
    <row r="439" spans="3:11" x14ac:dyDescent="0.4">
      <c r="C439" s="115"/>
      <c r="D439" s="126"/>
      <c r="E439" s="124"/>
      <c r="F439" s="115"/>
      <c r="G439" s="117"/>
      <c r="H439" s="115"/>
      <c r="I439" s="115"/>
      <c r="J439" s="115"/>
      <c r="K439" s="108"/>
    </row>
    <row r="440" spans="3:11" x14ac:dyDescent="0.4">
      <c r="C440" s="115"/>
      <c r="D440" s="126"/>
      <c r="E440" s="124"/>
      <c r="F440" s="115"/>
      <c r="G440" s="117"/>
      <c r="H440" s="115"/>
      <c r="I440" s="115"/>
      <c r="J440" s="115"/>
      <c r="K440" s="108"/>
    </row>
    <row r="441" spans="3:11" x14ac:dyDescent="0.4">
      <c r="C441" s="115"/>
      <c r="D441" s="126"/>
      <c r="E441" s="124"/>
      <c r="F441" s="115"/>
      <c r="G441" s="117"/>
      <c r="H441" s="115"/>
      <c r="I441" s="115"/>
      <c r="J441" s="115"/>
      <c r="K441" s="108"/>
    </row>
    <row r="442" spans="3:11" x14ac:dyDescent="0.4">
      <c r="C442" s="115"/>
      <c r="D442" s="126"/>
      <c r="E442" s="124"/>
      <c r="F442" s="115"/>
      <c r="G442" s="117"/>
      <c r="H442" s="115"/>
      <c r="I442" s="115"/>
      <c r="J442" s="115"/>
      <c r="K442" s="108"/>
    </row>
    <row r="443" spans="3:11" x14ac:dyDescent="0.4">
      <c r="C443" s="115"/>
      <c r="D443" s="126"/>
      <c r="E443" s="124"/>
      <c r="F443" s="115"/>
      <c r="G443" s="117"/>
      <c r="H443" s="115"/>
      <c r="I443" s="115"/>
      <c r="J443" s="115"/>
      <c r="K443" s="108"/>
    </row>
    <row r="444" spans="3:11" x14ac:dyDescent="0.4">
      <c r="C444" s="115"/>
      <c r="D444" s="126"/>
      <c r="E444" s="124"/>
      <c r="F444" s="115"/>
      <c r="G444" s="117"/>
      <c r="H444" s="115"/>
      <c r="I444" s="115"/>
      <c r="J444" s="115"/>
      <c r="K444" s="108"/>
    </row>
    <row r="445" spans="3:11" x14ac:dyDescent="0.4">
      <c r="C445" s="115"/>
      <c r="D445" s="126"/>
      <c r="E445" s="124"/>
      <c r="F445" s="115"/>
      <c r="G445" s="117"/>
      <c r="H445" s="115"/>
      <c r="I445" s="115"/>
      <c r="J445" s="115"/>
      <c r="K445" s="108"/>
    </row>
    <row r="446" spans="3:11" x14ac:dyDescent="0.4">
      <c r="C446" s="115"/>
      <c r="D446" s="126"/>
      <c r="E446" s="124"/>
      <c r="F446" s="115"/>
      <c r="G446" s="117"/>
      <c r="H446" s="115"/>
      <c r="I446" s="115"/>
      <c r="J446" s="115"/>
      <c r="K446" s="108"/>
    </row>
    <row r="447" spans="3:11" x14ac:dyDescent="0.4">
      <c r="C447" s="115"/>
      <c r="D447" s="126"/>
      <c r="E447" s="124"/>
      <c r="F447" s="115"/>
      <c r="G447" s="117"/>
      <c r="H447" s="115"/>
      <c r="I447" s="115"/>
      <c r="J447" s="115"/>
      <c r="K447" s="108"/>
    </row>
    <row r="448" spans="3:11" x14ac:dyDescent="0.4">
      <c r="C448" s="115"/>
      <c r="D448" s="126"/>
      <c r="E448" s="124"/>
      <c r="F448" s="115"/>
      <c r="G448" s="117"/>
      <c r="H448" s="115"/>
      <c r="I448" s="115"/>
      <c r="J448" s="115"/>
      <c r="K448" s="108"/>
    </row>
    <row r="449" spans="3:11" x14ac:dyDescent="0.4">
      <c r="C449" s="115"/>
      <c r="D449" s="126"/>
      <c r="E449" s="124"/>
      <c r="F449" s="115"/>
      <c r="G449" s="117"/>
      <c r="H449" s="115"/>
      <c r="I449" s="115"/>
      <c r="J449" s="115"/>
      <c r="K449" s="108"/>
    </row>
    <row r="450" spans="3:11" x14ac:dyDescent="0.4">
      <c r="C450" s="115"/>
      <c r="D450" s="126"/>
      <c r="E450" s="124"/>
      <c r="F450" s="115"/>
      <c r="G450" s="117"/>
      <c r="H450" s="115"/>
      <c r="I450" s="115"/>
      <c r="J450" s="115"/>
      <c r="K450" s="108"/>
    </row>
    <row r="451" spans="3:11" x14ac:dyDescent="0.4">
      <c r="C451" s="115"/>
      <c r="D451" s="126"/>
      <c r="E451" s="124"/>
      <c r="F451" s="115"/>
      <c r="G451" s="117"/>
      <c r="H451" s="115"/>
      <c r="I451" s="115"/>
      <c r="J451" s="115"/>
      <c r="K451" s="108"/>
    </row>
    <row r="452" spans="3:11" x14ac:dyDescent="0.4">
      <c r="C452" s="115"/>
      <c r="D452" s="126"/>
      <c r="E452" s="124"/>
      <c r="F452" s="115"/>
      <c r="G452" s="117"/>
      <c r="H452" s="115"/>
      <c r="I452" s="115"/>
      <c r="J452" s="115"/>
      <c r="K452" s="108"/>
    </row>
    <row r="453" spans="3:11" x14ac:dyDescent="0.4">
      <c r="C453" s="115"/>
      <c r="D453" s="126"/>
      <c r="E453" s="124"/>
      <c r="F453" s="115"/>
      <c r="G453" s="117"/>
      <c r="H453" s="115"/>
      <c r="I453" s="115"/>
      <c r="J453" s="115"/>
      <c r="K453" s="108"/>
    </row>
    <row r="454" spans="3:11" x14ac:dyDescent="0.4">
      <c r="C454" s="115"/>
      <c r="D454" s="126"/>
      <c r="E454" s="124"/>
      <c r="F454" s="115"/>
      <c r="G454" s="117"/>
      <c r="H454" s="115"/>
      <c r="I454" s="115"/>
      <c r="J454" s="115"/>
      <c r="K454" s="108"/>
    </row>
    <row r="455" spans="3:11" x14ac:dyDescent="0.4">
      <c r="C455" s="115"/>
      <c r="D455" s="126"/>
      <c r="E455" s="124"/>
      <c r="F455" s="115"/>
      <c r="G455" s="117"/>
      <c r="H455" s="115"/>
      <c r="I455" s="115"/>
      <c r="J455" s="115"/>
      <c r="K455" s="108"/>
    </row>
    <row r="456" spans="3:11" x14ac:dyDescent="0.4">
      <c r="C456" s="115"/>
      <c r="D456" s="126"/>
      <c r="E456" s="124"/>
      <c r="F456" s="115"/>
      <c r="G456" s="117"/>
      <c r="H456" s="115"/>
      <c r="I456" s="115"/>
      <c r="J456" s="115"/>
      <c r="K456" s="108"/>
    </row>
    <row r="457" spans="3:11" x14ac:dyDescent="0.4">
      <c r="C457" s="115"/>
      <c r="D457" s="126"/>
      <c r="E457" s="124"/>
      <c r="F457" s="115"/>
      <c r="G457" s="117"/>
      <c r="H457" s="115"/>
      <c r="I457" s="115"/>
      <c r="J457" s="115"/>
      <c r="K457" s="108"/>
    </row>
    <row r="458" spans="3:11" x14ac:dyDescent="0.4">
      <c r="C458" s="115"/>
      <c r="D458" s="126"/>
      <c r="E458" s="124"/>
      <c r="F458" s="115"/>
      <c r="G458" s="117"/>
      <c r="H458" s="115"/>
      <c r="I458" s="115"/>
      <c r="J458" s="115"/>
      <c r="K458" s="108"/>
    </row>
    <row r="459" spans="3:11" x14ac:dyDescent="0.4">
      <c r="C459" s="115"/>
      <c r="D459" s="126"/>
      <c r="E459" s="124"/>
      <c r="F459" s="115"/>
      <c r="G459" s="117"/>
      <c r="H459" s="115"/>
      <c r="I459" s="115"/>
      <c r="J459" s="115"/>
      <c r="K459" s="108"/>
    </row>
    <row r="460" spans="3:11" x14ac:dyDescent="0.4">
      <c r="C460" s="115"/>
      <c r="D460" s="126"/>
      <c r="E460" s="124"/>
      <c r="F460" s="115"/>
      <c r="G460" s="117"/>
      <c r="H460" s="115"/>
      <c r="I460" s="115"/>
      <c r="J460" s="115"/>
      <c r="K460" s="108"/>
    </row>
    <row r="461" spans="3:11" x14ac:dyDescent="0.4">
      <c r="C461" s="115"/>
      <c r="D461" s="126"/>
      <c r="E461" s="124"/>
      <c r="F461" s="115"/>
      <c r="G461" s="117"/>
      <c r="H461" s="115"/>
      <c r="I461" s="115"/>
      <c r="J461" s="115"/>
      <c r="K461" s="108"/>
    </row>
    <row r="462" spans="3:11" x14ac:dyDescent="0.4">
      <c r="C462" s="115"/>
      <c r="D462" s="126"/>
      <c r="E462" s="124"/>
      <c r="F462" s="115"/>
      <c r="G462" s="117"/>
      <c r="H462" s="115"/>
      <c r="I462" s="115"/>
      <c r="J462" s="115"/>
      <c r="K462" s="108"/>
    </row>
    <row r="463" spans="3:11" x14ac:dyDescent="0.4">
      <c r="C463" s="115"/>
      <c r="D463" s="126"/>
      <c r="E463" s="124"/>
      <c r="F463" s="115"/>
      <c r="G463" s="117"/>
      <c r="H463" s="115"/>
      <c r="I463" s="115"/>
      <c r="J463" s="115"/>
      <c r="K463" s="108"/>
    </row>
    <row r="464" spans="3:11" x14ac:dyDescent="0.4">
      <c r="C464" s="115"/>
      <c r="D464" s="126"/>
      <c r="E464" s="124"/>
      <c r="F464" s="115"/>
      <c r="G464" s="117"/>
      <c r="H464" s="115"/>
      <c r="I464" s="115"/>
      <c r="J464" s="115"/>
      <c r="K464" s="108"/>
    </row>
    <row r="465" spans="3:11" x14ac:dyDescent="0.4">
      <c r="C465" s="115"/>
      <c r="D465" s="126"/>
      <c r="E465" s="124"/>
      <c r="F465" s="115"/>
      <c r="G465" s="117"/>
      <c r="H465" s="115"/>
      <c r="I465" s="115"/>
      <c r="J465" s="115"/>
      <c r="K465" s="108"/>
    </row>
    <row r="466" spans="3:11" x14ac:dyDescent="0.4">
      <c r="C466" s="115"/>
      <c r="D466" s="126"/>
      <c r="E466" s="124"/>
      <c r="F466" s="115"/>
      <c r="G466" s="117"/>
      <c r="H466" s="115"/>
      <c r="I466" s="115"/>
      <c r="J466" s="115"/>
      <c r="K466" s="108"/>
    </row>
    <row r="467" spans="3:11" x14ac:dyDescent="0.4">
      <c r="C467" s="115"/>
      <c r="D467" s="126"/>
      <c r="E467" s="124"/>
      <c r="F467" s="115"/>
      <c r="G467" s="117"/>
      <c r="H467" s="115"/>
      <c r="I467" s="115"/>
      <c r="J467" s="115"/>
      <c r="K467" s="108"/>
    </row>
    <row r="468" spans="3:11" x14ac:dyDescent="0.4">
      <c r="C468" s="115"/>
      <c r="D468" s="126"/>
      <c r="E468" s="124"/>
      <c r="F468" s="115"/>
      <c r="G468" s="117"/>
      <c r="H468" s="115"/>
      <c r="I468" s="115"/>
      <c r="J468" s="115"/>
      <c r="K468" s="108"/>
    </row>
    <row r="469" spans="3:11" x14ac:dyDescent="0.4">
      <c r="C469" s="115"/>
      <c r="D469" s="126"/>
      <c r="E469" s="124"/>
      <c r="F469" s="115"/>
      <c r="G469" s="117"/>
      <c r="H469" s="115"/>
      <c r="I469" s="115"/>
      <c r="J469" s="115"/>
      <c r="K469" s="108"/>
    </row>
    <row r="470" spans="3:11" x14ac:dyDescent="0.4">
      <c r="C470" s="115"/>
      <c r="D470" s="126"/>
      <c r="E470" s="124"/>
      <c r="F470" s="115"/>
      <c r="G470" s="117"/>
      <c r="H470" s="115"/>
      <c r="I470" s="115"/>
      <c r="J470" s="115"/>
      <c r="K470" s="108"/>
    </row>
    <row r="471" spans="3:11" x14ac:dyDescent="0.4">
      <c r="C471" s="115"/>
      <c r="D471" s="126"/>
      <c r="E471" s="124"/>
      <c r="F471" s="115"/>
      <c r="G471" s="117"/>
      <c r="H471" s="115"/>
      <c r="I471" s="115"/>
      <c r="J471" s="115"/>
      <c r="K471" s="108"/>
    </row>
    <row r="472" spans="3:11" x14ac:dyDescent="0.4">
      <c r="C472" s="115"/>
      <c r="D472" s="126"/>
      <c r="E472" s="124"/>
      <c r="F472" s="115"/>
      <c r="G472" s="117"/>
      <c r="H472" s="115"/>
      <c r="I472" s="115"/>
      <c r="J472" s="115"/>
      <c r="K472" s="108"/>
    </row>
    <row r="473" spans="3:11" x14ac:dyDescent="0.4">
      <c r="C473" s="115"/>
      <c r="D473" s="126"/>
      <c r="E473" s="124"/>
      <c r="F473" s="115"/>
      <c r="G473" s="117"/>
      <c r="H473" s="115"/>
      <c r="I473" s="115"/>
      <c r="J473" s="115"/>
      <c r="K473" s="108"/>
    </row>
    <row r="474" spans="3:11" x14ac:dyDescent="0.4">
      <c r="C474" s="115"/>
      <c r="D474" s="126"/>
      <c r="E474" s="124"/>
      <c r="F474" s="115"/>
      <c r="G474" s="117"/>
      <c r="H474" s="115"/>
      <c r="I474" s="115"/>
      <c r="J474" s="115"/>
      <c r="K474" s="108"/>
    </row>
    <row r="475" spans="3:11" x14ac:dyDescent="0.4">
      <c r="C475" s="115"/>
      <c r="D475" s="126"/>
      <c r="E475" s="124"/>
      <c r="F475" s="115"/>
      <c r="G475" s="117"/>
      <c r="H475" s="115"/>
      <c r="I475" s="115"/>
      <c r="J475" s="115"/>
      <c r="K475" s="108"/>
    </row>
    <row r="476" spans="3:11" x14ac:dyDescent="0.4">
      <c r="C476" s="115"/>
      <c r="D476" s="126"/>
      <c r="E476" s="124"/>
      <c r="F476" s="115"/>
      <c r="G476" s="117"/>
      <c r="H476" s="115"/>
      <c r="I476" s="115"/>
      <c r="J476" s="115"/>
      <c r="K476" s="108"/>
    </row>
    <row r="477" spans="3:11" x14ac:dyDescent="0.4">
      <c r="C477" s="115"/>
      <c r="D477" s="126"/>
      <c r="E477" s="124"/>
      <c r="F477" s="115"/>
      <c r="G477" s="117"/>
      <c r="H477" s="115"/>
      <c r="I477" s="115"/>
      <c r="J477" s="115"/>
      <c r="K477" s="108"/>
    </row>
    <row r="478" spans="3:11" x14ac:dyDescent="0.4">
      <c r="C478" s="115"/>
      <c r="D478" s="126"/>
      <c r="E478" s="124"/>
      <c r="F478" s="115"/>
      <c r="G478" s="117"/>
      <c r="H478" s="115"/>
      <c r="I478" s="115"/>
      <c r="J478" s="115"/>
      <c r="K478" s="108"/>
    </row>
    <row r="479" spans="3:11" x14ac:dyDescent="0.4">
      <c r="C479" s="115"/>
      <c r="D479" s="126"/>
      <c r="E479" s="124"/>
      <c r="F479" s="115"/>
      <c r="G479" s="117"/>
      <c r="H479" s="115"/>
      <c r="I479" s="115"/>
      <c r="J479" s="115"/>
      <c r="K479" s="108"/>
    </row>
    <row r="480" spans="3:11" x14ac:dyDescent="0.4">
      <c r="C480" s="115"/>
      <c r="D480" s="126"/>
      <c r="E480" s="124"/>
      <c r="F480" s="115"/>
      <c r="G480" s="117"/>
      <c r="H480" s="115"/>
      <c r="I480" s="115"/>
      <c r="J480" s="115"/>
      <c r="K480" s="108"/>
    </row>
    <row r="481" spans="3:11" x14ac:dyDescent="0.4">
      <c r="C481" s="115"/>
      <c r="D481" s="126"/>
      <c r="E481" s="124"/>
      <c r="F481" s="115"/>
      <c r="G481" s="117"/>
      <c r="H481" s="115"/>
      <c r="I481" s="115"/>
      <c r="J481" s="115"/>
      <c r="K481" s="108"/>
    </row>
    <row r="482" spans="3:11" x14ac:dyDescent="0.4">
      <c r="C482" s="115"/>
      <c r="D482" s="126"/>
      <c r="E482" s="124"/>
      <c r="F482" s="115"/>
      <c r="G482" s="117"/>
      <c r="H482" s="115"/>
      <c r="I482" s="115"/>
      <c r="J482" s="115"/>
      <c r="K482" s="108"/>
    </row>
    <row r="483" spans="3:11" x14ac:dyDescent="0.4">
      <c r="C483" s="115"/>
      <c r="D483" s="126"/>
      <c r="E483" s="124"/>
      <c r="F483" s="115"/>
      <c r="G483" s="117"/>
      <c r="H483" s="115"/>
      <c r="I483" s="115"/>
      <c r="J483" s="115"/>
      <c r="K483" s="108"/>
    </row>
    <row r="484" spans="3:11" x14ac:dyDescent="0.4">
      <c r="C484" s="115"/>
      <c r="D484" s="126"/>
      <c r="E484" s="124"/>
      <c r="F484" s="115"/>
      <c r="G484" s="117"/>
      <c r="H484" s="115"/>
      <c r="I484" s="115"/>
      <c r="J484" s="115"/>
      <c r="K484" s="108"/>
    </row>
    <row r="485" spans="3:11" x14ac:dyDescent="0.4">
      <c r="C485" s="115"/>
      <c r="D485" s="126"/>
      <c r="E485" s="124"/>
      <c r="F485" s="115"/>
      <c r="G485" s="117"/>
      <c r="H485" s="115"/>
      <c r="I485" s="115"/>
      <c r="J485" s="115"/>
      <c r="K485" s="108"/>
    </row>
    <row r="486" spans="3:11" x14ac:dyDescent="0.4">
      <c r="C486" s="115"/>
      <c r="D486" s="126"/>
      <c r="E486" s="124"/>
      <c r="F486" s="115"/>
      <c r="G486" s="117"/>
      <c r="H486" s="115"/>
      <c r="I486" s="115"/>
      <c r="J486" s="115"/>
      <c r="K486" s="108"/>
    </row>
    <row r="487" spans="3:11" x14ac:dyDescent="0.4">
      <c r="C487" s="115"/>
      <c r="D487" s="126"/>
      <c r="E487" s="124"/>
      <c r="F487" s="115"/>
      <c r="G487" s="117"/>
      <c r="H487" s="115"/>
      <c r="I487" s="115"/>
      <c r="J487" s="115"/>
      <c r="K487" s="108"/>
    </row>
    <row r="488" spans="3:11" x14ac:dyDescent="0.4">
      <c r="C488" s="115"/>
      <c r="D488" s="126"/>
      <c r="E488" s="124"/>
      <c r="F488" s="115"/>
      <c r="G488" s="117"/>
      <c r="H488" s="115"/>
      <c r="I488" s="115"/>
      <c r="J488" s="115"/>
      <c r="K488" s="108"/>
    </row>
    <row r="489" spans="3:11" x14ac:dyDescent="0.4">
      <c r="C489" s="115"/>
      <c r="D489" s="126"/>
      <c r="E489" s="124"/>
      <c r="F489" s="115"/>
      <c r="G489" s="117"/>
      <c r="H489" s="115"/>
      <c r="I489" s="115"/>
      <c r="J489" s="115"/>
      <c r="K489" s="108"/>
    </row>
    <row r="490" spans="3:11" x14ac:dyDescent="0.4">
      <c r="C490" s="115"/>
      <c r="D490" s="126"/>
      <c r="E490" s="124"/>
      <c r="F490" s="115"/>
      <c r="G490" s="117"/>
      <c r="H490" s="115"/>
      <c r="I490" s="115"/>
      <c r="J490" s="115"/>
      <c r="K490" s="108"/>
    </row>
    <row r="491" spans="3:11" x14ac:dyDescent="0.4">
      <c r="C491" s="115"/>
      <c r="D491" s="126"/>
      <c r="E491" s="124"/>
      <c r="F491" s="115"/>
      <c r="G491" s="117"/>
      <c r="H491" s="115"/>
      <c r="I491" s="115"/>
      <c r="J491" s="115"/>
      <c r="K491" s="108"/>
    </row>
    <row r="492" spans="3:11" x14ac:dyDescent="0.4">
      <c r="C492" s="115"/>
      <c r="D492" s="126"/>
      <c r="E492" s="124"/>
      <c r="F492" s="115"/>
      <c r="G492" s="117"/>
      <c r="H492" s="115"/>
      <c r="I492" s="115"/>
      <c r="J492" s="115"/>
      <c r="K492" s="108"/>
    </row>
    <row r="493" spans="3:11" x14ac:dyDescent="0.4">
      <c r="C493" s="115"/>
      <c r="D493" s="126"/>
      <c r="E493" s="124"/>
      <c r="F493" s="115"/>
      <c r="G493" s="117"/>
      <c r="H493" s="115"/>
      <c r="I493" s="115"/>
      <c r="J493" s="115"/>
      <c r="K493" s="108"/>
    </row>
    <row r="494" spans="3:11" x14ac:dyDescent="0.4">
      <c r="C494" s="115"/>
      <c r="D494" s="126"/>
      <c r="E494" s="124"/>
      <c r="F494" s="115"/>
      <c r="G494" s="117"/>
      <c r="H494" s="115"/>
      <c r="I494" s="115"/>
      <c r="J494" s="115"/>
      <c r="K494" s="108"/>
    </row>
    <row r="495" spans="3:11" x14ac:dyDescent="0.4">
      <c r="C495" s="115"/>
      <c r="D495" s="126"/>
      <c r="E495" s="124"/>
      <c r="F495" s="115"/>
      <c r="G495" s="117"/>
      <c r="H495" s="115"/>
      <c r="I495" s="115"/>
      <c r="J495" s="115"/>
      <c r="K495" s="108"/>
    </row>
    <row r="496" spans="3:11" x14ac:dyDescent="0.4">
      <c r="C496" s="115"/>
      <c r="D496" s="126"/>
      <c r="E496" s="124"/>
      <c r="F496" s="115"/>
      <c r="G496" s="117"/>
      <c r="H496" s="115"/>
      <c r="I496" s="115"/>
      <c r="J496" s="115"/>
      <c r="K496" s="108"/>
    </row>
    <row r="497" spans="3:11" x14ac:dyDescent="0.4">
      <c r="C497" s="115"/>
      <c r="D497" s="126"/>
      <c r="E497" s="124"/>
      <c r="F497" s="115"/>
      <c r="G497" s="117"/>
      <c r="H497" s="115"/>
      <c r="I497" s="115"/>
      <c r="J497" s="115"/>
      <c r="K497" s="108"/>
    </row>
    <row r="498" spans="3:11" x14ac:dyDescent="0.4">
      <c r="C498" s="115"/>
      <c r="D498" s="126"/>
      <c r="E498" s="124"/>
      <c r="F498" s="115"/>
      <c r="G498" s="117"/>
      <c r="H498" s="115"/>
      <c r="I498" s="115"/>
      <c r="J498" s="115"/>
      <c r="K498" s="108"/>
    </row>
    <row r="499" spans="3:11" x14ac:dyDescent="0.4">
      <c r="C499" s="115"/>
      <c r="D499" s="126"/>
      <c r="E499" s="124"/>
      <c r="F499" s="115"/>
      <c r="G499" s="117"/>
      <c r="H499" s="115"/>
      <c r="I499" s="115"/>
      <c r="J499" s="115"/>
      <c r="K499" s="108"/>
    </row>
    <row r="500" spans="3:11" x14ac:dyDescent="0.4">
      <c r="C500" s="115"/>
      <c r="D500" s="126"/>
      <c r="E500" s="124"/>
      <c r="F500" s="115"/>
      <c r="G500" s="117"/>
      <c r="H500" s="115"/>
      <c r="I500" s="115"/>
      <c r="J500" s="115"/>
      <c r="K500" s="108"/>
    </row>
    <row r="501" spans="3:11" x14ac:dyDescent="0.4">
      <c r="C501" s="115"/>
      <c r="D501" s="126"/>
      <c r="E501" s="124"/>
      <c r="F501" s="115"/>
      <c r="G501" s="117"/>
      <c r="H501" s="115"/>
      <c r="I501" s="115"/>
      <c r="J501" s="115"/>
      <c r="K501" s="108"/>
    </row>
    <row r="502" spans="3:11" x14ac:dyDescent="0.4">
      <c r="C502" s="115"/>
      <c r="D502" s="126"/>
      <c r="E502" s="124"/>
      <c r="F502" s="115"/>
      <c r="G502" s="117"/>
      <c r="H502" s="115"/>
      <c r="I502" s="115"/>
      <c r="J502" s="115"/>
      <c r="K502" s="108"/>
    </row>
    <row r="503" spans="3:11" x14ac:dyDescent="0.4">
      <c r="C503" s="115"/>
      <c r="D503" s="126"/>
      <c r="E503" s="124"/>
      <c r="F503" s="115"/>
      <c r="G503" s="117"/>
      <c r="H503" s="115"/>
      <c r="I503" s="115"/>
      <c r="J503" s="115"/>
      <c r="K503" s="108"/>
    </row>
    <row r="504" spans="3:11" x14ac:dyDescent="0.4">
      <c r="C504" s="115"/>
      <c r="D504" s="126"/>
      <c r="E504" s="124"/>
      <c r="F504" s="115"/>
      <c r="G504" s="117"/>
      <c r="H504" s="115"/>
      <c r="I504" s="115"/>
      <c r="J504" s="115"/>
      <c r="K504" s="108"/>
    </row>
    <row r="505" spans="3:11" x14ac:dyDescent="0.4">
      <c r="C505" s="115"/>
      <c r="D505" s="126"/>
      <c r="E505" s="124"/>
      <c r="F505" s="115"/>
      <c r="G505" s="117"/>
      <c r="H505" s="115"/>
      <c r="I505" s="115"/>
      <c r="J505" s="115"/>
      <c r="K505" s="108"/>
    </row>
    <row r="506" spans="3:11" x14ac:dyDescent="0.4">
      <c r="C506" s="115"/>
      <c r="D506" s="126"/>
      <c r="E506" s="124"/>
      <c r="F506" s="115"/>
      <c r="G506" s="117"/>
      <c r="H506" s="115"/>
      <c r="I506" s="115"/>
      <c r="J506" s="115"/>
      <c r="K506" s="108"/>
    </row>
    <row r="507" spans="3:11" x14ac:dyDescent="0.4">
      <c r="C507" s="115"/>
      <c r="D507" s="126"/>
      <c r="E507" s="124"/>
      <c r="F507" s="115"/>
      <c r="G507" s="117"/>
      <c r="H507" s="115"/>
      <c r="I507" s="115"/>
      <c r="J507" s="115"/>
      <c r="K507" s="108"/>
    </row>
    <row r="508" spans="3:11" x14ac:dyDescent="0.4">
      <c r="C508" s="115"/>
      <c r="D508" s="126"/>
      <c r="E508" s="124"/>
      <c r="F508" s="115"/>
      <c r="G508" s="117"/>
      <c r="H508" s="115"/>
      <c r="I508" s="115"/>
      <c r="J508" s="115"/>
      <c r="K508" s="108"/>
    </row>
    <row r="509" spans="3:11" x14ac:dyDescent="0.4">
      <c r="C509" s="115"/>
      <c r="D509" s="126"/>
      <c r="E509" s="124"/>
      <c r="F509" s="115"/>
      <c r="G509" s="117"/>
      <c r="H509" s="115"/>
      <c r="I509" s="115"/>
      <c r="J509" s="115"/>
      <c r="K509" s="108"/>
    </row>
    <row r="510" spans="3:11" x14ac:dyDescent="0.4">
      <c r="C510" s="115"/>
      <c r="D510" s="126"/>
      <c r="E510" s="124"/>
      <c r="F510" s="115"/>
      <c r="G510" s="117"/>
      <c r="H510" s="115"/>
      <c r="I510" s="115"/>
      <c r="J510" s="115"/>
      <c r="K510" s="108"/>
    </row>
    <row r="511" spans="3:11" x14ac:dyDescent="0.4">
      <c r="C511" s="115"/>
      <c r="D511" s="126"/>
      <c r="E511" s="124"/>
      <c r="F511" s="115"/>
      <c r="G511" s="117"/>
      <c r="H511" s="115"/>
      <c r="I511" s="115"/>
      <c r="J511" s="115"/>
      <c r="K511" s="108"/>
    </row>
    <row r="512" spans="3:11" x14ac:dyDescent="0.4">
      <c r="C512" s="115"/>
      <c r="D512" s="126"/>
      <c r="E512" s="124"/>
      <c r="F512" s="115"/>
      <c r="G512" s="117"/>
      <c r="H512" s="115"/>
      <c r="I512" s="115"/>
      <c r="J512" s="115"/>
      <c r="K512" s="108"/>
    </row>
    <row r="513" spans="3:11" x14ac:dyDescent="0.4">
      <c r="C513" s="115"/>
      <c r="D513" s="126"/>
      <c r="E513" s="124"/>
      <c r="F513" s="115"/>
      <c r="G513" s="117"/>
      <c r="H513" s="115"/>
      <c r="I513" s="115"/>
      <c r="J513" s="115"/>
      <c r="K513" s="108"/>
    </row>
    <row r="514" spans="3:11" x14ac:dyDescent="0.4">
      <c r="C514" s="115"/>
      <c r="D514" s="126"/>
      <c r="E514" s="124"/>
      <c r="F514" s="115"/>
      <c r="G514" s="117"/>
      <c r="H514" s="115"/>
      <c r="I514" s="115"/>
      <c r="J514" s="115"/>
      <c r="K514" s="108"/>
    </row>
    <row r="515" spans="3:11" x14ac:dyDescent="0.4">
      <c r="C515" s="115"/>
      <c r="D515" s="126"/>
      <c r="E515" s="124"/>
      <c r="F515" s="115"/>
      <c r="G515" s="117"/>
      <c r="H515" s="115"/>
      <c r="I515" s="115"/>
      <c r="J515" s="115"/>
      <c r="K515" s="108"/>
    </row>
    <row r="516" spans="3:11" x14ac:dyDescent="0.4">
      <c r="C516" s="115"/>
      <c r="D516" s="126"/>
      <c r="E516" s="124"/>
      <c r="F516" s="115"/>
      <c r="G516" s="117"/>
      <c r="H516" s="115"/>
      <c r="I516" s="115"/>
      <c r="J516" s="115"/>
      <c r="K516" s="108"/>
    </row>
    <row r="517" spans="3:11" x14ac:dyDescent="0.4">
      <c r="C517" s="115"/>
      <c r="D517" s="126"/>
      <c r="E517" s="124"/>
      <c r="F517" s="115"/>
      <c r="G517" s="117"/>
      <c r="H517" s="115"/>
      <c r="I517" s="115"/>
      <c r="J517" s="115"/>
      <c r="K517" s="108"/>
    </row>
    <row r="518" spans="3:11" x14ac:dyDescent="0.4">
      <c r="C518" s="115"/>
      <c r="D518" s="126"/>
      <c r="E518" s="124"/>
      <c r="F518" s="115"/>
      <c r="G518" s="117"/>
      <c r="H518" s="115"/>
      <c r="I518" s="115"/>
      <c r="J518" s="115"/>
      <c r="K518" s="108"/>
    </row>
    <row r="519" spans="3:11" x14ac:dyDescent="0.4">
      <c r="C519" s="115"/>
      <c r="D519" s="126"/>
      <c r="E519" s="124"/>
      <c r="F519" s="115"/>
      <c r="G519" s="117"/>
      <c r="H519" s="115"/>
      <c r="I519" s="115"/>
      <c r="J519" s="115"/>
      <c r="K519" s="108"/>
    </row>
    <row r="520" spans="3:11" x14ac:dyDescent="0.4">
      <c r="C520" s="115"/>
      <c r="D520" s="126"/>
      <c r="E520" s="124"/>
      <c r="F520" s="115"/>
      <c r="G520" s="117"/>
      <c r="H520" s="115"/>
      <c r="I520" s="115"/>
      <c r="J520" s="115"/>
      <c r="K520" s="108"/>
    </row>
    <row r="521" spans="3:11" x14ac:dyDescent="0.4">
      <c r="C521" s="115"/>
      <c r="D521" s="126"/>
      <c r="E521" s="124"/>
      <c r="F521" s="115"/>
      <c r="G521" s="117"/>
      <c r="H521" s="115"/>
      <c r="I521" s="115"/>
      <c r="J521" s="115"/>
      <c r="K521" s="108"/>
    </row>
    <row r="522" spans="3:11" x14ac:dyDescent="0.4">
      <c r="C522" s="115"/>
      <c r="D522" s="126"/>
      <c r="E522" s="124"/>
      <c r="F522" s="115"/>
      <c r="G522" s="117"/>
      <c r="H522" s="115"/>
      <c r="I522" s="115"/>
      <c r="J522" s="115"/>
      <c r="K522" s="108"/>
    </row>
    <row r="523" spans="3:11" x14ac:dyDescent="0.4">
      <c r="C523" s="115"/>
      <c r="D523" s="126"/>
      <c r="E523" s="124"/>
      <c r="F523" s="115"/>
      <c r="G523" s="117"/>
      <c r="H523" s="115"/>
      <c r="I523" s="115"/>
      <c r="J523" s="115"/>
      <c r="K523" s="108"/>
    </row>
    <row r="524" spans="3:11" x14ac:dyDescent="0.4">
      <c r="C524" s="115"/>
      <c r="D524" s="126"/>
      <c r="E524" s="124"/>
      <c r="F524" s="115"/>
      <c r="G524" s="117"/>
      <c r="H524" s="115"/>
      <c r="I524" s="115"/>
      <c r="J524" s="115"/>
      <c r="K524" s="108"/>
    </row>
    <row r="525" spans="3:11" x14ac:dyDescent="0.4">
      <c r="C525" s="115"/>
      <c r="D525" s="126"/>
      <c r="E525" s="124"/>
      <c r="F525" s="115"/>
      <c r="G525" s="117"/>
      <c r="H525" s="115"/>
      <c r="I525" s="115"/>
      <c r="J525" s="115"/>
      <c r="K525" s="108"/>
    </row>
    <row r="526" spans="3:11" x14ac:dyDescent="0.4">
      <c r="C526" s="115"/>
      <c r="D526" s="126"/>
      <c r="E526" s="124"/>
      <c r="F526" s="115"/>
      <c r="G526" s="117"/>
      <c r="H526" s="115"/>
      <c r="I526" s="115"/>
      <c r="J526" s="115"/>
      <c r="K526" s="108"/>
    </row>
    <row r="527" spans="3:11" x14ac:dyDescent="0.4">
      <c r="C527" s="115"/>
      <c r="D527" s="126"/>
      <c r="E527" s="124"/>
      <c r="F527" s="115"/>
      <c r="G527" s="117"/>
      <c r="H527" s="115"/>
      <c r="I527" s="115"/>
      <c r="J527" s="115"/>
      <c r="K527" s="108"/>
    </row>
    <row r="528" spans="3:11" x14ac:dyDescent="0.4">
      <c r="C528" s="115"/>
      <c r="D528" s="126"/>
      <c r="E528" s="124"/>
      <c r="F528" s="115"/>
      <c r="G528" s="117"/>
      <c r="H528" s="115"/>
      <c r="I528" s="115"/>
      <c r="J528" s="115"/>
      <c r="K528" s="108"/>
    </row>
    <row r="529" spans="3:11" x14ac:dyDescent="0.4">
      <c r="C529" s="115"/>
      <c r="D529" s="126"/>
      <c r="E529" s="124"/>
      <c r="F529" s="115"/>
      <c r="G529" s="117"/>
      <c r="H529" s="115"/>
      <c r="I529" s="115"/>
      <c r="J529" s="115"/>
      <c r="K529" s="108"/>
    </row>
    <row r="530" spans="3:11" x14ac:dyDescent="0.4">
      <c r="C530" s="115"/>
      <c r="D530" s="126"/>
      <c r="E530" s="124"/>
      <c r="F530" s="115"/>
      <c r="G530" s="117"/>
      <c r="H530" s="115"/>
      <c r="I530" s="115"/>
      <c r="J530" s="115"/>
      <c r="K530" s="108"/>
    </row>
    <row r="531" spans="3:11" x14ac:dyDescent="0.4">
      <c r="C531" s="115"/>
      <c r="D531" s="126"/>
      <c r="E531" s="124"/>
      <c r="F531" s="115"/>
      <c r="G531" s="117"/>
      <c r="H531" s="115"/>
      <c r="I531" s="115"/>
      <c r="J531" s="115"/>
      <c r="K531" s="108"/>
    </row>
    <row r="532" spans="3:11" x14ac:dyDescent="0.4">
      <c r="C532" s="115"/>
      <c r="D532" s="126"/>
      <c r="E532" s="124"/>
      <c r="F532" s="115"/>
      <c r="G532" s="117"/>
      <c r="H532" s="115"/>
      <c r="I532" s="115"/>
      <c r="J532" s="115"/>
      <c r="K532" s="108"/>
    </row>
    <row r="533" spans="3:11" x14ac:dyDescent="0.4">
      <c r="C533" s="115"/>
      <c r="D533" s="126"/>
      <c r="E533" s="124"/>
      <c r="F533" s="115"/>
      <c r="G533" s="117"/>
      <c r="H533" s="115"/>
      <c r="I533" s="115"/>
      <c r="J533" s="115"/>
      <c r="K533" s="108"/>
    </row>
    <row r="534" spans="3:11" x14ac:dyDescent="0.4">
      <c r="C534" s="115"/>
      <c r="D534" s="126"/>
      <c r="E534" s="124"/>
      <c r="F534" s="115"/>
      <c r="G534" s="117"/>
      <c r="H534" s="115"/>
      <c r="I534" s="115"/>
      <c r="J534" s="115"/>
      <c r="K534" s="108"/>
    </row>
    <row r="535" spans="3:11" x14ac:dyDescent="0.4">
      <c r="C535" s="115"/>
      <c r="D535" s="126"/>
      <c r="E535" s="124"/>
      <c r="F535" s="115"/>
      <c r="G535" s="117"/>
      <c r="H535" s="115"/>
      <c r="I535" s="115"/>
      <c r="J535" s="115"/>
      <c r="K535" s="108"/>
    </row>
    <row r="536" spans="3:11" x14ac:dyDescent="0.4">
      <c r="C536" s="115"/>
      <c r="D536" s="126"/>
      <c r="E536" s="124"/>
      <c r="F536" s="115"/>
      <c r="G536" s="117"/>
      <c r="H536" s="115"/>
      <c r="I536" s="115"/>
      <c r="J536" s="115"/>
      <c r="K536" s="108"/>
    </row>
    <row r="537" spans="3:11" x14ac:dyDescent="0.4">
      <c r="C537" s="115"/>
      <c r="D537" s="126"/>
      <c r="E537" s="124"/>
      <c r="F537" s="115"/>
      <c r="G537" s="117"/>
      <c r="H537" s="115"/>
      <c r="I537" s="115"/>
      <c r="J537" s="115"/>
      <c r="K537" s="108"/>
    </row>
    <row r="538" spans="3:11" x14ac:dyDescent="0.4">
      <c r="C538" s="115"/>
      <c r="D538" s="126"/>
      <c r="E538" s="124"/>
      <c r="F538" s="115"/>
      <c r="G538" s="117"/>
      <c r="H538" s="115"/>
      <c r="I538" s="115"/>
      <c r="J538" s="115"/>
      <c r="K538" s="108"/>
    </row>
    <row r="539" spans="3:11" x14ac:dyDescent="0.4">
      <c r="C539" s="115"/>
      <c r="D539" s="126"/>
      <c r="E539" s="124"/>
      <c r="F539" s="115"/>
      <c r="G539" s="117"/>
      <c r="H539" s="115"/>
      <c r="I539" s="115"/>
      <c r="J539" s="115"/>
      <c r="K539" s="108"/>
    </row>
    <row r="540" spans="3:11" x14ac:dyDescent="0.4">
      <c r="C540" s="115"/>
      <c r="D540" s="126"/>
      <c r="E540" s="124"/>
      <c r="F540" s="115"/>
      <c r="G540" s="117"/>
      <c r="H540" s="115"/>
      <c r="I540" s="115"/>
      <c r="J540" s="115"/>
      <c r="K540" s="108"/>
    </row>
    <row r="541" spans="3:11" x14ac:dyDescent="0.4">
      <c r="C541" s="115"/>
      <c r="D541" s="126"/>
      <c r="E541" s="124"/>
      <c r="F541" s="115"/>
      <c r="G541" s="117"/>
      <c r="H541" s="115"/>
      <c r="I541" s="115"/>
      <c r="J541" s="115"/>
      <c r="K541" s="108"/>
    </row>
    <row r="542" spans="3:11" x14ac:dyDescent="0.4">
      <c r="C542" s="115"/>
      <c r="D542" s="126"/>
      <c r="E542" s="124"/>
      <c r="F542" s="115"/>
      <c r="G542" s="117"/>
      <c r="H542" s="115"/>
      <c r="I542" s="115"/>
      <c r="J542" s="115"/>
      <c r="K542" s="108"/>
    </row>
    <row r="543" spans="3:11" x14ac:dyDescent="0.4">
      <c r="C543" s="115"/>
      <c r="D543" s="126"/>
      <c r="E543" s="124"/>
      <c r="F543" s="115"/>
      <c r="G543" s="117"/>
      <c r="H543" s="115"/>
      <c r="I543" s="115"/>
      <c r="J543" s="115"/>
      <c r="K543" s="108"/>
    </row>
    <row r="544" spans="3:11" x14ac:dyDescent="0.4">
      <c r="C544" s="115"/>
      <c r="D544" s="126"/>
      <c r="E544" s="124"/>
      <c r="F544" s="115"/>
      <c r="G544" s="117"/>
      <c r="H544" s="115"/>
      <c r="I544" s="115"/>
      <c r="J544" s="115"/>
      <c r="K544" s="108"/>
    </row>
    <row r="545" spans="3:11" x14ac:dyDescent="0.4">
      <c r="C545" s="115"/>
      <c r="D545" s="126"/>
      <c r="E545" s="124"/>
      <c r="F545" s="115"/>
      <c r="G545" s="117"/>
      <c r="H545" s="115"/>
      <c r="I545" s="115"/>
      <c r="J545" s="115"/>
      <c r="K545" s="108"/>
    </row>
    <row r="546" spans="3:11" x14ac:dyDescent="0.4">
      <c r="C546" s="115"/>
      <c r="D546" s="126"/>
      <c r="E546" s="124"/>
      <c r="F546" s="115"/>
      <c r="G546" s="117"/>
      <c r="H546" s="115"/>
      <c r="I546" s="115"/>
      <c r="J546" s="115"/>
      <c r="K546" s="108"/>
    </row>
    <row r="547" spans="3:11" x14ac:dyDescent="0.4">
      <c r="C547" s="115"/>
      <c r="D547" s="126"/>
      <c r="E547" s="124"/>
      <c r="F547" s="115"/>
      <c r="G547" s="117"/>
      <c r="H547" s="115"/>
      <c r="I547" s="115"/>
      <c r="J547" s="115"/>
      <c r="K547" s="108"/>
    </row>
    <row r="548" spans="3:11" x14ac:dyDescent="0.4">
      <c r="C548" s="115"/>
      <c r="D548" s="126"/>
      <c r="E548" s="124"/>
      <c r="F548" s="115"/>
      <c r="G548" s="117"/>
      <c r="H548" s="115"/>
      <c r="I548" s="115"/>
      <c r="J548" s="115"/>
      <c r="K548" s="108"/>
    </row>
    <row r="549" spans="3:11" x14ac:dyDescent="0.4">
      <c r="C549" s="115"/>
      <c r="D549" s="126"/>
      <c r="E549" s="124"/>
      <c r="F549" s="115"/>
      <c r="G549" s="117"/>
      <c r="H549" s="115"/>
      <c r="I549" s="115"/>
      <c r="J549" s="115"/>
      <c r="K549" s="108"/>
    </row>
    <row r="550" spans="3:11" x14ac:dyDescent="0.4">
      <c r="C550" s="115"/>
      <c r="D550" s="126"/>
      <c r="E550" s="124"/>
      <c r="F550" s="115"/>
      <c r="G550" s="117"/>
      <c r="H550" s="115"/>
      <c r="I550" s="115"/>
      <c r="J550" s="115"/>
      <c r="K550" s="108"/>
    </row>
    <row r="551" spans="3:11" x14ac:dyDescent="0.4">
      <c r="C551" s="115"/>
      <c r="D551" s="126"/>
      <c r="E551" s="124"/>
      <c r="F551" s="115"/>
      <c r="G551" s="117"/>
      <c r="H551" s="115"/>
      <c r="I551" s="115"/>
      <c r="J551" s="115"/>
      <c r="K551" s="108"/>
    </row>
    <row r="552" spans="3:11" x14ac:dyDescent="0.4">
      <c r="C552" s="115"/>
      <c r="D552" s="126"/>
      <c r="E552" s="124"/>
      <c r="F552" s="115"/>
      <c r="G552" s="117"/>
      <c r="H552" s="115"/>
      <c r="I552" s="115"/>
      <c r="J552" s="115"/>
      <c r="K552" s="108"/>
    </row>
    <row r="553" spans="3:11" x14ac:dyDescent="0.4">
      <c r="C553" s="115"/>
      <c r="D553" s="126"/>
      <c r="E553" s="124"/>
      <c r="F553" s="115"/>
      <c r="G553" s="117"/>
      <c r="H553" s="115"/>
      <c r="I553" s="115"/>
      <c r="J553" s="115"/>
      <c r="K553" s="108"/>
    </row>
    <row r="554" spans="3:11" x14ac:dyDescent="0.4">
      <c r="C554" s="115"/>
      <c r="D554" s="126"/>
      <c r="E554" s="124"/>
      <c r="F554" s="115"/>
      <c r="G554" s="117"/>
      <c r="H554" s="115"/>
      <c r="I554" s="115"/>
      <c r="J554" s="115"/>
      <c r="K554" s="108"/>
    </row>
    <row r="555" spans="3:11" x14ac:dyDescent="0.4">
      <c r="C555" s="115"/>
      <c r="D555" s="126"/>
      <c r="E555" s="124"/>
      <c r="F555" s="115"/>
      <c r="G555" s="117"/>
      <c r="H555" s="115"/>
      <c r="I555" s="115"/>
      <c r="J555" s="115"/>
      <c r="K555" s="108"/>
    </row>
    <row r="556" spans="3:11" x14ac:dyDescent="0.4">
      <c r="C556" s="115"/>
      <c r="D556" s="126"/>
      <c r="E556" s="124"/>
      <c r="F556" s="115"/>
      <c r="G556" s="117"/>
      <c r="H556" s="115"/>
      <c r="I556" s="115"/>
      <c r="J556" s="115"/>
      <c r="K556" s="108"/>
    </row>
    <row r="557" spans="3:11" x14ac:dyDescent="0.4">
      <c r="C557" s="115"/>
      <c r="D557" s="126"/>
      <c r="E557" s="124"/>
      <c r="F557" s="115"/>
      <c r="G557" s="117"/>
      <c r="H557" s="115"/>
      <c r="I557" s="115"/>
      <c r="J557" s="115"/>
      <c r="K557" s="108"/>
    </row>
    <row r="558" spans="3:11" x14ac:dyDescent="0.4">
      <c r="C558" s="115"/>
      <c r="D558" s="126"/>
      <c r="E558" s="124"/>
      <c r="F558" s="115"/>
      <c r="G558" s="117"/>
      <c r="H558" s="115"/>
      <c r="I558" s="115"/>
      <c r="J558" s="115"/>
      <c r="K558" s="108"/>
    </row>
    <row r="559" spans="3:11" x14ac:dyDescent="0.4">
      <c r="C559" s="115"/>
      <c r="D559" s="126"/>
      <c r="E559" s="124"/>
      <c r="F559" s="115"/>
      <c r="G559" s="117"/>
      <c r="H559" s="115"/>
      <c r="I559" s="115"/>
      <c r="J559" s="115"/>
      <c r="K559" s="108"/>
    </row>
    <row r="560" spans="3:11" x14ac:dyDescent="0.4">
      <c r="C560" s="115"/>
      <c r="D560" s="126"/>
      <c r="E560" s="124"/>
      <c r="F560" s="115"/>
      <c r="G560" s="117"/>
      <c r="H560" s="115"/>
      <c r="I560" s="115"/>
      <c r="J560" s="115"/>
      <c r="K560" s="108"/>
    </row>
    <row r="561" spans="3:11" x14ac:dyDescent="0.4">
      <c r="C561" s="115"/>
      <c r="D561" s="126"/>
      <c r="E561" s="124"/>
      <c r="F561" s="115"/>
      <c r="G561" s="117"/>
      <c r="H561" s="115"/>
      <c r="I561" s="115"/>
      <c r="J561" s="115"/>
      <c r="K561" s="108"/>
    </row>
    <row r="562" spans="3:11" x14ac:dyDescent="0.4">
      <c r="C562" s="115"/>
      <c r="D562" s="126"/>
      <c r="E562" s="124"/>
      <c r="F562" s="115"/>
      <c r="G562" s="117"/>
      <c r="H562" s="115"/>
      <c r="I562" s="115"/>
      <c r="J562" s="115"/>
      <c r="K562" s="108"/>
    </row>
    <row r="563" spans="3:11" x14ac:dyDescent="0.4">
      <c r="C563" s="115"/>
      <c r="D563" s="126"/>
      <c r="E563" s="124"/>
      <c r="F563" s="115"/>
      <c r="G563" s="117"/>
      <c r="H563" s="115"/>
      <c r="I563" s="115"/>
      <c r="J563" s="115"/>
      <c r="K563" s="108"/>
    </row>
    <row r="564" spans="3:11" x14ac:dyDescent="0.4">
      <c r="C564" s="115"/>
      <c r="D564" s="126"/>
      <c r="E564" s="124"/>
      <c r="F564" s="115"/>
      <c r="G564" s="117"/>
      <c r="H564" s="115"/>
      <c r="I564" s="115"/>
      <c r="J564" s="115"/>
      <c r="K564" s="108"/>
    </row>
    <row r="565" spans="3:11" x14ac:dyDescent="0.4">
      <c r="C565" s="115"/>
      <c r="D565" s="126"/>
      <c r="E565" s="124"/>
      <c r="F565" s="115"/>
      <c r="G565" s="117"/>
      <c r="H565" s="115"/>
      <c r="I565" s="115"/>
      <c r="J565" s="115"/>
      <c r="K565" s="108"/>
    </row>
    <row r="566" spans="3:11" x14ac:dyDescent="0.4">
      <c r="C566" s="115"/>
      <c r="D566" s="126"/>
      <c r="E566" s="124"/>
      <c r="F566" s="115"/>
      <c r="G566" s="117"/>
      <c r="H566" s="115"/>
      <c r="I566" s="115"/>
      <c r="J566" s="115"/>
      <c r="K566" s="108"/>
    </row>
    <row r="567" spans="3:11" x14ac:dyDescent="0.4">
      <c r="C567" s="115"/>
      <c r="D567" s="126"/>
      <c r="E567" s="124"/>
      <c r="F567" s="115"/>
      <c r="G567" s="117"/>
      <c r="H567" s="115"/>
      <c r="I567" s="115"/>
      <c r="J567" s="115"/>
      <c r="K567" s="108"/>
    </row>
    <row r="568" spans="3:11" x14ac:dyDescent="0.4">
      <c r="C568" s="115"/>
      <c r="D568" s="126"/>
      <c r="E568" s="124"/>
      <c r="F568" s="115"/>
      <c r="G568" s="117"/>
      <c r="H568" s="115"/>
      <c r="I568" s="115"/>
      <c r="J568" s="115"/>
      <c r="K568" s="108"/>
    </row>
    <row r="569" spans="3:11" x14ac:dyDescent="0.4">
      <c r="C569" s="115"/>
      <c r="D569" s="126"/>
      <c r="E569" s="124"/>
      <c r="F569" s="115"/>
      <c r="G569" s="117"/>
      <c r="H569" s="115"/>
      <c r="I569" s="115"/>
      <c r="J569" s="115"/>
      <c r="K569" s="108"/>
    </row>
    <row r="570" spans="3:11" x14ac:dyDescent="0.4">
      <c r="C570" s="115"/>
      <c r="D570" s="126"/>
      <c r="E570" s="124"/>
      <c r="F570" s="115"/>
      <c r="G570" s="117"/>
      <c r="H570" s="115"/>
      <c r="I570" s="115"/>
      <c r="J570" s="115"/>
      <c r="K570" s="108"/>
    </row>
    <row r="571" spans="3:11" x14ac:dyDescent="0.4">
      <c r="C571" s="115"/>
      <c r="D571" s="126"/>
      <c r="E571" s="124"/>
      <c r="F571" s="115"/>
      <c r="G571" s="117"/>
      <c r="H571" s="115"/>
      <c r="I571" s="115"/>
      <c r="J571" s="115"/>
      <c r="K571" s="108"/>
    </row>
    <row r="572" spans="3:11" x14ac:dyDescent="0.4">
      <c r="C572" s="115"/>
      <c r="D572" s="126"/>
      <c r="E572" s="124"/>
      <c r="F572" s="115"/>
      <c r="G572" s="117"/>
      <c r="H572" s="115"/>
      <c r="I572" s="115"/>
      <c r="J572" s="115"/>
      <c r="K572" s="108"/>
    </row>
    <row r="573" spans="3:11" x14ac:dyDescent="0.4">
      <c r="C573" s="115"/>
      <c r="D573" s="126"/>
      <c r="E573" s="124"/>
      <c r="F573" s="115"/>
      <c r="G573" s="117"/>
      <c r="H573" s="115"/>
      <c r="I573" s="115"/>
      <c r="J573" s="115"/>
      <c r="K573" s="108"/>
    </row>
    <row r="574" spans="3:11" x14ac:dyDescent="0.4">
      <c r="C574" s="115"/>
      <c r="D574" s="126"/>
      <c r="E574" s="124"/>
      <c r="F574" s="115"/>
      <c r="G574" s="117"/>
      <c r="H574" s="115"/>
      <c r="I574" s="115"/>
      <c r="J574" s="115"/>
      <c r="K574" s="108"/>
    </row>
    <row r="575" spans="3:11" x14ac:dyDescent="0.4">
      <c r="C575" s="115"/>
      <c r="D575" s="126"/>
      <c r="E575" s="124"/>
      <c r="F575" s="115"/>
      <c r="G575" s="117"/>
      <c r="H575" s="115"/>
      <c r="I575" s="115"/>
      <c r="J575" s="115"/>
      <c r="K575" s="108"/>
    </row>
    <row r="576" spans="3:11" x14ac:dyDescent="0.4">
      <c r="C576" s="115"/>
      <c r="D576" s="126"/>
      <c r="E576" s="124"/>
      <c r="F576" s="115"/>
      <c r="G576" s="117"/>
      <c r="H576" s="115"/>
      <c r="I576" s="115"/>
      <c r="J576" s="115"/>
      <c r="K576" s="108"/>
    </row>
    <row r="577" spans="3:11" x14ac:dyDescent="0.4">
      <c r="C577" s="115"/>
      <c r="D577" s="126"/>
      <c r="E577" s="124"/>
      <c r="F577" s="115"/>
      <c r="G577" s="117"/>
      <c r="H577" s="115"/>
      <c r="I577" s="115"/>
      <c r="J577" s="115"/>
      <c r="K577" s="108"/>
    </row>
    <row r="578" spans="3:11" x14ac:dyDescent="0.4">
      <c r="C578" s="115"/>
      <c r="D578" s="126"/>
      <c r="E578" s="124"/>
      <c r="F578" s="115"/>
      <c r="G578" s="117"/>
      <c r="H578" s="115"/>
      <c r="I578" s="115"/>
      <c r="J578" s="115"/>
      <c r="K578" s="108"/>
    </row>
    <row r="579" spans="3:11" x14ac:dyDescent="0.4">
      <c r="C579" s="115"/>
      <c r="D579" s="126"/>
      <c r="E579" s="124"/>
      <c r="F579" s="115"/>
      <c r="G579" s="117"/>
      <c r="H579" s="115"/>
      <c r="I579" s="115"/>
      <c r="J579" s="115"/>
      <c r="K579" s="108"/>
    </row>
    <row r="580" spans="3:11" x14ac:dyDescent="0.4">
      <c r="C580" s="115"/>
      <c r="D580" s="126"/>
      <c r="E580" s="124"/>
      <c r="F580" s="115"/>
      <c r="G580" s="117"/>
      <c r="H580" s="115"/>
      <c r="I580" s="115"/>
      <c r="J580" s="115"/>
      <c r="K580" s="108"/>
    </row>
    <row r="581" spans="3:11" x14ac:dyDescent="0.4">
      <c r="C581" s="115"/>
      <c r="D581" s="126"/>
      <c r="E581" s="124"/>
      <c r="F581" s="115"/>
      <c r="G581" s="117"/>
      <c r="H581" s="115"/>
      <c r="I581" s="115"/>
      <c r="J581" s="115"/>
      <c r="K581" s="108"/>
    </row>
    <row r="582" spans="3:11" x14ac:dyDescent="0.4">
      <c r="C582" s="115"/>
      <c r="D582" s="126"/>
      <c r="E582" s="124"/>
      <c r="F582" s="115"/>
      <c r="G582" s="117"/>
      <c r="H582" s="115"/>
      <c r="I582" s="115"/>
      <c r="J582" s="115"/>
      <c r="K582" s="108"/>
    </row>
    <row r="583" spans="3:11" x14ac:dyDescent="0.4">
      <c r="C583" s="115"/>
      <c r="D583" s="126"/>
      <c r="E583" s="124"/>
      <c r="F583" s="115"/>
      <c r="G583" s="117"/>
      <c r="H583" s="115"/>
      <c r="I583" s="115"/>
      <c r="J583" s="115"/>
      <c r="K583" s="108"/>
    </row>
    <row r="584" spans="3:11" x14ac:dyDescent="0.4">
      <c r="C584" s="115"/>
      <c r="D584" s="126"/>
      <c r="E584" s="124"/>
      <c r="F584" s="115"/>
      <c r="G584" s="117"/>
      <c r="H584" s="115"/>
      <c r="I584" s="115"/>
      <c r="J584" s="115"/>
      <c r="K584" s="108"/>
    </row>
    <row r="585" spans="3:11" x14ac:dyDescent="0.4">
      <c r="C585" s="115"/>
      <c r="D585" s="126"/>
      <c r="E585" s="124"/>
      <c r="F585" s="115"/>
      <c r="G585" s="117"/>
      <c r="H585" s="115"/>
      <c r="I585" s="115"/>
      <c r="J585" s="115"/>
      <c r="K585" s="108"/>
    </row>
    <row r="586" spans="3:11" x14ac:dyDescent="0.4">
      <c r="C586" s="115"/>
      <c r="D586" s="126"/>
      <c r="E586" s="124"/>
      <c r="F586" s="115"/>
      <c r="G586" s="117"/>
      <c r="H586" s="115"/>
      <c r="I586" s="115"/>
      <c r="J586" s="115"/>
      <c r="K586" s="108"/>
    </row>
    <row r="587" spans="3:11" x14ac:dyDescent="0.4">
      <c r="C587" s="115"/>
      <c r="D587" s="126"/>
      <c r="E587" s="124"/>
      <c r="F587" s="115"/>
      <c r="G587" s="117"/>
      <c r="H587" s="115"/>
      <c r="I587" s="115"/>
      <c r="J587" s="115"/>
      <c r="K587" s="108"/>
    </row>
    <row r="588" spans="3:11" x14ac:dyDescent="0.4">
      <c r="C588" s="115"/>
      <c r="D588" s="126"/>
      <c r="E588" s="124"/>
      <c r="F588" s="115"/>
      <c r="G588" s="117"/>
      <c r="H588" s="115"/>
      <c r="I588" s="115"/>
      <c r="J588" s="115"/>
      <c r="K588" s="108"/>
    </row>
    <row r="589" spans="3:11" x14ac:dyDescent="0.4">
      <c r="C589" s="115"/>
      <c r="D589" s="126"/>
      <c r="E589" s="124"/>
      <c r="F589" s="115"/>
      <c r="G589" s="117"/>
      <c r="H589" s="115"/>
      <c r="I589" s="115"/>
      <c r="J589" s="115"/>
      <c r="K589" s="108"/>
    </row>
    <row r="590" spans="3:11" x14ac:dyDescent="0.4">
      <c r="C590" s="115"/>
      <c r="D590" s="126"/>
      <c r="E590" s="124"/>
      <c r="F590" s="115"/>
      <c r="G590" s="117"/>
      <c r="H590" s="115"/>
      <c r="I590" s="115"/>
      <c r="J590" s="115"/>
      <c r="K590" s="108"/>
    </row>
    <row r="591" spans="3:11" x14ac:dyDescent="0.4">
      <c r="C591" s="115"/>
      <c r="D591" s="126"/>
      <c r="E591" s="124"/>
      <c r="F591" s="115"/>
      <c r="G591" s="117"/>
      <c r="H591" s="115"/>
      <c r="I591" s="115"/>
      <c r="J591" s="115"/>
      <c r="K591" s="108"/>
    </row>
    <row r="592" spans="3:11" x14ac:dyDescent="0.4">
      <c r="C592" s="115"/>
      <c r="D592" s="126"/>
      <c r="E592" s="124"/>
      <c r="F592" s="115"/>
      <c r="G592" s="117"/>
      <c r="H592" s="115"/>
      <c r="I592" s="115"/>
      <c r="J592" s="115"/>
      <c r="K592" s="108"/>
    </row>
    <row r="593" spans="3:11" x14ac:dyDescent="0.4">
      <c r="C593" s="115"/>
      <c r="D593" s="126"/>
      <c r="E593" s="124"/>
      <c r="F593" s="115"/>
      <c r="G593" s="117"/>
      <c r="H593" s="115"/>
      <c r="I593" s="115"/>
      <c r="J593" s="115"/>
      <c r="K593" s="108"/>
    </row>
    <row r="594" spans="3:11" x14ac:dyDescent="0.4">
      <c r="C594" s="115"/>
      <c r="D594" s="126"/>
      <c r="E594" s="124"/>
      <c r="F594" s="115"/>
      <c r="G594" s="117"/>
      <c r="H594" s="115"/>
      <c r="I594" s="115"/>
      <c r="J594" s="115"/>
      <c r="K594" s="108"/>
    </row>
    <row r="595" spans="3:11" x14ac:dyDescent="0.4">
      <c r="C595" s="115"/>
      <c r="D595" s="126"/>
      <c r="E595" s="124"/>
      <c r="F595" s="115"/>
      <c r="G595" s="117"/>
      <c r="H595" s="115"/>
      <c r="I595" s="115"/>
      <c r="J595" s="115"/>
      <c r="K595" s="108"/>
    </row>
    <row r="596" spans="3:11" x14ac:dyDescent="0.4">
      <c r="C596" s="115"/>
      <c r="D596" s="126"/>
      <c r="E596" s="124"/>
      <c r="F596" s="115"/>
      <c r="G596" s="117"/>
      <c r="H596" s="115"/>
      <c r="I596" s="115"/>
      <c r="J596" s="115"/>
      <c r="K596" s="108"/>
    </row>
    <row r="597" spans="3:11" x14ac:dyDescent="0.4">
      <c r="C597" s="115"/>
      <c r="D597" s="126"/>
      <c r="E597" s="124"/>
      <c r="F597" s="115"/>
      <c r="G597" s="117"/>
      <c r="H597" s="115"/>
      <c r="I597" s="115"/>
      <c r="J597" s="115"/>
      <c r="K597" s="108"/>
    </row>
    <row r="598" spans="3:11" x14ac:dyDescent="0.4">
      <c r="C598" s="115"/>
      <c r="D598" s="126"/>
      <c r="E598" s="124"/>
      <c r="F598" s="115"/>
      <c r="G598" s="117"/>
      <c r="H598" s="115"/>
      <c r="I598" s="115"/>
      <c r="J598" s="115"/>
      <c r="K598" s="108"/>
    </row>
    <row r="599" spans="3:11" x14ac:dyDescent="0.4">
      <c r="C599" s="115"/>
      <c r="D599" s="126"/>
      <c r="E599" s="124"/>
      <c r="F599" s="115"/>
      <c r="G599" s="117"/>
      <c r="H599" s="115"/>
      <c r="I599" s="115"/>
      <c r="J599" s="115"/>
      <c r="K599" s="108"/>
    </row>
    <row r="600" spans="3:11" x14ac:dyDescent="0.4">
      <c r="C600" s="115"/>
      <c r="D600" s="126"/>
      <c r="E600" s="124"/>
      <c r="F600" s="115"/>
      <c r="G600" s="117"/>
      <c r="H600" s="115"/>
      <c r="I600" s="115"/>
      <c r="J600" s="115"/>
      <c r="K600" s="108"/>
    </row>
    <row r="601" spans="3:11" x14ac:dyDescent="0.4">
      <c r="C601" s="115"/>
      <c r="D601" s="126"/>
      <c r="E601" s="124"/>
      <c r="F601" s="115"/>
      <c r="G601" s="117"/>
      <c r="H601" s="115"/>
      <c r="I601" s="115"/>
      <c r="J601" s="115"/>
      <c r="K601" s="108"/>
    </row>
    <row r="602" spans="3:11" x14ac:dyDescent="0.4">
      <c r="C602" s="115"/>
      <c r="D602" s="126"/>
      <c r="E602" s="124"/>
      <c r="F602" s="115"/>
      <c r="G602" s="117"/>
      <c r="H602" s="115"/>
      <c r="I602" s="115"/>
      <c r="J602" s="115"/>
      <c r="K602" s="108"/>
    </row>
    <row r="603" spans="3:11" x14ac:dyDescent="0.4">
      <c r="C603" s="115"/>
      <c r="D603" s="126"/>
      <c r="E603" s="124"/>
      <c r="F603" s="115"/>
      <c r="G603" s="117"/>
      <c r="H603" s="115"/>
      <c r="I603" s="115"/>
      <c r="J603" s="115"/>
      <c r="K603" s="108"/>
    </row>
    <row r="604" spans="3:11" x14ac:dyDescent="0.4">
      <c r="C604" s="115"/>
      <c r="D604" s="126"/>
      <c r="E604" s="124"/>
      <c r="F604" s="115"/>
      <c r="G604" s="117"/>
      <c r="H604" s="115"/>
      <c r="I604" s="115"/>
      <c r="J604" s="115"/>
      <c r="K604" s="108"/>
    </row>
    <row r="605" spans="3:11" x14ac:dyDescent="0.4">
      <c r="C605" s="115"/>
      <c r="D605" s="126"/>
      <c r="E605" s="124"/>
      <c r="F605" s="115"/>
      <c r="G605" s="117"/>
      <c r="H605" s="115"/>
      <c r="I605" s="115"/>
      <c r="J605" s="115"/>
      <c r="K605" s="108"/>
    </row>
    <row r="606" spans="3:11" x14ac:dyDescent="0.4">
      <c r="C606" s="115"/>
      <c r="D606" s="126"/>
      <c r="E606" s="124"/>
      <c r="F606" s="115"/>
      <c r="G606" s="117"/>
      <c r="H606" s="115"/>
      <c r="I606" s="115"/>
      <c r="J606" s="115"/>
      <c r="K606" s="108"/>
    </row>
    <row r="607" spans="3:11" x14ac:dyDescent="0.4">
      <c r="C607" s="115"/>
      <c r="D607" s="126"/>
      <c r="E607" s="124"/>
      <c r="F607" s="115"/>
      <c r="G607" s="117"/>
      <c r="H607" s="115"/>
      <c r="I607" s="115"/>
      <c r="J607" s="115"/>
      <c r="K607" s="108"/>
    </row>
    <row r="608" spans="3:11" x14ac:dyDescent="0.4">
      <c r="C608" s="115"/>
      <c r="D608" s="126"/>
      <c r="E608" s="124"/>
      <c r="F608" s="115"/>
      <c r="G608" s="117"/>
      <c r="H608" s="115"/>
      <c r="I608" s="115"/>
      <c r="J608" s="115"/>
      <c r="K608" s="108"/>
    </row>
    <row r="609" spans="3:11" x14ac:dyDescent="0.4">
      <c r="C609" s="115"/>
      <c r="D609" s="126"/>
      <c r="E609" s="124"/>
      <c r="F609" s="115"/>
      <c r="G609" s="117"/>
      <c r="H609" s="115"/>
      <c r="I609" s="115"/>
      <c r="J609" s="115"/>
      <c r="K609" s="108"/>
    </row>
    <row r="610" spans="3:11" x14ac:dyDescent="0.4">
      <c r="C610" s="115"/>
      <c r="D610" s="126"/>
      <c r="E610" s="124"/>
      <c r="F610" s="115"/>
      <c r="G610" s="117"/>
      <c r="H610" s="115"/>
      <c r="I610" s="115"/>
      <c r="J610" s="115"/>
      <c r="K610" s="108"/>
    </row>
    <row r="611" spans="3:11" x14ac:dyDescent="0.4">
      <c r="C611" s="115"/>
      <c r="D611" s="126"/>
      <c r="E611" s="124"/>
      <c r="F611" s="115"/>
      <c r="G611" s="117"/>
      <c r="H611" s="115"/>
      <c r="I611" s="115"/>
      <c r="J611" s="115"/>
      <c r="K611" s="108"/>
    </row>
    <row r="612" spans="3:11" x14ac:dyDescent="0.4">
      <c r="C612" s="115"/>
      <c r="D612" s="126"/>
      <c r="E612" s="124"/>
      <c r="F612" s="115"/>
      <c r="G612" s="117"/>
      <c r="H612" s="115"/>
      <c r="I612" s="115"/>
      <c r="J612" s="115"/>
      <c r="K612" s="108"/>
    </row>
    <row r="613" spans="3:11" x14ac:dyDescent="0.4">
      <c r="C613" s="115"/>
      <c r="D613" s="126"/>
      <c r="E613" s="124"/>
      <c r="F613" s="115"/>
      <c r="G613" s="117"/>
      <c r="H613" s="115"/>
      <c r="I613" s="115"/>
      <c r="J613" s="115"/>
      <c r="K613" s="108"/>
    </row>
    <row r="614" spans="3:11" x14ac:dyDescent="0.4">
      <c r="C614" s="115"/>
      <c r="D614" s="126"/>
      <c r="E614" s="124"/>
      <c r="F614" s="115"/>
      <c r="G614" s="117"/>
      <c r="H614" s="115"/>
      <c r="I614" s="115"/>
      <c r="J614" s="115"/>
      <c r="K614" s="108"/>
    </row>
    <row r="615" spans="3:11" x14ac:dyDescent="0.4">
      <c r="C615" s="115"/>
      <c r="D615" s="126"/>
      <c r="E615" s="124"/>
      <c r="F615" s="115"/>
      <c r="G615" s="117"/>
      <c r="H615" s="115"/>
      <c r="I615" s="115"/>
      <c r="J615" s="115"/>
      <c r="K615" s="108"/>
    </row>
    <row r="616" spans="3:11" x14ac:dyDescent="0.4">
      <c r="C616" s="115"/>
      <c r="D616" s="126"/>
      <c r="E616" s="124"/>
      <c r="F616" s="115"/>
      <c r="G616" s="117"/>
      <c r="H616" s="115"/>
      <c r="I616" s="115"/>
      <c r="J616" s="115"/>
      <c r="K616" s="108"/>
    </row>
    <row r="617" spans="3:11" x14ac:dyDescent="0.4">
      <c r="C617" s="115"/>
      <c r="D617" s="126"/>
      <c r="E617" s="124"/>
      <c r="F617" s="115"/>
      <c r="G617" s="117"/>
      <c r="H617" s="115"/>
      <c r="I617" s="115"/>
      <c r="J617" s="115"/>
      <c r="K617" s="108"/>
    </row>
    <row r="618" spans="3:11" x14ac:dyDescent="0.4">
      <c r="C618" s="115"/>
      <c r="D618" s="126"/>
      <c r="E618" s="124"/>
      <c r="F618" s="115"/>
      <c r="G618" s="117"/>
      <c r="H618" s="115"/>
      <c r="I618" s="115"/>
      <c r="J618" s="115"/>
      <c r="K618" s="108"/>
    </row>
    <row r="619" spans="3:11" x14ac:dyDescent="0.4">
      <c r="C619" s="115"/>
      <c r="D619" s="126"/>
      <c r="E619" s="124"/>
      <c r="F619" s="115"/>
      <c r="G619" s="117"/>
      <c r="H619" s="115"/>
      <c r="I619" s="115"/>
      <c r="J619" s="115"/>
      <c r="K619" s="108"/>
    </row>
    <row r="620" spans="3:11" x14ac:dyDescent="0.4">
      <c r="C620" s="115"/>
      <c r="D620" s="126"/>
      <c r="E620" s="124"/>
      <c r="F620" s="115"/>
      <c r="G620" s="117"/>
      <c r="H620" s="115"/>
      <c r="I620" s="115"/>
      <c r="J620" s="115"/>
      <c r="K620" s="108"/>
    </row>
    <row r="621" spans="3:11" x14ac:dyDescent="0.4">
      <c r="C621" s="115"/>
      <c r="D621" s="126"/>
      <c r="E621" s="124"/>
      <c r="F621" s="115"/>
      <c r="G621" s="117"/>
      <c r="H621" s="115"/>
      <c r="I621" s="115"/>
      <c r="J621" s="115"/>
      <c r="K621" s="108"/>
    </row>
    <row r="622" spans="3:11" x14ac:dyDescent="0.4">
      <c r="C622" s="115"/>
      <c r="D622" s="126"/>
      <c r="E622" s="124"/>
      <c r="F622" s="115"/>
      <c r="G622" s="117"/>
      <c r="H622" s="115"/>
      <c r="I622" s="115"/>
      <c r="J622" s="115"/>
      <c r="K622" s="108"/>
    </row>
    <row r="623" spans="3:11" x14ac:dyDescent="0.4">
      <c r="C623" s="115"/>
      <c r="D623" s="126"/>
      <c r="E623" s="124"/>
      <c r="F623" s="115"/>
      <c r="G623" s="117"/>
      <c r="H623" s="115"/>
      <c r="I623" s="115"/>
      <c r="J623" s="115"/>
      <c r="K623" s="108"/>
    </row>
    <row r="624" spans="3:11" x14ac:dyDescent="0.4">
      <c r="C624" s="115"/>
      <c r="D624" s="126"/>
      <c r="E624" s="124"/>
      <c r="F624" s="115"/>
      <c r="G624" s="117"/>
      <c r="H624" s="115"/>
      <c r="I624" s="115"/>
      <c r="J624" s="115"/>
      <c r="K624" s="108"/>
    </row>
    <row r="625" spans="3:11" x14ac:dyDescent="0.4">
      <c r="C625" s="115"/>
      <c r="D625" s="126"/>
      <c r="E625" s="124"/>
      <c r="F625" s="115"/>
      <c r="G625" s="117"/>
      <c r="H625" s="115"/>
      <c r="I625" s="115"/>
      <c r="J625" s="115"/>
      <c r="K625" s="108"/>
    </row>
    <row r="626" spans="3:11" x14ac:dyDescent="0.4">
      <c r="C626" s="115"/>
      <c r="D626" s="126"/>
      <c r="E626" s="124"/>
      <c r="F626" s="115"/>
      <c r="G626" s="117"/>
      <c r="H626" s="115"/>
      <c r="I626" s="115"/>
      <c r="J626" s="115"/>
      <c r="K626" s="108"/>
    </row>
    <row r="627" spans="3:11" x14ac:dyDescent="0.4">
      <c r="C627" s="115"/>
      <c r="D627" s="126"/>
      <c r="E627" s="124"/>
      <c r="F627" s="115"/>
      <c r="G627" s="117"/>
      <c r="H627" s="115"/>
      <c r="I627" s="115"/>
      <c r="J627" s="115"/>
      <c r="K627" s="108"/>
    </row>
    <row r="628" spans="3:11" x14ac:dyDescent="0.4">
      <c r="C628" s="115"/>
      <c r="D628" s="126"/>
      <c r="E628" s="124"/>
      <c r="F628" s="115"/>
      <c r="G628" s="117"/>
      <c r="H628" s="115"/>
      <c r="I628" s="115"/>
      <c r="J628" s="115"/>
      <c r="K628" s="108"/>
    </row>
    <row r="629" spans="3:11" x14ac:dyDescent="0.4">
      <c r="C629" s="115"/>
      <c r="D629" s="126"/>
      <c r="E629" s="124"/>
      <c r="F629" s="115"/>
      <c r="G629" s="117"/>
      <c r="H629" s="115"/>
      <c r="I629" s="115"/>
      <c r="J629" s="115"/>
      <c r="K629" s="108"/>
    </row>
    <row r="630" spans="3:11" x14ac:dyDescent="0.4">
      <c r="C630" s="115"/>
      <c r="D630" s="126"/>
      <c r="E630" s="124"/>
      <c r="F630" s="115"/>
      <c r="G630" s="117"/>
      <c r="H630" s="115"/>
      <c r="I630" s="115"/>
      <c r="J630" s="115"/>
      <c r="K630" s="108"/>
    </row>
    <row r="631" spans="3:11" x14ac:dyDescent="0.4">
      <c r="C631" s="115"/>
      <c r="D631" s="126"/>
      <c r="E631" s="124"/>
      <c r="F631" s="115"/>
      <c r="G631" s="117"/>
      <c r="H631" s="115"/>
      <c r="I631" s="115"/>
      <c r="J631" s="115"/>
      <c r="K631" s="108"/>
    </row>
    <row r="632" spans="3:11" x14ac:dyDescent="0.4">
      <c r="C632" s="115"/>
      <c r="D632" s="126"/>
      <c r="E632" s="124"/>
      <c r="F632" s="115"/>
      <c r="G632" s="117"/>
      <c r="H632" s="115"/>
      <c r="I632" s="115"/>
      <c r="J632" s="115"/>
      <c r="K632" s="108"/>
    </row>
    <row r="633" spans="3:11" x14ac:dyDescent="0.4">
      <c r="C633" s="115"/>
      <c r="D633" s="126"/>
      <c r="E633" s="124"/>
      <c r="F633" s="115"/>
      <c r="G633" s="117"/>
      <c r="H633" s="115"/>
      <c r="I633" s="115"/>
      <c r="J633" s="115"/>
      <c r="K633" s="108"/>
    </row>
    <row r="634" spans="3:11" x14ac:dyDescent="0.4">
      <c r="C634" s="115"/>
      <c r="D634" s="126"/>
      <c r="E634" s="124"/>
      <c r="F634" s="115"/>
      <c r="G634" s="117"/>
      <c r="H634" s="115"/>
      <c r="I634" s="115"/>
      <c r="J634" s="115"/>
      <c r="K634" s="108"/>
    </row>
    <row r="635" spans="3:11" x14ac:dyDescent="0.4">
      <c r="C635" s="115"/>
      <c r="D635" s="126"/>
      <c r="E635" s="124"/>
      <c r="F635" s="115"/>
      <c r="G635" s="117"/>
      <c r="H635" s="115"/>
      <c r="I635" s="115"/>
      <c r="J635" s="115"/>
      <c r="K635" s="108"/>
    </row>
    <row r="636" spans="3:11" x14ac:dyDescent="0.4">
      <c r="C636" s="115"/>
      <c r="D636" s="126"/>
      <c r="E636" s="124"/>
      <c r="F636" s="115"/>
      <c r="G636" s="117"/>
      <c r="H636" s="115"/>
      <c r="I636" s="115"/>
      <c r="J636" s="115"/>
      <c r="K636" s="108"/>
    </row>
    <row r="637" spans="3:11" x14ac:dyDescent="0.4">
      <c r="C637" s="115"/>
      <c r="D637" s="126"/>
      <c r="E637" s="124"/>
      <c r="F637" s="115"/>
      <c r="G637" s="117"/>
      <c r="H637" s="115"/>
      <c r="I637" s="115"/>
      <c r="J637" s="115"/>
      <c r="K637" s="108"/>
    </row>
    <row r="638" spans="3:11" x14ac:dyDescent="0.4">
      <c r="C638" s="115"/>
      <c r="D638" s="126"/>
      <c r="E638" s="124"/>
      <c r="F638" s="115"/>
      <c r="G638" s="117"/>
      <c r="H638" s="115"/>
      <c r="I638" s="115"/>
      <c r="J638" s="115"/>
      <c r="K638" s="108"/>
    </row>
    <row r="639" spans="3:11" x14ac:dyDescent="0.4">
      <c r="C639" s="115"/>
      <c r="D639" s="126"/>
      <c r="E639" s="124"/>
      <c r="F639" s="115"/>
      <c r="G639" s="117"/>
      <c r="H639" s="115"/>
      <c r="I639" s="115"/>
      <c r="J639" s="115"/>
      <c r="K639" s="108"/>
    </row>
    <row r="640" spans="3:11" x14ac:dyDescent="0.4">
      <c r="C640" s="115"/>
      <c r="D640" s="126"/>
      <c r="E640" s="124"/>
      <c r="F640" s="115"/>
      <c r="G640" s="117"/>
      <c r="H640" s="115"/>
      <c r="I640" s="115"/>
      <c r="J640" s="115"/>
      <c r="K640" s="108"/>
    </row>
    <row r="641" spans="3:11" x14ac:dyDescent="0.4">
      <c r="C641" s="115"/>
      <c r="D641" s="126"/>
      <c r="E641" s="124"/>
      <c r="F641" s="115"/>
      <c r="G641" s="117"/>
      <c r="H641" s="115"/>
      <c r="I641" s="115"/>
      <c r="J641" s="115"/>
      <c r="K641" s="108"/>
    </row>
    <row r="642" spans="3:11" x14ac:dyDescent="0.4">
      <c r="C642" s="115"/>
      <c r="D642" s="126"/>
      <c r="E642" s="124"/>
      <c r="F642" s="115"/>
      <c r="G642" s="117"/>
      <c r="H642" s="115"/>
      <c r="I642" s="115"/>
      <c r="J642" s="115"/>
      <c r="K642" s="108"/>
    </row>
    <row r="643" spans="3:11" x14ac:dyDescent="0.4">
      <c r="C643" s="115"/>
      <c r="D643" s="126"/>
      <c r="E643" s="124"/>
      <c r="F643" s="115"/>
      <c r="G643" s="117"/>
      <c r="H643" s="115"/>
      <c r="I643" s="115"/>
      <c r="J643" s="115"/>
      <c r="K643" s="108"/>
    </row>
    <row r="644" spans="3:11" x14ac:dyDescent="0.4">
      <c r="C644" s="115"/>
      <c r="D644" s="126"/>
      <c r="E644" s="124"/>
      <c r="F644" s="115"/>
      <c r="G644" s="117"/>
      <c r="H644" s="115"/>
      <c r="I644" s="115"/>
      <c r="J644" s="115"/>
      <c r="K644" s="108"/>
    </row>
    <row r="645" spans="3:11" x14ac:dyDescent="0.4">
      <c r="C645" s="115"/>
      <c r="D645" s="126"/>
      <c r="E645" s="124"/>
      <c r="F645" s="115"/>
      <c r="G645" s="117"/>
      <c r="H645" s="115"/>
      <c r="I645" s="115"/>
      <c r="J645" s="115"/>
      <c r="K645" s="108"/>
    </row>
    <row r="646" spans="3:11" x14ac:dyDescent="0.4">
      <c r="C646" s="115"/>
      <c r="D646" s="126"/>
      <c r="E646" s="124"/>
      <c r="F646" s="115"/>
      <c r="G646" s="117"/>
      <c r="H646" s="115"/>
      <c r="I646" s="115"/>
      <c r="J646" s="115"/>
      <c r="K646" s="108"/>
    </row>
    <row r="647" spans="3:11" x14ac:dyDescent="0.4">
      <c r="C647" s="115"/>
      <c r="D647" s="126"/>
      <c r="E647" s="124"/>
      <c r="F647" s="115"/>
      <c r="G647" s="117"/>
      <c r="H647" s="115"/>
      <c r="I647" s="115"/>
      <c r="J647" s="115"/>
      <c r="K647" s="108"/>
    </row>
    <row r="648" spans="3:11" x14ac:dyDescent="0.4">
      <c r="C648" s="115"/>
      <c r="D648" s="126"/>
      <c r="E648" s="124"/>
      <c r="F648" s="115"/>
      <c r="G648" s="117"/>
      <c r="H648" s="115"/>
      <c r="I648" s="115"/>
      <c r="J648" s="115"/>
      <c r="K648" s="108"/>
    </row>
    <row r="649" spans="3:11" x14ac:dyDescent="0.4">
      <c r="C649" s="115"/>
      <c r="D649" s="126"/>
      <c r="E649" s="124"/>
      <c r="F649" s="115"/>
      <c r="G649" s="117"/>
      <c r="H649" s="115"/>
      <c r="I649" s="115"/>
      <c r="J649" s="115"/>
      <c r="K649" s="108"/>
    </row>
    <row r="650" spans="3:11" x14ac:dyDescent="0.4">
      <c r="C650" s="115"/>
      <c r="D650" s="126"/>
      <c r="E650" s="124"/>
      <c r="F650" s="115"/>
      <c r="G650" s="117"/>
      <c r="H650" s="115"/>
      <c r="I650" s="115"/>
      <c r="J650" s="115"/>
      <c r="K650" s="108"/>
    </row>
    <row r="651" spans="3:11" x14ac:dyDescent="0.4">
      <c r="C651" s="115"/>
      <c r="D651" s="126"/>
      <c r="E651" s="124"/>
      <c r="F651" s="115"/>
      <c r="G651" s="117"/>
      <c r="H651" s="115"/>
      <c r="I651" s="115"/>
      <c r="J651" s="115"/>
      <c r="K651" s="108"/>
    </row>
    <row r="652" spans="3:11" x14ac:dyDescent="0.4">
      <c r="C652" s="115"/>
      <c r="D652" s="126"/>
      <c r="E652" s="124"/>
      <c r="F652" s="115"/>
      <c r="G652" s="117"/>
      <c r="H652" s="115"/>
      <c r="I652" s="115"/>
      <c r="J652" s="115"/>
      <c r="K652" s="108"/>
    </row>
    <row r="653" spans="3:11" x14ac:dyDescent="0.4">
      <c r="C653" s="115"/>
      <c r="D653" s="126"/>
      <c r="E653" s="124"/>
      <c r="F653" s="115"/>
      <c r="G653" s="117"/>
      <c r="H653" s="115"/>
      <c r="I653" s="115"/>
      <c r="J653" s="115"/>
      <c r="K653" s="108"/>
    </row>
    <row r="654" spans="3:11" x14ac:dyDescent="0.4">
      <c r="C654" s="115"/>
      <c r="D654" s="126"/>
      <c r="E654" s="124"/>
      <c r="F654" s="115"/>
      <c r="G654" s="117"/>
      <c r="H654" s="115"/>
      <c r="I654" s="115"/>
      <c r="J654" s="115"/>
      <c r="K654" s="108"/>
    </row>
    <row r="655" spans="3:11" x14ac:dyDescent="0.4">
      <c r="C655" s="115"/>
      <c r="D655" s="126"/>
      <c r="E655" s="124"/>
      <c r="F655" s="115"/>
      <c r="G655" s="117"/>
      <c r="H655" s="115"/>
      <c r="I655" s="115"/>
      <c r="J655" s="115"/>
      <c r="K655" s="108"/>
    </row>
    <row r="656" spans="3:11" x14ac:dyDescent="0.4">
      <c r="C656" s="115"/>
      <c r="D656" s="126"/>
      <c r="E656" s="124"/>
      <c r="F656" s="115"/>
      <c r="G656" s="117"/>
      <c r="H656" s="115"/>
      <c r="I656" s="115"/>
      <c r="J656" s="115"/>
      <c r="K656" s="108"/>
    </row>
    <row r="657" spans="3:11" x14ac:dyDescent="0.4">
      <c r="C657" s="115"/>
      <c r="D657" s="126"/>
      <c r="E657" s="124"/>
      <c r="F657" s="115"/>
      <c r="G657" s="117"/>
      <c r="H657" s="115"/>
      <c r="I657" s="115"/>
      <c r="J657" s="115"/>
      <c r="K657" s="108"/>
    </row>
    <row r="658" spans="3:11" x14ac:dyDescent="0.4">
      <c r="C658" s="115"/>
      <c r="D658" s="126"/>
      <c r="E658" s="124"/>
      <c r="F658" s="115"/>
      <c r="G658" s="117"/>
      <c r="H658" s="115"/>
      <c r="I658" s="115"/>
      <c r="J658" s="115"/>
      <c r="K658" s="108"/>
    </row>
    <row r="659" spans="3:11" x14ac:dyDescent="0.4">
      <c r="C659" s="115"/>
      <c r="D659" s="126"/>
      <c r="E659" s="124"/>
      <c r="F659" s="115"/>
      <c r="G659" s="117"/>
      <c r="H659" s="115"/>
      <c r="I659" s="115"/>
      <c r="J659" s="115"/>
      <c r="K659" s="108"/>
    </row>
    <row r="660" spans="3:11" x14ac:dyDescent="0.4">
      <c r="C660" s="115"/>
      <c r="D660" s="126"/>
      <c r="E660" s="124"/>
      <c r="F660" s="115"/>
      <c r="G660" s="117"/>
      <c r="H660" s="115"/>
      <c r="I660" s="115"/>
      <c r="J660" s="115"/>
      <c r="K660" s="108"/>
    </row>
    <row r="661" spans="3:11" x14ac:dyDescent="0.4">
      <c r="C661" s="115"/>
      <c r="D661" s="126"/>
      <c r="E661" s="124"/>
      <c r="F661" s="115"/>
      <c r="G661" s="117"/>
      <c r="H661" s="115"/>
      <c r="I661" s="115"/>
      <c r="J661" s="115"/>
      <c r="K661" s="108"/>
    </row>
    <row r="662" spans="3:11" x14ac:dyDescent="0.4">
      <c r="C662" s="115"/>
      <c r="D662" s="126"/>
      <c r="E662" s="124"/>
      <c r="F662" s="115"/>
      <c r="G662" s="117"/>
      <c r="H662" s="115"/>
      <c r="I662" s="115"/>
      <c r="J662" s="115"/>
      <c r="K662" s="108"/>
    </row>
    <row r="663" spans="3:11" x14ac:dyDescent="0.4">
      <c r="C663" s="115"/>
      <c r="D663" s="126"/>
      <c r="E663" s="124"/>
      <c r="F663" s="115"/>
      <c r="G663" s="117"/>
      <c r="H663" s="115"/>
      <c r="I663" s="115"/>
      <c r="J663" s="115"/>
      <c r="K663" s="108"/>
    </row>
    <row r="664" spans="3:11" x14ac:dyDescent="0.4">
      <c r="C664" s="115"/>
      <c r="D664" s="126"/>
      <c r="E664" s="124"/>
      <c r="F664" s="115"/>
      <c r="G664" s="117"/>
      <c r="H664" s="115"/>
      <c r="I664" s="115"/>
      <c r="J664" s="115"/>
      <c r="K664" s="108"/>
    </row>
    <row r="665" spans="3:11" x14ac:dyDescent="0.4">
      <c r="C665" s="115"/>
      <c r="D665" s="126"/>
      <c r="E665" s="124"/>
      <c r="F665" s="115"/>
      <c r="G665" s="117"/>
      <c r="H665" s="115"/>
      <c r="I665" s="115"/>
      <c r="J665" s="115"/>
      <c r="K665" s="108"/>
    </row>
    <row r="666" spans="3:11" x14ac:dyDescent="0.4">
      <c r="C666" s="115"/>
      <c r="D666" s="126"/>
      <c r="E666" s="124"/>
      <c r="F666" s="115"/>
      <c r="G666" s="117"/>
      <c r="H666" s="115"/>
      <c r="I666" s="115"/>
      <c r="J666" s="115"/>
      <c r="K666" s="108"/>
    </row>
    <row r="667" spans="3:11" x14ac:dyDescent="0.4">
      <c r="C667" s="115"/>
      <c r="D667" s="126"/>
      <c r="E667" s="124"/>
      <c r="F667" s="115"/>
      <c r="G667" s="117"/>
      <c r="H667" s="115"/>
      <c r="I667" s="115"/>
      <c r="J667" s="115"/>
      <c r="K667" s="108"/>
    </row>
    <row r="668" spans="3:11" x14ac:dyDescent="0.4">
      <c r="C668" s="115"/>
      <c r="D668" s="126"/>
      <c r="E668" s="124"/>
      <c r="F668" s="115"/>
      <c r="G668" s="117"/>
      <c r="H668" s="115"/>
      <c r="I668" s="115"/>
      <c r="J668" s="115"/>
      <c r="K668" s="108"/>
    </row>
    <row r="669" spans="3:11" x14ac:dyDescent="0.4">
      <c r="C669" s="115"/>
      <c r="D669" s="126"/>
      <c r="E669" s="124"/>
      <c r="F669" s="115"/>
      <c r="G669" s="117"/>
      <c r="H669" s="115"/>
      <c r="I669" s="115"/>
      <c r="J669" s="115"/>
      <c r="K669" s="108"/>
    </row>
    <row r="670" spans="3:11" x14ac:dyDescent="0.4">
      <c r="C670" s="115"/>
      <c r="D670" s="126"/>
      <c r="E670" s="124"/>
      <c r="F670" s="115"/>
      <c r="G670" s="117"/>
      <c r="H670" s="115"/>
      <c r="I670" s="115"/>
      <c r="J670" s="115"/>
      <c r="K670" s="108"/>
    </row>
    <row r="671" spans="3:11" x14ac:dyDescent="0.4">
      <c r="C671" s="115"/>
      <c r="D671" s="126"/>
      <c r="E671" s="124"/>
      <c r="F671" s="115"/>
      <c r="G671" s="117"/>
      <c r="H671" s="115"/>
      <c r="I671" s="115"/>
      <c r="J671" s="115"/>
      <c r="K671" s="108"/>
    </row>
    <row r="672" spans="3:11" x14ac:dyDescent="0.4">
      <c r="C672" s="115"/>
      <c r="D672" s="126"/>
      <c r="E672" s="124"/>
      <c r="F672" s="115"/>
      <c r="G672" s="117"/>
      <c r="H672" s="115"/>
      <c r="I672" s="115"/>
      <c r="J672" s="115"/>
      <c r="K672" s="108"/>
    </row>
    <row r="673" spans="3:11" x14ac:dyDescent="0.4">
      <c r="C673" s="115"/>
      <c r="D673" s="126"/>
      <c r="E673" s="124"/>
      <c r="F673" s="115"/>
      <c r="G673" s="117"/>
      <c r="H673" s="115"/>
      <c r="I673" s="115"/>
      <c r="J673" s="115"/>
      <c r="K673" s="108"/>
    </row>
    <row r="674" spans="3:11" x14ac:dyDescent="0.4">
      <c r="C674" s="115"/>
      <c r="D674" s="126"/>
      <c r="E674" s="124"/>
      <c r="F674" s="115"/>
      <c r="G674" s="117"/>
      <c r="H674" s="115"/>
      <c r="I674" s="115"/>
      <c r="J674" s="115"/>
      <c r="K674" s="108"/>
    </row>
    <row r="675" spans="3:11" x14ac:dyDescent="0.4">
      <c r="C675" s="115"/>
      <c r="D675" s="126"/>
      <c r="E675" s="124"/>
      <c r="F675" s="115"/>
      <c r="G675" s="117"/>
      <c r="H675" s="115"/>
      <c r="I675" s="115"/>
      <c r="J675" s="115"/>
      <c r="K675" s="108"/>
    </row>
    <row r="676" spans="3:11" x14ac:dyDescent="0.4">
      <c r="C676" s="115"/>
      <c r="D676" s="126"/>
      <c r="E676" s="124"/>
      <c r="F676" s="115"/>
      <c r="G676" s="117"/>
      <c r="H676" s="115"/>
      <c r="I676" s="115"/>
      <c r="J676" s="115"/>
      <c r="K676" s="108"/>
    </row>
    <row r="677" spans="3:11" x14ac:dyDescent="0.4">
      <c r="C677" s="115"/>
      <c r="D677" s="126"/>
      <c r="E677" s="124"/>
      <c r="F677" s="115"/>
      <c r="G677" s="117"/>
      <c r="H677" s="115"/>
      <c r="I677" s="115"/>
      <c r="J677" s="115"/>
      <c r="K677" s="108"/>
    </row>
    <row r="678" spans="3:11" x14ac:dyDescent="0.4">
      <c r="C678" s="115"/>
      <c r="D678" s="126"/>
      <c r="E678" s="124"/>
      <c r="F678" s="115"/>
      <c r="G678" s="117"/>
      <c r="H678" s="115"/>
      <c r="I678" s="115"/>
      <c r="J678" s="115"/>
      <c r="K678" s="108"/>
    </row>
    <row r="679" spans="3:11" x14ac:dyDescent="0.4">
      <c r="C679" s="115"/>
      <c r="D679" s="126"/>
      <c r="E679" s="124"/>
      <c r="F679" s="115"/>
      <c r="G679" s="117"/>
      <c r="H679" s="115"/>
      <c r="I679" s="115"/>
      <c r="J679" s="115"/>
      <c r="K679" s="108"/>
    </row>
    <row r="680" spans="3:11" x14ac:dyDescent="0.4">
      <c r="C680" s="115"/>
      <c r="D680" s="126"/>
      <c r="E680" s="124"/>
      <c r="F680" s="115"/>
      <c r="G680" s="117"/>
      <c r="H680" s="115"/>
      <c r="I680" s="115"/>
      <c r="J680" s="115"/>
      <c r="K680" s="108"/>
    </row>
    <row r="681" spans="3:11" x14ac:dyDescent="0.4">
      <c r="C681" s="115"/>
      <c r="D681" s="126"/>
      <c r="E681" s="124"/>
      <c r="F681" s="115"/>
      <c r="G681" s="117"/>
      <c r="H681" s="115"/>
      <c r="I681" s="115"/>
      <c r="J681" s="115"/>
      <c r="K681" s="108"/>
    </row>
    <row r="682" spans="3:11" x14ac:dyDescent="0.4">
      <c r="C682" s="115"/>
      <c r="D682" s="126"/>
      <c r="E682" s="124"/>
      <c r="F682" s="115"/>
      <c r="G682" s="117"/>
      <c r="H682" s="115"/>
      <c r="I682" s="115"/>
      <c r="J682" s="115"/>
      <c r="K682" s="108"/>
    </row>
    <row r="683" spans="3:11" x14ac:dyDescent="0.4">
      <c r="C683" s="115"/>
      <c r="D683" s="126"/>
      <c r="E683" s="124"/>
      <c r="F683" s="115"/>
      <c r="G683" s="117"/>
      <c r="H683" s="115"/>
      <c r="I683" s="115"/>
      <c r="J683" s="115"/>
      <c r="K683" s="108"/>
    </row>
    <row r="684" spans="3:11" x14ac:dyDescent="0.4">
      <c r="C684" s="115"/>
      <c r="D684" s="126"/>
      <c r="E684" s="124"/>
      <c r="F684" s="115"/>
      <c r="G684" s="117"/>
      <c r="H684" s="115"/>
      <c r="I684" s="115"/>
      <c r="J684" s="115"/>
      <c r="K684" s="108"/>
    </row>
    <row r="685" spans="3:11" x14ac:dyDescent="0.4">
      <c r="C685" s="115"/>
      <c r="D685" s="126"/>
      <c r="E685" s="124"/>
      <c r="F685" s="115"/>
      <c r="G685" s="117"/>
      <c r="H685" s="115"/>
      <c r="I685" s="115"/>
      <c r="J685" s="115"/>
      <c r="K685" s="108"/>
    </row>
    <row r="686" spans="3:11" x14ac:dyDescent="0.4">
      <c r="C686" s="115"/>
      <c r="D686" s="126"/>
      <c r="E686" s="124"/>
      <c r="F686" s="115"/>
      <c r="G686" s="117"/>
      <c r="H686" s="115"/>
      <c r="I686" s="115"/>
      <c r="J686" s="115"/>
      <c r="K686" s="108"/>
    </row>
    <row r="687" spans="3:11" x14ac:dyDescent="0.4">
      <c r="C687" s="115"/>
      <c r="D687" s="126"/>
      <c r="E687" s="124"/>
      <c r="F687" s="115"/>
      <c r="G687" s="117"/>
      <c r="H687" s="115"/>
      <c r="I687" s="115"/>
      <c r="J687" s="115"/>
      <c r="K687" s="108"/>
    </row>
    <row r="688" spans="3:11" x14ac:dyDescent="0.4">
      <c r="C688" s="115"/>
      <c r="D688" s="126"/>
      <c r="E688" s="124"/>
      <c r="F688" s="115"/>
      <c r="G688" s="117"/>
      <c r="H688" s="115"/>
      <c r="I688" s="115"/>
      <c r="J688" s="115"/>
      <c r="K688" s="108"/>
    </row>
    <row r="689" spans="3:11" x14ac:dyDescent="0.4">
      <c r="C689" s="115"/>
      <c r="D689" s="126"/>
      <c r="E689" s="124"/>
      <c r="F689" s="115"/>
      <c r="G689" s="117"/>
      <c r="H689" s="115"/>
      <c r="I689" s="115"/>
      <c r="J689" s="115"/>
      <c r="K689" s="108"/>
    </row>
    <row r="690" spans="3:11" x14ac:dyDescent="0.4">
      <c r="C690" s="115"/>
      <c r="D690" s="126"/>
      <c r="E690" s="124"/>
      <c r="F690" s="115"/>
      <c r="G690" s="117"/>
      <c r="H690" s="115"/>
      <c r="I690" s="115"/>
      <c r="J690" s="115"/>
      <c r="K690" s="108"/>
    </row>
    <row r="691" spans="3:11" x14ac:dyDescent="0.4">
      <c r="C691" s="115"/>
      <c r="D691" s="126"/>
      <c r="E691" s="124"/>
      <c r="F691" s="115"/>
      <c r="G691" s="117"/>
      <c r="H691" s="115"/>
      <c r="I691" s="115"/>
      <c r="J691" s="115"/>
      <c r="K691" s="108"/>
    </row>
    <row r="692" spans="3:11" x14ac:dyDescent="0.4">
      <c r="C692" s="115"/>
      <c r="D692" s="126"/>
      <c r="E692" s="124"/>
      <c r="F692" s="115"/>
      <c r="G692" s="117"/>
      <c r="H692" s="115"/>
      <c r="I692" s="115"/>
      <c r="J692" s="115"/>
      <c r="K692" s="108"/>
    </row>
    <row r="693" spans="3:11" x14ac:dyDescent="0.4">
      <c r="C693" s="115"/>
      <c r="D693" s="126"/>
      <c r="E693" s="124"/>
      <c r="F693" s="115"/>
      <c r="G693" s="117"/>
      <c r="H693" s="115"/>
      <c r="I693" s="115"/>
      <c r="J693" s="115"/>
      <c r="K693" s="108"/>
    </row>
    <row r="694" spans="3:11" x14ac:dyDescent="0.4">
      <c r="C694" s="115"/>
      <c r="D694" s="126"/>
      <c r="E694" s="124"/>
      <c r="F694" s="115"/>
      <c r="G694" s="117"/>
      <c r="H694" s="115"/>
      <c r="I694" s="115"/>
      <c r="J694" s="115"/>
      <c r="K694" s="108"/>
    </row>
    <row r="695" spans="3:11" x14ac:dyDescent="0.4">
      <c r="C695" s="115"/>
      <c r="D695" s="126"/>
      <c r="E695" s="124"/>
      <c r="F695" s="115"/>
      <c r="G695" s="117"/>
      <c r="H695" s="115"/>
      <c r="I695" s="115"/>
      <c r="J695" s="115"/>
      <c r="K695" s="108"/>
    </row>
    <row r="696" spans="3:11" x14ac:dyDescent="0.4">
      <c r="C696" s="115"/>
      <c r="D696" s="126"/>
      <c r="E696" s="124"/>
      <c r="F696" s="115"/>
      <c r="G696" s="117"/>
      <c r="H696" s="115"/>
      <c r="I696" s="115"/>
      <c r="J696" s="115"/>
      <c r="K696" s="108"/>
    </row>
    <row r="697" spans="3:11" x14ac:dyDescent="0.4">
      <c r="C697" s="115"/>
      <c r="D697" s="126"/>
      <c r="E697" s="124"/>
      <c r="F697" s="115"/>
      <c r="G697" s="117"/>
      <c r="H697" s="115"/>
      <c r="I697" s="115"/>
      <c r="J697" s="115"/>
      <c r="K697" s="108"/>
    </row>
    <row r="698" spans="3:11" x14ac:dyDescent="0.4">
      <c r="C698" s="115"/>
      <c r="D698" s="126"/>
      <c r="E698" s="124"/>
      <c r="F698" s="115"/>
      <c r="G698" s="117"/>
      <c r="H698" s="115"/>
      <c r="I698" s="115"/>
      <c r="J698" s="115"/>
      <c r="K698" s="108"/>
    </row>
    <row r="699" spans="3:11" x14ac:dyDescent="0.4">
      <c r="C699" s="115"/>
      <c r="D699" s="126"/>
      <c r="E699" s="124"/>
      <c r="F699" s="115"/>
      <c r="G699" s="117"/>
      <c r="H699" s="115"/>
      <c r="I699" s="115"/>
      <c r="J699" s="115"/>
      <c r="K699" s="108"/>
    </row>
    <row r="700" spans="3:11" x14ac:dyDescent="0.4">
      <c r="C700" s="115"/>
      <c r="D700" s="126"/>
      <c r="E700" s="124"/>
      <c r="F700" s="115"/>
      <c r="G700" s="117"/>
      <c r="H700" s="115"/>
      <c r="I700" s="115"/>
      <c r="J700" s="115"/>
      <c r="K700" s="108"/>
    </row>
    <row r="701" spans="3:11" x14ac:dyDescent="0.4">
      <c r="C701" s="115"/>
      <c r="D701" s="126"/>
      <c r="E701" s="124"/>
      <c r="F701" s="115"/>
      <c r="G701" s="117"/>
      <c r="H701" s="115"/>
      <c r="I701" s="115"/>
      <c r="J701" s="115"/>
      <c r="K701" s="108"/>
    </row>
    <row r="702" spans="3:11" x14ac:dyDescent="0.4">
      <c r="C702" s="115"/>
      <c r="D702" s="126"/>
      <c r="E702" s="124"/>
      <c r="F702" s="115"/>
      <c r="G702" s="117"/>
      <c r="H702" s="115"/>
      <c r="I702" s="115"/>
      <c r="J702" s="115"/>
      <c r="K702" s="108"/>
    </row>
    <row r="703" spans="3:11" x14ac:dyDescent="0.4">
      <c r="C703" s="115"/>
      <c r="D703" s="126"/>
      <c r="E703" s="124"/>
      <c r="F703" s="115"/>
      <c r="G703" s="117"/>
      <c r="H703" s="115"/>
      <c r="I703" s="115"/>
      <c r="J703" s="115"/>
      <c r="K703" s="108"/>
    </row>
    <row r="704" spans="3:11" x14ac:dyDescent="0.4">
      <c r="C704" s="115"/>
      <c r="D704" s="126"/>
      <c r="E704" s="124"/>
      <c r="F704" s="115"/>
      <c r="G704" s="117"/>
      <c r="H704" s="115"/>
      <c r="I704" s="115"/>
      <c r="J704" s="115"/>
      <c r="K704" s="108"/>
    </row>
    <row r="705" spans="3:11" x14ac:dyDescent="0.4">
      <c r="C705" s="115"/>
      <c r="D705" s="126"/>
      <c r="E705" s="124"/>
      <c r="F705" s="115"/>
      <c r="G705" s="117"/>
      <c r="H705" s="115"/>
      <c r="I705" s="115"/>
      <c r="J705" s="115"/>
      <c r="K705" s="108"/>
    </row>
    <row r="706" spans="3:11" x14ac:dyDescent="0.4">
      <c r="C706" s="115"/>
      <c r="D706" s="126"/>
      <c r="E706" s="124"/>
      <c r="F706" s="115"/>
      <c r="G706" s="117"/>
      <c r="H706" s="115"/>
      <c r="I706" s="115"/>
      <c r="J706" s="115"/>
      <c r="K706" s="108"/>
    </row>
    <row r="707" spans="3:11" x14ac:dyDescent="0.4">
      <c r="C707" s="115"/>
      <c r="D707" s="126"/>
      <c r="E707" s="124"/>
      <c r="F707" s="115"/>
      <c r="G707" s="117"/>
      <c r="H707" s="115"/>
      <c r="I707" s="115"/>
      <c r="J707" s="115"/>
      <c r="K707" s="108"/>
    </row>
    <row r="708" spans="3:11" x14ac:dyDescent="0.4">
      <c r="C708" s="115"/>
      <c r="D708" s="126"/>
      <c r="E708" s="124"/>
      <c r="F708" s="115"/>
      <c r="G708" s="117"/>
      <c r="H708" s="115"/>
      <c r="I708" s="115"/>
      <c r="J708" s="115"/>
      <c r="K708" s="108"/>
    </row>
    <row r="709" spans="3:11" x14ac:dyDescent="0.4">
      <c r="C709" s="115"/>
      <c r="D709" s="126"/>
      <c r="E709" s="124"/>
      <c r="F709" s="115"/>
      <c r="G709" s="117"/>
      <c r="H709" s="115"/>
      <c r="I709" s="115"/>
      <c r="J709" s="115"/>
      <c r="K709" s="108"/>
    </row>
    <row r="710" spans="3:11" x14ac:dyDescent="0.4">
      <c r="C710" s="115"/>
      <c r="D710" s="126"/>
      <c r="E710" s="124"/>
      <c r="F710" s="115"/>
      <c r="G710" s="117"/>
      <c r="H710" s="115"/>
      <c r="I710" s="115"/>
      <c r="J710" s="115"/>
      <c r="K710" s="108"/>
    </row>
    <row r="711" spans="3:11" x14ac:dyDescent="0.4">
      <c r="C711" s="115"/>
      <c r="D711" s="126"/>
      <c r="E711" s="124"/>
      <c r="F711" s="115"/>
      <c r="G711" s="117"/>
      <c r="H711" s="115"/>
      <c r="I711" s="115"/>
      <c r="J711" s="115"/>
      <c r="K711" s="108"/>
    </row>
    <row r="712" spans="3:11" x14ac:dyDescent="0.4">
      <c r="C712" s="115"/>
      <c r="D712" s="126"/>
      <c r="E712" s="124"/>
      <c r="F712" s="115"/>
      <c r="G712" s="117"/>
      <c r="H712" s="115"/>
      <c r="I712" s="115"/>
      <c r="J712" s="115"/>
      <c r="K712" s="108"/>
    </row>
    <row r="713" spans="3:11" x14ac:dyDescent="0.4">
      <c r="C713" s="115"/>
      <c r="D713" s="126"/>
      <c r="E713" s="124"/>
      <c r="F713" s="115"/>
      <c r="G713" s="117"/>
      <c r="H713" s="115"/>
      <c r="I713" s="115"/>
      <c r="J713" s="115"/>
      <c r="K713" s="108"/>
    </row>
    <row r="714" spans="3:11" x14ac:dyDescent="0.4">
      <c r="C714" s="115"/>
      <c r="D714" s="126"/>
      <c r="E714" s="124"/>
      <c r="F714" s="115"/>
      <c r="G714" s="117"/>
      <c r="H714" s="115"/>
      <c r="I714" s="115"/>
      <c r="J714" s="115"/>
      <c r="K714" s="108"/>
    </row>
    <row r="715" spans="3:11" x14ac:dyDescent="0.4">
      <c r="C715" s="115"/>
      <c r="D715" s="126"/>
      <c r="E715" s="124"/>
      <c r="F715" s="115"/>
      <c r="G715" s="117"/>
      <c r="H715" s="115"/>
      <c r="I715" s="115"/>
      <c r="J715" s="115"/>
      <c r="K715" s="108"/>
    </row>
    <row r="716" spans="3:11" x14ac:dyDescent="0.4">
      <c r="C716" s="115"/>
      <c r="D716" s="126"/>
      <c r="E716" s="124"/>
      <c r="F716" s="115"/>
      <c r="G716" s="117"/>
      <c r="H716" s="115"/>
      <c r="I716" s="115"/>
      <c r="J716" s="115"/>
      <c r="K716" s="108"/>
    </row>
    <row r="717" spans="3:11" x14ac:dyDescent="0.4">
      <c r="C717" s="115"/>
      <c r="D717" s="126"/>
      <c r="E717" s="124"/>
      <c r="F717" s="115"/>
      <c r="G717" s="117"/>
      <c r="H717" s="115"/>
      <c r="I717" s="115"/>
      <c r="J717" s="115"/>
      <c r="K717" s="108"/>
    </row>
    <row r="718" spans="3:11" x14ac:dyDescent="0.4">
      <c r="C718" s="115"/>
      <c r="D718" s="126"/>
      <c r="E718" s="124"/>
      <c r="F718" s="115"/>
      <c r="G718" s="117"/>
      <c r="H718" s="115"/>
      <c r="I718" s="115"/>
      <c r="J718" s="115"/>
      <c r="K718" s="108"/>
    </row>
    <row r="719" spans="3:11" x14ac:dyDescent="0.4">
      <c r="C719" s="115"/>
      <c r="D719" s="126"/>
      <c r="E719" s="124"/>
      <c r="F719" s="115"/>
      <c r="G719" s="117"/>
      <c r="H719" s="115"/>
      <c r="I719" s="115"/>
      <c r="J719" s="115"/>
      <c r="K719" s="108"/>
    </row>
    <row r="720" spans="3:11" x14ac:dyDescent="0.4">
      <c r="C720" s="115"/>
      <c r="D720" s="126"/>
      <c r="E720" s="124"/>
      <c r="F720" s="115"/>
      <c r="G720" s="117"/>
      <c r="H720" s="115"/>
      <c r="I720" s="115"/>
      <c r="J720" s="115"/>
      <c r="K720" s="108"/>
    </row>
    <row r="721" spans="3:11" x14ac:dyDescent="0.4">
      <c r="C721" s="115"/>
      <c r="D721" s="126"/>
      <c r="E721" s="124"/>
      <c r="F721" s="115"/>
      <c r="G721" s="117"/>
      <c r="H721" s="115"/>
      <c r="I721" s="115"/>
      <c r="J721" s="115"/>
      <c r="K721" s="108"/>
    </row>
    <row r="722" spans="3:11" x14ac:dyDescent="0.4">
      <c r="C722" s="115"/>
      <c r="D722" s="126"/>
      <c r="E722" s="124"/>
      <c r="F722" s="115"/>
      <c r="G722" s="117"/>
      <c r="H722" s="115"/>
      <c r="I722" s="115"/>
      <c r="J722" s="115"/>
      <c r="K722" s="108"/>
    </row>
    <row r="723" spans="3:11" x14ac:dyDescent="0.4">
      <c r="C723" s="115"/>
      <c r="D723" s="126"/>
      <c r="E723" s="124"/>
      <c r="F723" s="115"/>
      <c r="G723" s="117"/>
      <c r="H723" s="115"/>
      <c r="I723" s="115"/>
      <c r="J723" s="115"/>
      <c r="K723" s="108"/>
    </row>
    <row r="724" spans="3:11" x14ac:dyDescent="0.4">
      <c r="C724" s="115"/>
      <c r="D724" s="126"/>
      <c r="E724" s="124"/>
      <c r="F724" s="115"/>
      <c r="G724" s="117"/>
      <c r="H724" s="115"/>
      <c r="I724" s="115"/>
      <c r="J724" s="115"/>
      <c r="K724" s="108"/>
    </row>
    <row r="725" spans="3:11" x14ac:dyDescent="0.4">
      <c r="C725" s="115"/>
      <c r="D725" s="126"/>
      <c r="E725" s="124"/>
      <c r="F725" s="115"/>
      <c r="G725" s="117"/>
      <c r="H725" s="115"/>
      <c r="I725" s="115"/>
      <c r="J725" s="115"/>
      <c r="K725" s="108"/>
    </row>
    <row r="726" spans="3:11" x14ac:dyDescent="0.4">
      <c r="C726" s="115"/>
      <c r="D726" s="126"/>
      <c r="E726" s="124"/>
      <c r="F726" s="115"/>
      <c r="G726" s="117"/>
      <c r="H726" s="115"/>
      <c r="I726" s="115"/>
      <c r="J726" s="115"/>
      <c r="K726" s="108"/>
    </row>
    <row r="727" spans="3:11" x14ac:dyDescent="0.4">
      <c r="C727" s="115"/>
      <c r="D727" s="126"/>
      <c r="E727" s="124"/>
      <c r="F727" s="115"/>
      <c r="G727" s="117"/>
      <c r="H727" s="115"/>
      <c r="I727" s="115"/>
      <c r="J727" s="115"/>
      <c r="K727" s="108"/>
    </row>
    <row r="728" spans="3:11" x14ac:dyDescent="0.4">
      <c r="C728" s="115"/>
      <c r="D728" s="126"/>
      <c r="E728" s="124"/>
      <c r="F728" s="115"/>
      <c r="G728" s="117"/>
      <c r="H728" s="115"/>
      <c r="I728" s="115"/>
      <c r="J728" s="115"/>
      <c r="K728" s="108"/>
    </row>
    <row r="729" spans="3:11" x14ac:dyDescent="0.4">
      <c r="C729" s="115"/>
      <c r="D729" s="126"/>
      <c r="E729" s="124"/>
      <c r="F729" s="115"/>
      <c r="G729" s="117"/>
      <c r="H729" s="115"/>
      <c r="I729" s="115"/>
      <c r="J729" s="115"/>
      <c r="K729" s="108"/>
    </row>
    <row r="730" spans="3:11" x14ac:dyDescent="0.4">
      <c r="C730" s="115"/>
      <c r="D730" s="126"/>
      <c r="E730" s="124"/>
      <c r="F730" s="115"/>
      <c r="G730" s="117"/>
      <c r="H730" s="115"/>
      <c r="I730" s="115"/>
      <c r="J730" s="115"/>
      <c r="K730" s="108"/>
    </row>
    <row r="731" spans="3:11" x14ac:dyDescent="0.4">
      <c r="C731" s="115"/>
      <c r="D731" s="126"/>
      <c r="E731" s="124"/>
      <c r="F731" s="115"/>
      <c r="G731" s="117"/>
      <c r="H731" s="115"/>
      <c r="I731" s="115"/>
      <c r="J731" s="115"/>
      <c r="K731" s="108"/>
    </row>
    <row r="732" spans="3:11" x14ac:dyDescent="0.4">
      <c r="C732" s="115"/>
      <c r="D732" s="126"/>
      <c r="E732" s="124"/>
      <c r="F732" s="115"/>
      <c r="G732" s="117"/>
      <c r="H732" s="115"/>
      <c r="I732" s="115"/>
      <c r="J732" s="115"/>
      <c r="K732" s="108"/>
    </row>
    <row r="733" spans="3:11" x14ac:dyDescent="0.4">
      <c r="C733" s="115"/>
      <c r="D733" s="126"/>
      <c r="E733" s="124"/>
      <c r="F733" s="115"/>
      <c r="G733" s="117"/>
      <c r="H733" s="115"/>
      <c r="I733" s="115"/>
      <c r="J733" s="115"/>
      <c r="K733" s="108"/>
    </row>
    <row r="734" spans="3:11" x14ac:dyDescent="0.4">
      <c r="C734" s="115"/>
      <c r="D734" s="126"/>
      <c r="E734" s="124"/>
      <c r="F734" s="115"/>
      <c r="G734" s="117"/>
      <c r="H734" s="115"/>
      <c r="I734" s="115"/>
      <c r="J734" s="115"/>
      <c r="K734" s="108"/>
    </row>
    <row r="735" spans="3:11" x14ac:dyDescent="0.4">
      <c r="C735" s="115"/>
      <c r="D735" s="126"/>
      <c r="E735" s="124"/>
      <c r="F735" s="115"/>
      <c r="G735" s="117"/>
      <c r="H735" s="115"/>
      <c r="I735" s="115"/>
      <c r="J735" s="115"/>
      <c r="K735" s="108"/>
    </row>
    <row r="736" spans="3:11" x14ac:dyDescent="0.4">
      <c r="C736" s="115"/>
      <c r="D736" s="126"/>
      <c r="E736" s="124"/>
      <c r="F736" s="115"/>
      <c r="G736" s="117"/>
      <c r="H736" s="115"/>
      <c r="I736" s="115"/>
      <c r="J736" s="115"/>
      <c r="K736" s="108"/>
    </row>
    <row r="737" spans="3:11" x14ac:dyDescent="0.4">
      <c r="C737" s="115"/>
      <c r="D737" s="126"/>
      <c r="E737" s="124"/>
      <c r="F737" s="115"/>
      <c r="G737" s="117"/>
      <c r="H737" s="115"/>
      <c r="I737" s="115"/>
      <c r="J737" s="115"/>
      <c r="K737" s="108"/>
    </row>
    <row r="738" spans="3:11" x14ac:dyDescent="0.4">
      <c r="C738" s="115"/>
      <c r="D738" s="126"/>
      <c r="E738" s="124"/>
      <c r="F738" s="115"/>
      <c r="G738" s="117"/>
      <c r="H738" s="115"/>
      <c r="I738" s="115"/>
      <c r="J738" s="115"/>
      <c r="K738" s="108"/>
    </row>
    <row r="739" spans="3:11" x14ac:dyDescent="0.4">
      <c r="C739" s="115"/>
      <c r="D739" s="126"/>
      <c r="E739" s="124"/>
      <c r="F739" s="115"/>
      <c r="G739" s="117"/>
      <c r="H739" s="115"/>
      <c r="I739" s="115"/>
      <c r="J739" s="115"/>
      <c r="K739" s="108"/>
    </row>
    <row r="740" spans="3:11" x14ac:dyDescent="0.4">
      <c r="C740" s="115"/>
      <c r="D740" s="126"/>
      <c r="E740" s="124"/>
      <c r="F740" s="115"/>
      <c r="G740" s="117"/>
      <c r="H740" s="115"/>
      <c r="I740" s="115"/>
      <c r="J740" s="115"/>
      <c r="K740" s="108"/>
    </row>
    <row r="741" spans="3:11" x14ac:dyDescent="0.4">
      <c r="C741" s="115"/>
      <c r="D741" s="126"/>
      <c r="E741" s="124"/>
      <c r="F741" s="115"/>
      <c r="G741" s="117"/>
      <c r="H741" s="115"/>
      <c r="I741" s="115"/>
      <c r="J741" s="115"/>
      <c r="K741" s="108"/>
    </row>
    <row r="742" spans="3:11" x14ac:dyDescent="0.4">
      <c r="C742" s="115"/>
      <c r="D742" s="126"/>
      <c r="E742" s="124"/>
      <c r="F742" s="115"/>
      <c r="G742" s="117"/>
      <c r="H742" s="115"/>
      <c r="I742" s="115"/>
      <c r="J742" s="115"/>
      <c r="K742" s="108"/>
    </row>
    <row r="743" spans="3:11" x14ac:dyDescent="0.4">
      <c r="C743" s="115"/>
      <c r="D743" s="126"/>
      <c r="E743" s="124"/>
      <c r="F743" s="115"/>
      <c r="G743" s="117"/>
      <c r="H743" s="115"/>
      <c r="I743" s="115"/>
      <c r="J743" s="115"/>
      <c r="K743" s="108"/>
    </row>
    <row r="744" spans="3:11" x14ac:dyDescent="0.4">
      <c r="C744" s="115"/>
      <c r="D744" s="126"/>
      <c r="E744" s="124"/>
      <c r="F744" s="115"/>
      <c r="G744" s="117"/>
      <c r="H744" s="115"/>
      <c r="I744" s="115"/>
      <c r="J744" s="115"/>
      <c r="K744" s="108"/>
    </row>
    <row r="745" spans="3:11" x14ac:dyDescent="0.4">
      <c r="C745" s="115"/>
      <c r="D745" s="126"/>
      <c r="E745" s="124"/>
      <c r="F745" s="115"/>
      <c r="G745" s="117"/>
      <c r="H745" s="115"/>
      <c r="I745" s="115"/>
      <c r="J745" s="115"/>
      <c r="K745" s="108"/>
    </row>
    <row r="746" spans="3:11" x14ac:dyDescent="0.4">
      <c r="C746" s="115"/>
      <c r="D746" s="126"/>
      <c r="E746" s="124"/>
      <c r="F746" s="115"/>
      <c r="G746" s="117"/>
      <c r="H746" s="115"/>
      <c r="I746" s="115"/>
      <c r="J746" s="115"/>
      <c r="K746" s="108"/>
    </row>
    <row r="747" spans="3:11" x14ac:dyDescent="0.4">
      <c r="C747" s="115"/>
      <c r="D747" s="126"/>
      <c r="E747" s="124"/>
      <c r="F747" s="115"/>
      <c r="G747" s="117"/>
      <c r="H747" s="115"/>
      <c r="I747" s="115"/>
      <c r="J747" s="115"/>
      <c r="K747" s="108"/>
    </row>
    <row r="748" spans="3:11" x14ac:dyDescent="0.4">
      <c r="C748" s="115"/>
      <c r="D748" s="126"/>
      <c r="E748" s="124"/>
      <c r="F748" s="115"/>
      <c r="G748" s="117"/>
      <c r="H748" s="115"/>
      <c r="I748" s="115"/>
      <c r="J748" s="115"/>
      <c r="K748" s="108"/>
    </row>
    <row r="749" spans="3:11" x14ac:dyDescent="0.4">
      <c r="C749" s="115"/>
      <c r="D749" s="126"/>
      <c r="E749" s="124"/>
      <c r="F749" s="115"/>
      <c r="G749" s="117"/>
      <c r="H749" s="115"/>
      <c r="I749" s="115"/>
      <c r="J749" s="115"/>
      <c r="K749" s="108"/>
    </row>
    <row r="750" spans="3:11" x14ac:dyDescent="0.4">
      <c r="C750" s="115"/>
      <c r="D750" s="126"/>
      <c r="E750" s="124"/>
      <c r="F750" s="115"/>
      <c r="G750" s="117"/>
      <c r="H750" s="115"/>
      <c r="I750" s="115"/>
      <c r="J750" s="115"/>
      <c r="K750" s="108"/>
    </row>
    <row r="751" spans="3:11" x14ac:dyDescent="0.4">
      <c r="C751" s="115"/>
      <c r="D751" s="126"/>
      <c r="E751" s="124"/>
      <c r="F751" s="115"/>
      <c r="G751" s="117"/>
      <c r="H751" s="115"/>
      <c r="I751" s="115"/>
      <c r="J751" s="115"/>
      <c r="K751" s="108"/>
    </row>
    <row r="752" spans="3:11" x14ac:dyDescent="0.4">
      <c r="C752" s="115"/>
      <c r="D752" s="126"/>
      <c r="E752" s="124"/>
      <c r="F752" s="115"/>
      <c r="G752" s="117"/>
      <c r="H752" s="115"/>
      <c r="I752" s="115"/>
      <c r="J752" s="115"/>
      <c r="K752" s="108"/>
    </row>
    <row r="753" spans="3:11" x14ac:dyDescent="0.4">
      <c r="C753" s="115"/>
      <c r="D753" s="126"/>
      <c r="E753" s="124"/>
      <c r="F753" s="115"/>
      <c r="G753" s="117"/>
      <c r="H753" s="115"/>
      <c r="I753" s="115"/>
      <c r="J753" s="115"/>
      <c r="K753" s="108"/>
    </row>
    <row r="754" spans="3:11" x14ac:dyDescent="0.4">
      <c r="C754" s="115"/>
      <c r="D754" s="126"/>
      <c r="E754" s="124"/>
      <c r="F754" s="115"/>
      <c r="G754" s="117"/>
      <c r="H754" s="115"/>
      <c r="I754" s="115"/>
      <c r="J754" s="115"/>
      <c r="K754" s="108"/>
    </row>
    <row r="755" spans="3:11" x14ac:dyDescent="0.4">
      <c r="C755" s="115"/>
      <c r="D755" s="126"/>
      <c r="E755" s="124"/>
      <c r="F755" s="115"/>
      <c r="G755" s="117"/>
      <c r="H755" s="115"/>
      <c r="I755" s="115"/>
      <c r="J755" s="115"/>
      <c r="K755" s="108"/>
    </row>
    <row r="756" spans="3:11" x14ac:dyDescent="0.4">
      <c r="C756" s="115"/>
      <c r="D756" s="126"/>
      <c r="E756" s="124"/>
      <c r="F756" s="115"/>
      <c r="G756" s="117"/>
      <c r="H756" s="115"/>
      <c r="I756" s="115"/>
      <c r="J756" s="115"/>
      <c r="K756" s="108"/>
    </row>
    <row r="757" spans="3:11" x14ac:dyDescent="0.4">
      <c r="C757" s="115"/>
      <c r="D757" s="126"/>
      <c r="E757" s="124"/>
      <c r="F757" s="115"/>
      <c r="G757" s="117"/>
      <c r="H757" s="115"/>
      <c r="I757" s="115"/>
      <c r="J757" s="115"/>
      <c r="K757" s="108"/>
    </row>
    <row r="758" spans="3:11" x14ac:dyDescent="0.4">
      <c r="C758" s="115"/>
      <c r="D758" s="126"/>
      <c r="E758" s="124"/>
      <c r="F758" s="115"/>
      <c r="G758" s="117"/>
      <c r="H758" s="115"/>
      <c r="I758" s="115"/>
      <c r="J758" s="115"/>
      <c r="K758" s="108"/>
    </row>
    <row r="759" spans="3:11" x14ac:dyDescent="0.4">
      <c r="C759" s="115"/>
      <c r="D759" s="126"/>
      <c r="E759" s="124"/>
      <c r="F759" s="115"/>
      <c r="G759" s="117"/>
      <c r="H759" s="115"/>
      <c r="I759" s="115"/>
      <c r="J759" s="115"/>
      <c r="K759" s="108"/>
    </row>
    <row r="760" spans="3:11" x14ac:dyDescent="0.4">
      <c r="C760" s="115"/>
      <c r="D760" s="126"/>
      <c r="E760" s="124"/>
      <c r="F760" s="115"/>
      <c r="G760" s="117"/>
      <c r="H760" s="115"/>
      <c r="I760" s="115"/>
      <c r="J760" s="115"/>
      <c r="K760" s="108"/>
    </row>
    <row r="761" spans="3:11" x14ac:dyDescent="0.4">
      <c r="C761" s="115"/>
      <c r="D761" s="126"/>
      <c r="E761" s="124"/>
      <c r="F761" s="115"/>
      <c r="G761" s="117"/>
      <c r="H761" s="115"/>
      <c r="I761" s="115"/>
      <c r="J761" s="115"/>
      <c r="K761" s="108"/>
    </row>
    <row r="762" spans="3:11" x14ac:dyDescent="0.4">
      <c r="C762" s="115"/>
      <c r="D762" s="126"/>
      <c r="E762" s="124"/>
      <c r="F762" s="115"/>
      <c r="G762" s="117"/>
      <c r="H762" s="115"/>
      <c r="I762" s="115"/>
      <c r="J762" s="115"/>
      <c r="K762" s="108"/>
    </row>
    <row r="763" spans="3:11" x14ac:dyDescent="0.4">
      <c r="C763" s="115"/>
      <c r="D763" s="126"/>
      <c r="E763" s="124"/>
      <c r="F763" s="115"/>
      <c r="G763" s="117"/>
      <c r="H763" s="115"/>
      <c r="I763" s="115"/>
      <c r="J763" s="115"/>
      <c r="K763" s="108"/>
    </row>
    <row r="764" spans="3:11" x14ac:dyDescent="0.4">
      <c r="C764" s="115"/>
      <c r="D764" s="126"/>
      <c r="E764" s="124"/>
      <c r="F764" s="115"/>
      <c r="G764" s="117"/>
      <c r="H764" s="115"/>
      <c r="I764" s="115"/>
      <c r="J764" s="115"/>
      <c r="K764" s="108"/>
    </row>
    <row r="765" spans="3:11" x14ac:dyDescent="0.4">
      <c r="C765" s="115"/>
      <c r="D765" s="126"/>
      <c r="E765" s="124"/>
      <c r="F765" s="115"/>
      <c r="G765" s="117"/>
      <c r="H765" s="115"/>
      <c r="I765" s="115"/>
      <c r="J765" s="115"/>
      <c r="K765" s="108"/>
    </row>
    <row r="766" spans="3:11" x14ac:dyDescent="0.4">
      <c r="C766" s="115"/>
      <c r="D766" s="126"/>
      <c r="E766" s="124"/>
      <c r="F766" s="115"/>
      <c r="G766" s="117"/>
      <c r="H766" s="115"/>
      <c r="I766" s="115"/>
      <c r="J766" s="115"/>
      <c r="K766" s="108"/>
    </row>
    <row r="767" spans="3:11" x14ac:dyDescent="0.4">
      <c r="C767" s="115"/>
      <c r="D767" s="126"/>
      <c r="E767" s="124"/>
      <c r="F767" s="115"/>
      <c r="G767" s="117"/>
      <c r="H767" s="115"/>
      <c r="I767" s="115"/>
      <c r="J767" s="115"/>
      <c r="K767" s="108"/>
    </row>
    <row r="768" spans="3:11" x14ac:dyDescent="0.4">
      <c r="C768" s="115"/>
      <c r="D768" s="126"/>
      <c r="E768" s="124"/>
      <c r="F768" s="115"/>
      <c r="G768" s="117"/>
      <c r="H768" s="115"/>
      <c r="I768" s="115"/>
      <c r="J768" s="115"/>
      <c r="K768" s="108"/>
    </row>
    <row r="769" spans="3:11" x14ac:dyDescent="0.4">
      <c r="C769" s="115"/>
      <c r="D769" s="126"/>
      <c r="E769" s="124"/>
      <c r="F769" s="115"/>
      <c r="G769" s="117"/>
      <c r="H769" s="115"/>
      <c r="I769" s="115"/>
      <c r="J769" s="115"/>
      <c r="K769" s="108"/>
    </row>
    <row r="770" spans="3:11" x14ac:dyDescent="0.4">
      <c r="C770" s="115"/>
      <c r="D770" s="126"/>
      <c r="E770" s="124"/>
      <c r="F770" s="115"/>
      <c r="G770" s="117"/>
      <c r="H770" s="115"/>
      <c r="I770" s="115"/>
      <c r="J770" s="115"/>
      <c r="K770" s="108"/>
    </row>
    <row r="771" spans="3:11" x14ac:dyDescent="0.4">
      <c r="C771" s="115"/>
      <c r="D771" s="126"/>
      <c r="E771" s="124"/>
      <c r="F771" s="115"/>
      <c r="G771" s="117"/>
      <c r="H771" s="115"/>
      <c r="I771" s="115"/>
      <c r="J771" s="115"/>
      <c r="K771" s="108"/>
    </row>
    <row r="772" spans="3:11" x14ac:dyDescent="0.4">
      <c r="C772" s="115"/>
      <c r="D772" s="126"/>
      <c r="E772" s="124"/>
      <c r="F772" s="115"/>
      <c r="G772" s="117"/>
      <c r="H772" s="115"/>
      <c r="I772" s="115"/>
      <c r="J772" s="115"/>
      <c r="K772" s="108"/>
    </row>
    <row r="773" spans="3:11" x14ac:dyDescent="0.4">
      <c r="C773" s="115"/>
      <c r="D773" s="126"/>
      <c r="E773" s="124"/>
      <c r="F773" s="115"/>
      <c r="G773" s="117"/>
      <c r="H773" s="115"/>
      <c r="I773" s="115"/>
      <c r="J773" s="115"/>
      <c r="K773" s="108"/>
    </row>
    <row r="774" spans="3:11" x14ac:dyDescent="0.4">
      <c r="C774" s="115"/>
      <c r="D774" s="126"/>
      <c r="E774" s="124"/>
      <c r="F774" s="115"/>
      <c r="G774" s="117"/>
      <c r="H774" s="115"/>
      <c r="I774" s="115"/>
      <c r="J774" s="115"/>
      <c r="K774" s="108"/>
    </row>
    <row r="775" spans="3:11" x14ac:dyDescent="0.4">
      <c r="C775" s="115"/>
      <c r="D775" s="126"/>
      <c r="E775" s="124"/>
      <c r="F775" s="115"/>
      <c r="G775" s="117"/>
      <c r="H775" s="115"/>
      <c r="I775" s="115"/>
      <c r="J775" s="115"/>
      <c r="K775" s="108"/>
    </row>
    <row r="776" spans="3:11" x14ac:dyDescent="0.4">
      <c r="C776" s="115"/>
      <c r="D776" s="126"/>
      <c r="E776" s="124"/>
      <c r="F776" s="115"/>
      <c r="G776" s="117"/>
      <c r="H776" s="115"/>
      <c r="I776" s="115"/>
      <c r="J776" s="115"/>
      <c r="K776" s="108"/>
    </row>
    <row r="777" spans="3:11" x14ac:dyDescent="0.4">
      <c r="C777" s="115"/>
      <c r="D777" s="126"/>
      <c r="E777" s="124"/>
      <c r="F777" s="115"/>
      <c r="G777" s="117"/>
      <c r="H777" s="115"/>
      <c r="I777" s="115"/>
      <c r="J777" s="115"/>
      <c r="K777" s="108"/>
    </row>
    <row r="778" spans="3:11" x14ac:dyDescent="0.4">
      <c r="C778" s="115"/>
      <c r="D778" s="126"/>
      <c r="E778" s="124"/>
      <c r="F778" s="115"/>
      <c r="G778" s="117"/>
      <c r="H778" s="115"/>
      <c r="I778" s="115"/>
      <c r="J778" s="115"/>
      <c r="K778" s="108"/>
    </row>
    <row r="779" spans="3:11" x14ac:dyDescent="0.4">
      <c r="C779" s="115"/>
      <c r="D779" s="126"/>
      <c r="E779" s="124"/>
      <c r="F779" s="115"/>
      <c r="G779" s="117"/>
      <c r="H779" s="115"/>
      <c r="I779" s="115"/>
      <c r="J779" s="115"/>
      <c r="K779" s="108"/>
    </row>
    <row r="780" spans="3:11" x14ac:dyDescent="0.4">
      <c r="C780" s="115"/>
      <c r="D780" s="126"/>
      <c r="E780" s="124"/>
      <c r="F780" s="115"/>
      <c r="G780" s="117"/>
      <c r="H780" s="115"/>
      <c r="I780" s="115"/>
      <c r="J780" s="115"/>
      <c r="K780" s="108"/>
    </row>
    <row r="781" spans="3:11" x14ac:dyDescent="0.4">
      <c r="C781" s="115"/>
      <c r="D781" s="126"/>
      <c r="E781" s="124"/>
      <c r="F781" s="115"/>
      <c r="G781" s="117"/>
      <c r="H781" s="115"/>
      <c r="I781" s="115"/>
      <c r="J781" s="115"/>
      <c r="K781" s="108"/>
    </row>
    <row r="782" spans="3:11" x14ac:dyDescent="0.4">
      <c r="C782" s="115"/>
      <c r="D782" s="126"/>
      <c r="E782" s="124"/>
      <c r="F782" s="115"/>
      <c r="G782" s="117"/>
      <c r="H782" s="115"/>
      <c r="I782" s="115"/>
      <c r="J782" s="115"/>
      <c r="K782" s="108"/>
    </row>
    <row r="783" spans="3:11" x14ac:dyDescent="0.4">
      <c r="C783" s="115"/>
      <c r="D783" s="126"/>
      <c r="E783" s="124"/>
      <c r="F783" s="115"/>
      <c r="G783" s="117"/>
      <c r="H783" s="115"/>
      <c r="I783" s="115"/>
      <c r="J783" s="115"/>
      <c r="K783" s="108"/>
    </row>
    <row r="784" spans="3:11" x14ac:dyDescent="0.4">
      <c r="C784" s="115"/>
      <c r="D784" s="126"/>
      <c r="E784" s="124"/>
      <c r="F784" s="115"/>
      <c r="G784" s="117"/>
      <c r="H784" s="115"/>
      <c r="I784" s="115"/>
      <c r="J784" s="115"/>
      <c r="K784" s="108"/>
    </row>
    <row r="785" spans="3:11" x14ac:dyDescent="0.4">
      <c r="C785" s="115"/>
      <c r="D785" s="126"/>
      <c r="E785" s="124"/>
      <c r="F785" s="115"/>
      <c r="G785" s="117"/>
      <c r="H785" s="115"/>
      <c r="I785" s="115"/>
      <c r="J785" s="115"/>
      <c r="K785" s="108"/>
    </row>
    <row r="786" spans="3:11" x14ac:dyDescent="0.4">
      <c r="C786" s="115"/>
      <c r="D786" s="126"/>
      <c r="E786" s="124"/>
      <c r="F786" s="115"/>
      <c r="G786" s="117"/>
      <c r="H786" s="115"/>
      <c r="I786" s="115"/>
      <c r="J786" s="115"/>
      <c r="K786" s="108"/>
    </row>
    <row r="787" spans="3:11" x14ac:dyDescent="0.4">
      <c r="C787" s="115"/>
      <c r="D787" s="126"/>
      <c r="E787" s="124"/>
      <c r="F787" s="115"/>
      <c r="G787" s="117"/>
      <c r="H787" s="115"/>
      <c r="I787" s="115"/>
      <c r="J787" s="115"/>
      <c r="K787" s="108"/>
    </row>
    <row r="788" spans="3:11" x14ac:dyDescent="0.4">
      <c r="C788" s="115"/>
      <c r="D788" s="126"/>
      <c r="E788" s="124"/>
      <c r="F788" s="115"/>
      <c r="G788" s="117"/>
      <c r="H788" s="115"/>
      <c r="I788" s="115"/>
      <c r="J788" s="115"/>
      <c r="K788" s="108"/>
    </row>
    <row r="789" spans="3:11" x14ac:dyDescent="0.4">
      <c r="C789" s="115"/>
      <c r="D789" s="126"/>
      <c r="E789" s="124"/>
      <c r="F789" s="115"/>
      <c r="G789" s="117"/>
      <c r="H789" s="115"/>
      <c r="I789" s="115"/>
      <c r="J789" s="115"/>
      <c r="K789" s="108"/>
    </row>
    <row r="790" spans="3:11" x14ac:dyDescent="0.4">
      <c r="C790" s="115"/>
      <c r="D790" s="126"/>
      <c r="E790" s="124"/>
      <c r="F790" s="115"/>
      <c r="G790" s="117"/>
      <c r="H790" s="115"/>
      <c r="I790" s="115"/>
      <c r="J790" s="115"/>
      <c r="K790" s="108"/>
    </row>
    <row r="791" spans="3:11" x14ac:dyDescent="0.4">
      <c r="C791" s="115"/>
      <c r="D791" s="126"/>
      <c r="E791" s="124"/>
      <c r="F791" s="115"/>
      <c r="G791" s="117"/>
      <c r="H791" s="115"/>
      <c r="I791" s="115"/>
      <c r="J791" s="115"/>
      <c r="K791" s="108"/>
    </row>
    <row r="792" spans="3:11" x14ac:dyDescent="0.4">
      <c r="C792" s="115"/>
      <c r="D792" s="126"/>
      <c r="E792" s="124"/>
      <c r="F792" s="115"/>
      <c r="G792" s="117"/>
      <c r="H792" s="115"/>
      <c r="I792" s="115"/>
      <c r="J792" s="115"/>
      <c r="K792" s="108"/>
    </row>
    <row r="793" spans="3:11" x14ac:dyDescent="0.4">
      <c r="C793" s="115"/>
      <c r="D793" s="126"/>
      <c r="E793" s="124"/>
      <c r="F793" s="115"/>
      <c r="G793" s="117"/>
      <c r="H793" s="115"/>
      <c r="I793" s="115"/>
      <c r="J793" s="115"/>
      <c r="K793" s="108"/>
    </row>
    <row r="794" spans="3:11" x14ac:dyDescent="0.4">
      <c r="C794" s="115"/>
      <c r="D794" s="126"/>
      <c r="E794" s="124"/>
      <c r="F794" s="115"/>
      <c r="G794" s="117"/>
      <c r="H794" s="115"/>
      <c r="I794" s="115"/>
      <c r="J794" s="115"/>
      <c r="K794" s="108"/>
    </row>
    <row r="795" spans="3:11" x14ac:dyDescent="0.4">
      <c r="C795" s="115"/>
      <c r="D795" s="126"/>
      <c r="E795" s="124"/>
      <c r="F795" s="115"/>
      <c r="G795" s="117"/>
      <c r="H795" s="115"/>
      <c r="I795" s="115"/>
      <c r="J795" s="115"/>
      <c r="K795" s="108"/>
    </row>
    <row r="796" spans="3:11" x14ac:dyDescent="0.4">
      <c r="C796" s="115"/>
      <c r="D796" s="126"/>
      <c r="E796" s="124"/>
      <c r="F796" s="115"/>
      <c r="G796" s="117"/>
      <c r="H796" s="115"/>
      <c r="I796" s="115"/>
      <c r="J796" s="115"/>
      <c r="K796" s="108"/>
    </row>
    <row r="797" spans="3:11" x14ac:dyDescent="0.4">
      <c r="C797" s="115"/>
      <c r="D797" s="126"/>
      <c r="E797" s="124"/>
      <c r="F797" s="115"/>
      <c r="G797" s="117"/>
      <c r="H797" s="115"/>
      <c r="I797" s="115"/>
      <c r="J797" s="115"/>
      <c r="K797" s="108"/>
    </row>
    <row r="798" spans="3:11" x14ac:dyDescent="0.4">
      <c r="C798" s="115"/>
      <c r="D798" s="126"/>
      <c r="E798" s="124"/>
      <c r="F798" s="115"/>
      <c r="G798" s="117"/>
      <c r="H798" s="115"/>
      <c r="I798" s="115"/>
      <c r="J798" s="115"/>
      <c r="K798" s="108"/>
    </row>
    <row r="799" spans="3:11" x14ac:dyDescent="0.4">
      <c r="C799" s="115"/>
      <c r="D799" s="126"/>
      <c r="E799" s="124"/>
      <c r="F799" s="115"/>
      <c r="G799" s="117"/>
      <c r="H799" s="115"/>
      <c r="I799" s="115"/>
      <c r="J799" s="115"/>
      <c r="K799" s="108"/>
    </row>
    <row r="800" spans="3:11" x14ac:dyDescent="0.4">
      <c r="C800" s="115"/>
      <c r="D800" s="126"/>
      <c r="E800" s="124"/>
      <c r="F800" s="115"/>
      <c r="G800" s="117"/>
      <c r="H800" s="115"/>
      <c r="I800" s="115"/>
      <c r="J800" s="115"/>
      <c r="K800" s="108"/>
    </row>
    <row r="801" spans="3:11" x14ac:dyDescent="0.4">
      <c r="C801" s="115"/>
      <c r="D801" s="126"/>
      <c r="E801" s="124"/>
      <c r="F801" s="115"/>
      <c r="G801" s="117"/>
      <c r="H801" s="115"/>
      <c r="I801" s="115"/>
      <c r="J801" s="115"/>
      <c r="K801" s="108"/>
    </row>
    <row r="802" spans="3:11" x14ac:dyDescent="0.4">
      <c r="C802" s="115"/>
      <c r="D802" s="126"/>
      <c r="E802" s="124"/>
      <c r="F802" s="115"/>
      <c r="G802" s="117"/>
      <c r="H802" s="115"/>
      <c r="I802" s="115"/>
      <c r="J802" s="115"/>
      <c r="K802" s="108"/>
    </row>
    <row r="803" spans="3:11" x14ac:dyDescent="0.4">
      <c r="C803" s="115"/>
      <c r="D803" s="126"/>
      <c r="E803" s="124"/>
      <c r="F803" s="115"/>
      <c r="G803" s="117"/>
      <c r="H803" s="115"/>
      <c r="I803" s="115"/>
      <c r="J803" s="115"/>
      <c r="K803" s="108"/>
    </row>
    <row r="804" spans="3:11" x14ac:dyDescent="0.4">
      <c r="C804" s="115"/>
      <c r="D804" s="126"/>
      <c r="E804" s="124"/>
      <c r="F804" s="115"/>
      <c r="G804" s="117"/>
      <c r="H804" s="115"/>
      <c r="I804" s="115"/>
      <c r="J804" s="115"/>
      <c r="K804" s="108"/>
    </row>
    <row r="805" spans="3:11" x14ac:dyDescent="0.4">
      <c r="C805" s="115"/>
      <c r="D805" s="126"/>
      <c r="E805" s="124"/>
      <c r="F805" s="115"/>
      <c r="G805" s="117"/>
      <c r="H805" s="115"/>
      <c r="I805" s="115"/>
      <c r="J805" s="115"/>
      <c r="K805" s="108"/>
    </row>
    <row r="806" spans="3:11" x14ac:dyDescent="0.4">
      <c r="C806" s="115"/>
      <c r="D806" s="126"/>
      <c r="E806" s="124"/>
      <c r="F806" s="115"/>
      <c r="G806" s="117"/>
      <c r="H806" s="115"/>
      <c r="I806" s="115"/>
      <c r="J806" s="115"/>
      <c r="K806" s="108"/>
    </row>
    <row r="807" spans="3:11" x14ac:dyDescent="0.4">
      <c r="C807" s="115"/>
      <c r="D807" s="126"/>
      <c r="E807" s="124"/>
      <c r="F807" s="115"/>
      <c r="G807" s="117"/>
      <c r="H807" s="115"/>
      <c r="I807" s="115"/>
      <c r="J807" s="115"/>
      <c r="K807" s="108"/>
    </row>
    <row r="808" spans="3:11" x14ac:dyDescent="0.4">
      <c r="C808" s="115"/>
      <c r="D808" s="126"/>
      <c r="E808" s="124"/>
      <c r="F808" s="115"/>
      <c r="G808" s="117"/>
      <c r="H808" s="115"/>
      <c r="I808" s="115"/>
      <c r="J808" s="115"/>
      <c r="K808" s="108"/>
    </row>
    <row r="809" spans="3:11" x14ac:dyDescent="0.4">
      <c r="C809" s="115"/>
      <c r="D809" s="126"/>
      <c r="E809" s="124"/>
      <c r="F809" s="115"/>
      <c r="G809" s="117"/>
      <c r="H809" s="115"/>
      <c r="I809" s="115"/>
      <c r="J809" s="115"/>
      <c r="K809" s="108"/>
    </row>
    <row r="810" spans="3:11" x14ac:dyDescent="0.4">
      <c r="C810" s="115"/>
      <c r="D810" s="126"/>
      <c r="E810" s="124"/>
      <c r="F810" s="115"/>
      <c r="G810" s="117"/>
      <c r="H810" s="115"/>
      <c r="I810" s="115"/>
      <c r="J810" s="115"/>
      <c r="K810" s="108"/>
    </row>
    <row r="811" spans="3:11" x14ac:dyDescent="0.4">
      <c r="C811" s="115"/>
      <c r="D811" s="126"/>
      <c r="E811" s="124"/>
      <c r="F811" s="115"/>
      <c r="G811" s="117"/>
      <c r="H811" s="115"/>
      <c r="I811" s="115"/>
      <c r="J811" s="115"/>
      <c r="K811" s="108"/>
    </row>
    <row r="812" spans="3:11" x14ac:dyDescent="0.4">
      <c r="C812" s="115"/>
      <c r="D812" s="126"/>
      <c r="E812" s="124"/>
      <c r="F812" s="115"/>
      <c r="G812" s="117"/>
      <c r="H812" s="115"/>
      <c r="I812" s="115"/>
      <c r="J812" s="115"/>
      <c r="K812" s="108"/>
    </row>
    <row r="813" spans="3:11" x14ac:dyDescent="0.4">
      <c r="C813" s="115"/>
      <c r="D813" s="126"/>
      <c r="E813" s="124"/>
      <c r="F813" s="115"/>
      <c r="G813" s="117"/>
      <c r="H813" s="115"/>
      <c r="I813" s="115"/>
      <c r="J813" s="115"/>
      <c r="K813" s="108"/>
    </row>
    <row r="814" spans="3:11" x14ac:dyDescent="0.4">
      <c r="C814" s="115"/>
      <c r="D814" s="126"/>
      <c r="E814" s="124"/>
      <c r="F814" s="115"/>
      <c r="G814" s="117"/>
      <c r="H814" s="115"/>
      <c r="I814" s="115"/>
      <c r="J814" s="115"/>
      <c r="K814" s="108"/>
    </row>
    <row r="815" spans="3:11" x14ac:dyDescent="0.4">
      <c r="C815" s="115"/>
      <c r="D815" s="126"/>
      <c r="E815" s="124"/>
      <c r="F815" s="115"/>
      <c r="G815" s="117"/>
      <c r="H815" s="115"/>
      <c r="I815" s="115"/>
      <c r="J815" s="115"/>
      <c r="K815" s="108"/>
    </row>
    <row r="816" spans="3:11" x14ac:dyDescent="0.4">
      <c r="C816" s="115"/>
      <c r="D816" s="126"/>
      <c r="E816" s="124"/>
      <c r="F816" s="115"/>
      <c r="G816" s="117"/>
      <c r="H816" s="115"/>
      <c r="I816" s="115"/>
      <c r="J816" s="115"/>
      <c r="K816" s="108"/>
    </row>
    <row r="817" spans="3:11" x14ac:dyDescent="0.4">
      <c r="C817" s="115"/>
      <c r="D817" s="126"/>
      <c r="E817" s="124"/>
      <c r="F817" s="115"/>
      <c r="G817" s="117"/>
      <c r="H817" s="115"/>
      <c r="I817" s="115"/>
      <c r="J817" s="115"/>
      <c r="K817" s="108"/>
    </row>
    <row r="818" spans="3:11" x14ac:dyDescent="0.4">
      <c r="C818" s="115"/>
      <c r="D818" s="126"/>
      <c r="E818" s="124"/>
      <c r="F818" s="115"/>
      <c r="G818" s="117"/>
      <c r="H818" s="115"/>
      <c r="I818" s="115"/>
      <c r="J818" s="115"/>
      <c r="K818" s="108"/>
    </row>
    <row r="819" spans="3:11" x14ac:dyDescent="0.4">
      <c r="C819" s="115"/>
      <c r="D819" s="126"/>
      <c r="E819" s="124"/>
      <c r="F819" s="115"/>
      <c r="G819" s="117"/>
      <c r="H819" s="115"/>
      <c r="I819" s="115"/>
      <c r="J819" s="115"/>
      <c r="K819" s="108"/>
    </row>
    <row r="820" spans="3:11" x14ac:dyDescent="0.4">
      <c r="C820" s="115"/>
      <c r="D820" s="126"/>
      <c r="E820" s="124"/>
      <c r="F820" s="115"/>
      <c r="G820" s="117"/>
      <c r="H820" s="115"/>
      <c r="I820" s="115"/>
      <c r="J820" s="115"/>
      <c r="K820" s="108"/>
    </row>
    <row r="821" spans="3:11" x14ac:dyDescent="0.4">
      <c r="C821" s="115"/>
      <c r="D821" s="126"/>
      <c r="E821" s="124"/>
      <c r="F821" s="115"/>
      <c r="G821" s="117"/>
      <c r="H821" s="115"/>
      <c r="I821" s="115"/>
      <c r="J821" s="115"/>
      <c r="K821" s="108"/>
    </row>
    <row r="822" spans="3:11" x14ac:dyDescent="0.4">
      <c r="C822" s="115"/>
      <c r="D822" s="126"/>
      <c r="E822" s="124"/>
      <c r="F822" s="115"/>
      <c r="G822" s="117"/>
      <c r="H822" s="115"/>
      <c r="I822" s="115"/>
      <c r="J822" s="115"/>
      <c r="K822" s="108"/>
    </row>
    <row r="823" spans="3:11" x14ac:dyDescent="0.4">
      <c r="C823" s="115"/>
      <c r="D823" s="126"/>
      <c r="E823" s="124"/>
      <c r="F823" s="115"/>
      <c r="G823" s="117"/>
      <c r="H823" s="115"/>
      <c r="I823" s="115"/>
      <c r="J823" s="115"/>
      <c r="K823" s="108"/>
    </row>
    <row r="824" spans="3:11" x14ac:dyDescent="0.4">
      <c r="C824" s="115"/>
      <c r="D824" s="126"/>
      <c r="E824" s="124"/>
      <c r="F824" s="115"/>
      <c r="G824" s="117"/>
      <c r="H824" s="115"/>
      <c r="I824" s="115"/>
      <c r="J824" s="115"/>
      <c r="K824" s="108"/>
    </row>
    <row r="825" spans="3:11" x14ac:dyDescent="0.4">
      <c r="C825" s="115"/>
      <c r="D825" s="126"/>
      <c r="E825" s="124"/>
      <c r="F825" s="115"/>
      <c r="G825" s="117"/>
      <c r="H825" s="115"/>
      <c r="I825" s="115"/>
      <c r="J825" s="115"/>
      <c r="K825" s="108"/>
    </row>
    <row r="826" spans="3:11" x14ac:dyDescent="0.4">
      <c r="C826" s="115"/>
      <c r="D826" s="126"/>
      <c r="E826" s="124"/>
      <c r="F826" s="115"/>
      <c r="G826" s="117"/>
      <c r="H826" s="115"/>
      <c r="I826" s="115"/>
      <c r="J826" s="115"/>
      <c r="K826" s="108"/>
    </row>
    <row r="827" spans="3:11" x14ac:dyDescent="0.4">
      <c r="C827" s="115"/>
      <c r="D827" s="126"/>
      <c r="E827" s="124"/>
      <c r="F827" s="115"/>
      <c r="G827" s="117"/>
      <c r="H827" s="115"/>
      <c r="I827" s="115"/>
      <c r="J827" s="115"/>
      <c r="K827" s="108"/>
    </row>
    <row r="828" spans="3:11" x14ac:dyDescent="0.4">
      <c r="C828" s="115"/>
      <c r="D828" s="126"/>
      <c r="E828" s="124"/>
      <c r="F828" s="115"/>
      <c r="G828" s="117"/>
      <c r="H828" s="115"/>
      <c r="I828" s="115"/>
      <c r="J828" s="115"/>
      <c r="K828" s="108"/>
    </row>
    <row r="829" spans="3:11" x14ac:dyDescent="0.4">
      <c r="C829" s="115"/>
      <c r="D829" s="126"/>
      <c r="E829" s="124"/>
      <c r="F829" s="115"/>
      <c r="G829" s="117"/>
      <c r="H829" s="115"/>
      <c r="I829" s="115"/>
      <c r="J829" s="115"/>
      <c r="K829" s="108"/>
    </row>
    <row r="830" spans="3:11" x14ac:dyDescent="0.4">
      <c r="C830" s="115"/>
      <c r="D830" s="126"/>
      <c r="E830" s="124"/>
      <c r="F830" s="115"/>
      <c r="G830" s="117"/>
      <c r="H830" s="115"/>
      <c r="I830" s="115"/>
      <c r="J830" s="115"/>
      <c r="K830" s="108"/>
    </row>
    <row r="831" spans="3:11" x14ac:dyDescent="0.4">
      <c r="C831" s="115"/>
      <c r="D831" s="126"/>
      <c r="E831" s="124"/>
      <c r="F831" s="115"/>
      <c r="G831" s="117"/>
      <c r="H831" s="115"/>
      <c r="I831" s="115"/>
      <c r="J831" s="115"/>
      <c r="K831" s="108"/>
    </row>
    <row r="832" spans="3:11" x14ac:dyDescent="0.4">
      <c r="C832" s="115"/>
      <c r="D832" s="126"/>
      <c r="E832" s="124"/>
      <c r="F832" s="115"/>
      <c r="G832" s="117"/>
      <c r="H832" s="115"/>
      <c r="I832" s="115"/>
      <c r="J832" s="115"/>
      <c r="K832" s="108"/>
    </row>
    <row r="833" spans="3:11" x14ac:dyDescent="0.4">
      <c r="C833" s="115"/>
      <c r="D833" s="126"/>
      <c r="E833" s="124"/>
      <c r="F833" s="115"/>
      <c r="G833" s="117"/>
      <c r="H833" s="115"/>
      <c r="I833" s="115"/>
      <c r="J833" s="115"/>
      <c r="K833" s="108"/>
    </row>
    <row r="834" spans="3:11" x14ac:dyDescent="0.4">
      <c r="C834" s="115"/>
      <c r="D834" s="126"/>
      <c r="E834" s="124"/>
      <c r="F834" s="115"/>
      <c r="G834" s="117"/>
      <c r="H834" s="115"/>
      <c r="I834" s="115"/>
      <c r="J834" s="115"/>
      <c r="K834" s="108"/>
    </row>
    <row r="835" spans="3:11" x14ac:dyDescent="0.4">
      <c r="C835" s="115"/>
      <c r="D835" s="126"/>
      <c r="E835" s="124"/>
      <c r="F835" s="115"/>
      <c r="G835" s="117"/>
      <c r="H835" s="115"/>
      <c r="I835" s="115"/>
      <c r="J835" s="115"/>
      <c r="K835" s="108"/>
    </row>
    <row r="836" spans="3:11" x14ac:dyDescent="0.4">
      <c r="C836" s="115"/>
      <c r="D836" s="126"/>
      <c r="E836" s="124"/>
      <c r="F836" s="115"/>
      <c r="G836" s="117"/>
      <c r="H836" s="115"/>
      <c r="I836" s="115"/>
      <c r="J836" s="115"/>
      <c r="K836" s="108"/>
    </row>
    <row r="837" spans="3:11" x14ac:dyDescent="0.4">
      <c r="C837" s="115"/>
      <c r="D837" s="126"/>
      <c r="E837" s="124"/>
      <c r="F837" s="115"/>
      <c r="G837" s="117"/>
      <c r="H837" s="115"/>
      <c r="I837" s="115"/>
      <c r="J837" s="115"/>
      <c r="K837" s="108"/>
    </row>
    <row r="838" spans="3:11" x14ac:dyDescent="0.4">
      <c r="C838" s="115"/>
      <c r="D838" s="126"/>
      <c r="E838" s="124"/>
      <c r="F838" s="115"/>
      <c r="G838" s="117"/>
      <c r="H838" s="115"/>
      <c r="I838" s="115"/>
      <c r="J838" s="115"/>
      <c r="K838" s="108"/>
    </row>
    <row r="839" spans="3:11" x14ac:dyDescent="0.4">
      <c r="C839" s="115"/>
      <c r="D839" s="126"/>
      <c r="E839" s="124"/>
      <c r="F839" s="115"/>
      <c r="G839" s="117"/>
      <c r="H839" s="115"/>
      <c r="I839" s="115"/>
      <c r="J839" s="115"/>
      <c r="K839" s="108"/>
    </row>
    <row r="840" spans="3:11" x14ac:dyDescent="0.4">
      <c r="C840" s="115"/>
      <c r="D840" s="126"/>
      <c r="E840" s="124"/>
      <c r="F840" s="115"/>
      <c r="G840" s="117"/>
      <c r="H840" s="115"/>
      <c r="I840" s="115"/>
      <c r="J840" s="115"/>
      <c r="K840" s="108"/>
    </row>
    <row r="841" spans="3:11" x14ac:dyDescent="0.4">
      <c r="C841" s="115"/>
      <c r="D841" s="126"/>
      <c r="E841" s="124"/>
      <c r="F841" s="115"/>
      <c r="G841" s="117"/>
      <c r="H841" s="115"/>
      <c r="I841" s="115"/>
      <c r="J841" s="115"/>
      <c r="K841" s="108"/>
    </row>
    <row r="842" spans="3:11" x14ac:dyDescent="0.4">
      <c r="C842" s="115"/>
      <c r="D842" s="126"/>
      <c r="E842" s="124"/>
      <c r="F842" s="115"/>
      <c r="G842" s="117"/>
      <c r="H842" s="115"/>
      <c r="I842" s="115"/>
      <c r="J842" s="115"/>
      <c r="K842" s="108"/>
    </row>
    <row r="843" spans="3:11" x14ac:dyDescent="0.4">
      <c r="C843" s="115"/>
      <c r="D843" s="126"/>
      <c r="E843" s="124"/>
      <c r="F843" s="115"/>
      <c r="G843" s="117"/>
      <c r="H843" s="115"/>
      <c r="I843" s="115"/>
      <c r="J843" s="115"/>
      <c r="K843" s="108"/>
    </row>
    <row r="844" spans="3:11" x14ac:dyDescent="0.4">
      <c r="C844" s="115"/>
      <c r="D844" s="126"/>
      <c r="E844" s="124"/>
      <c r="F844" s="115"/>
      <c r="G844" s="117"/>
      <c r="H844" s="115"/>
      <c r="I844" s="115"/>
      <c r="J844" s="115"/>
      <c r="K844" s="108"/>
    </row>
    <row r="845" spans="3:11" x14ac:dyDescent="0.4">
      <c r="C845" s="115"/>
      <c r="D845" s="126"/>
      <c r="E845" s="124"/>
      <c r="F845" s="115"/>
      <c r="G845" s="117"/>
      <c r="H845" s="115"/>
      <c r="I845" s="115"/>
      <c r="J845" s="115"/>
      <c r="K845" s="108"/>
    </row>
    <row r="846" spans="3:11" x14ac:dyDescent="0.4">
      <c r="C846" s="115"/>
      <c r="D846" s="126"/>
      <c r="E846" s="124"/>
      <c r="F846" s="115"/>
      <c r="G846" s="117"/>
      <c r="H846" s="115"/>
      <c r="I846" s="115"/>
      <c r="J846" s="115"/>
      <c r="K846" s="108"/>
    </row>
    <row r="847" spans="3:11" x14ac:dyDescent="0.4">
      <c r="C847" s="115"/>
      <c r="D847" s="126"/>
      <c r="E847" s="124"/>
      <c r="F847" s="115"/>
      <c r="G847" s="117"/>
      <c r="H847" s="115"/>
      <c r="I847" s="115"/>
      <c r="J847" s="115"/>
      <c r="K847" s="108"/>
    </row>
    <row r="848" spans="3:11" x14ac:dyDescent="0.4">
      <c r="C848" s="115"/>
      <c r="D848" s="126"/>
      <c r="E848" s="124"/>
      <c r="F848" s="115"/>
      <c r="G848" s="117"/>
      <c r="H848" s="115"/>
      <c r="I848" s="115"/>
      <c r="J848" s="115"/>
      <c r="K848" s="108"/>
    </row>
    <row r="849" spans="3:11" x14ac:dyDescent="0.4">
      <c r="C849" s="115"/>
      <c r="D849" s="126"/>
      <c r="E849" s="124"/>
      <c r="F849" s="115"/>
      <c r="G849" s="117"/>
      <c r="H849" s="115"/>
      <c r="I849" s="115"/>
      <c r="J849" s="115"/>
      <c r="K849" s="108"/>
    </row>
    <row r="850" spans="3:11" x14ac:dyDescent="0.4">
      <c r="C850" s="115"/>
      <c r="D850" s="126"/>
      <c r="E850" s="124"/>
      <c r="F850" s="115"/>
      <c r="G850" s="117"/>
      <c r="H850" s="115"/>
      <c r="I850" s="115"/>
      <c r="J850" s="115"/>
      <c r="K850" s="108"/>
    </row>
    <row r="851" spans="3:11" x14ac:dyDescent="0.4">
      <c r="C851" s="115"/>
      <c r="D851" s="126"/>
      <c r="E851" s="124"/>
      <c r="F851" s="115"/>
      <c r="G851" s="117"/>
      <c r="H851" s="115"/>
      <c r="I851" s="115"/>
      <c r="J851" s="115"/>
      <c r="K851" s="108"/>
    </row>
    <row r="852" spans="3:11" x14ac:dyDescent="0.4">
      <c r="C852" s="115"/>
      <c r="D852" s="126"/>
      <c r="E852" s="124"/>
      <c r="F852" s="115"/>
      <c r="G852" s="117"/>
      <c r="H852" s="115"/>
      <c r="I852" s="115"/>
      <c r="J852" s="115"/>
      <c r="K852" s="108"/>
    </row>
    <row r="853" spans="3:11" x14ac:dyDescent="0.4">
      <c r="C853" s="115"/>
      <c r="D853" s="126"/>
      <c r="E853" s="124"/>
      <c r="F853" s="115"/>
      <c r="G853" s="117"/>
      <c r="H853" s="115"/>
      <c r="I853" s="115"/>
      <c r="J853" s="115"/>
      <c r="K853" s="108"/>
    </row>
    <row r="854" spans="3:11" x14ac:dyDescent="0.4">
      <c r="C854" s="115"/>
      <c r="D854" s="126"/>
      <c r="E854" s="124"/>
      <c r="F854" s="115"/>
      <c r="G854" s="117"/>
      <c r="H854" s="115"/>
      <c r="I854" s="115"/>
      <c r="J854" s="115"/>
      <c r="K854" s="108"/>
    </row>
    <row r="855" spans="3:11" x14ac:dyDescent="0.4">
      <c r="C855" s="115"/>
      <c r="D855" s="126"/>
      <c r="E855" s="124"/>
      <c r="F855" s="115"/>
      <c r="G855" s="117"/>
      <c r="H855" s="115"/>
      <c r="I855" s="115"/>
      <c r="J855" s="115"/>
      <c r="K855" s="108"/>
    </row>
    <row r="856" spans="3:11" x14ac:dyDescent="0.4">
      <c r="C856" s="115"/>
      <c r="D856" s="126"/>
      <c r="E856" s="124"/>
      <c r="F856" s="115"/>
      <c r="G856" s="117"/>
      <c r="H856" s="115"/>
      <c r="I856" s="115"/>
      <c r="J856" s="115"/>
      <c r="K856" s="108"/>
    </row>
    <row r="857" spans="3:11" x14ac:dyDescent="0.4">
      <c r="C857" s="115"/>
      <c r="D857" s="126"/>
      <c r="E857" s="124"/>
      <c r="F857" s="115"/>
      <c r="G857" s="117"/>
      <c r="H857" s="115"/>
      <c r="I857" s="115"/>
      <c r="J857" s="115"/>
      <c r="K857" s="108"/>
    </row>
    <row r="858" spans="3:11" x14ac:dyDescent="0.4">
      <c r="C858" s="115"/>
      <c r="D858" s="126"/>
      <c r="E858" s="124"/>
      <c r="F858" s="115"/>
      <c r="G858" s="117"/>
      <c r="H858" s="115"/>
      <c r="I858" s="115"/>
      <c r="J858" s="115"/>
      <c r="K858" s="108"/>
    </row>
    <row r="859" spans="3:11" x14ac:dyDescent="0.4">
      <c r="C859" s="115"/>
      <c r="D859" s="126"/>
      <c r="E859" s="124"/>
      <c r="F859" s="115"/>
      <c r="G859" s="117"/>
      <c r="H859" s="115"/>
      <c r="I859" s="115"/>
      <c r="J859" s="115"/>
      <c r="K859" s="108"/>
    </row>
    <row r="860" spans="3:11" x14ac:dyDescent="0.4">
      <c r="C860" s="115"/>
      <c r="D860" s="126"/>
      <c r="E860" s="124"/>
      <c r="F860" s="115"/>
      <c r="G860" s="117"/>
      <c r="H860" s="115"/>
      <c r="I860" s="115"/>
      <c r="J860" s="115"/>
      <c r="K860" s="108"/>
    </row>
    <row r="861" spans="3:11" x14ac:dyDescent="0.4">
      <c r="C861" s="115"/>
      <c r="D861" s="126"/>
      <c r="E861" s="124"/>
      <c r="F861" s="115"/>
      <c r="G861" s="117"/>
      <c r="H861" s="115"/>
      <c r="I861" s="115"/>
      <c r="J861" s="115"/>
      <c r="K861" s="108"/>
    </row>
    <row r="862" spans="3:11" x14ac:dyDescent="0.4">
      <c r="C862" s="115"/>
      <c r="D862" s="126"/>
      <c r="E862" s="124"/>
      <c r="F862" s="115"/>
      <c r="G862" s="117"/>
      <c r="H862" s="115"/>
      <c r="I862" s="115"/>
      <c r="J862" s="115"/>
      <c r="K862" s="108"/>
    </row>
    <row r="863" spans="3:11" x14ac:dyDescent="0.4">
      <c r="C863" s="115"/>
      <c r="D863" s="126"/>
      <c r="E863" s="124"/>
      <c r="F863" s="115"/>
      <c r="G863" s="117"/>
      <c r="H863" s="115"/>
      <c r="I863" s="115"/>
      <c r="J863" s="115"/>
      <c r="K863" s="108"/>
    </row>
    <row r="864" spans="3:11" x14ac:dyDescent="0.4">
      <c r="C864" s="115"/>
      <c r="D864" s="126"/>
      <c r="E864" s="124"/>
      <c r="F864" s="115"/>
      <c r="G864" s="117"/>
      <c r="H864" s="115"/>
      <c r="I864" s="115"/>
      <c r="J864" s="115"/>
      <c r="K864" s="108"/>
    </row>
    <row r="865" spans="3:11" x14ac:dyDescent="0.4">
      <c r="C865" s="115"/>
      <c r="D865" s="126"/>
      <c r="E865" s="124"/>
      <c r="F865" s="115"/>
      <c r="G865" s="117"/>
      <c r="H865" s="115"/>
      <c r="I865" s="115"/>
      <c r="J865" s="115"/>
      <c r="K865" s="108"/>
    </row>
    <row r="866" spans="3:11" x14ac:dyDescent="0.4">
      <c r="C866" s="115"/>
      <c r="D866" s="126"/>
      <c r="E866" s="124"/>
      <c r="F866" s="115"/>
      <c r="G866" s="117"/>
      <c r="H866" s="115"/>
      <c r="I866" s="115"/>
      <c r="J866" s="115"/>
      <c r="K866" s="108"/>
    </row>
    <row r="867" spans="3:11" x14ac:dyDescent="0.4">
      <c r="C867" s="115"/>
      <c r="D867" s="126"/>
      <c r="E867" s="124"/>
      <c r="F867" s="115"/>
      <c r="G867" s="117"/>
      <c r="H867" s="115"/>
      <c r="I867" s="115"/>
      <c r="J867" s="115"/>
      <c r="K867" s="108"/>
    </row>
    <row r="868" spans="3:11" x14ac:dyDescent="0.4">
      <c r="C868" s="115"/>
      <c r="D868" s="126"/>
      <c r="E868" s="124"/>
      <c r="F868" s="115"/>
      <c r="G868" s="117"/>
      <c r="H868" s="115"/>
      <c r="I868" s="115"/>
      <c r="J868" s="115"/>
      <c r="K868" s="108"/>
    </row>
    <row r="869" spans="3:11" x14ac:dyDescent="0.4">
      <c r="C869" s="115"/>
      <c r="D869" s="126"/>
      <c r="E869" s="124"/>
      <c r="F869" s="115"/>
      <c r="G869" s="117"/>
      <c r="H869" s="115"/>
      <c r="I869" s="115"/>
      <c r="J869" s="115"/>
      <c r="K869" s="108"/>
    </row>
    <row r="870" spans="3:11" x14ac:dyDescent="0.4">
      <c r="C870" s="115"/>
      <c r="D870" s="126"/>
      <c r="E870" s="124"/>
      <c r="F870" s="115"/>
      <c r="G870" s="117"/>
      <c r="H870" s="115"/>
      <c r="I870" s="115"/>
      <c r="J870" s="115"/>
      <c r="K870" s="108"/>
    </row>
    <row r="871" spans="3:11" x14ac:dyDescent="0.4">
      <c r="C871" s="115"/>
      <c r="D871" s="126"/>
      <c r="E871" s="124"/>
      <c r="F871" s="115"/>
      <c r="G871" s="117"/>
      <c r="H871" s="115"/>
      <c r="I871" s="115"/>
      <c r="J871" s="115"/>
      <c r="K871" s="108"/>
    </row>
    <row r="872" spans="3:11" x14ac:dyDescent="0.4">
      <c r="C872" s="115"/>
      <c r="D872" s="126"/>
      <c r="E872" s="124"/>
      <c r="F872" s="115"/>
      <c r="G872" s="117"/>
      <c r="H872" s="115"/>
      <c r="I872" s="115"/>
      <c r="J872" s="115"/>
      <c r="K872" s="108"/>
    </row>
    <row r="873" spans="3:11" x14ac:dyDescent="0.4">
      <c r="C873" s="115"/>
      <c r="D873" s="126"/>
      <c r="E873" s="124"/>
      <c r="F873" s="115"/>
      <c r="G873" s="117"/>
      <c r="H873" s="115"/>
      <c r="I873" s="115"/>
      <c r="J873" s="115"/>
      <c r="K873" s="108"/>
    </row>
    <row r="874" spans="3:11" x14ac:dyDescent="0.4">
      <c r="C874" s="115"/>
      <c r="D874" s="126"/>
      <c r="E874" s="124"/>
      <c r="F874" s="115"/>
      <c r="G874" s="117"/>
      <c r="H874" s="115"/>
      <c r="I874" s="115"/>
      <c r="J874" s="115"/>
      <c r="K874" s="108"/>
    </row>
    <row r="875" spans="3:11" x14ac:dyDescent="0.4">
      <c r="C875" s="115"/>
      <c r="D875" s="126"/>
      <c r="E875" s="124"/>
      <c r="F875" s="115"/>
      <c r="G875" s="117"/>
      <c r="H875" s="115"/>
      <c r="I875" s="115"/>
      <c r="J875" s="115"/>
      <c r="K875" s="108"/>
    </row>
    <row r="876" spans="3:11" x14ac:dyDescent="0.4">
      <c r="C876" s="115"/>
      <c r="D876" s="126"/>
      <c r="E876" s="124"/>
      <c r="F876" s="115"/>
      <c r="G876" s="117"/>
      <c r="H876" s="115"/>
      <c r="I876" s="115"/>
      <c r="J876" s="115"/>
      <c r="K876" s="108"/>
    </row>
    <row r="877" spans="3:11" x14ac:dyDescent="0.4">
      <c r="C877" s="115"/>
      <c r="D877" s="126"/>
      <c r="E877" s="124"/>
      <c r="F877" s="115"/>
      <c r="G877" s="117"/>
      <c r="H877" s="115"/>
      <c r="I877" s="115"/>
      <c r="J877" s="115"/>
      <c r="K877" s="108"/>
    </row>
    <row r="878" spans="3:11" x14ac:dyDescent="0.4">
      <c r="C878" s="115"/>
      <c r="D878" s="126"/>
      <c r="E878" s="124"/>
      <c r="F878" s="115"/>
      <c r="G878" s="117"/>
      <c r="H878" s="115"/>
      <c r="I878" s="115"/>
      <c r="J878" s="115"/>
      <c r="K878" s="108"/>
    </row>
    <row r="879" spans="3:11" x14ac:dyDescent="0.4">
      <c r="C879" s="115"/>
      <c r="D879" s="126"/>
      <c r="E879" s="124"/>
      <c r="F879" s="115"/>
      <c r="G879" s="117"/>
      <c r="H879" s="115"/>
      <c r="I879" s="115"/>
      <c r="J879" s="115"/>
      <c r="K879" s="108"/>
    </row>
    <row r="880" spans="3:11" x14ac:dyDescent="0.4">
      <c r="C880" s="115"/>
      <c r="D880" s="126"/>
      <c r="E880" s="124"/>
      <c r="F880" s="115"/>
      <c r="G880" s="117"/>
      <c r="H880" s="115"/>
      <c r="I880" s="115"/>
      <c r="J880" s="115"/>
      <c r="K880" s="108"/>
    </row>
    <row r="881" spans="3:11" x14ac:dyDescent="0.4">
      <c r="C881" s="115"/>
      <c r="D881" s="126"/>
      <c r="E881" s="124"/>
      <c r="F881" s="115"/>
      <c r="G881" s="117"/>
      <c r="H881" s="115"/>
      <c r="I881" s="115"/>
      <c r="J881" s="115"/>
      <c r="K881" s="108"/>
    </row>
    <row r="882" spans="3:11" x14ac:dyDescent="0.4">
      <c r="C882" s="115"/>
      <c r="D882" s="126"/>
      <c r="E882" s="124"/>
      <c r="F882" s="115"/>
      <c r="G882" s="117"/>
      <c r="H882" s="115"/>
      <c r="I882" s="115"/>
      <c r="J882" s="115"/>
      <c r="K882" s="108"/>
    </row>
    <row r="883" spans="3:11" x14ac:dyDescent="0.4">
      <c r="C883" s="115"/>
      <c r="D883" s="126"/>
      <c r="E883" s="124"/>
      <c r="F883" s="115"/>
      <c r="G883" s="117"/>
      <c r="H883" s="115"/>
      <c r="I883" s="115"/>
      <c r="J883" s="115"/>
      <c r="K883" s="108"/>
    </row>
    <row r="884" spans="3:11" x14ac:dyDescent="0.4">
      <c r="C884" s="115"/>
      <c r="D884" s="126"/>
      <c r="E884" s="124"/>
      <c r="F884" s="115"/>
      <c r="G884" s="117"/>
      <c r="H884" s="115"/>
      <c r="I884" s="115"/>
      <c r="J884" s="115"/>
      <c r="K884" s="108"/>
    </row>
    <row r="885" spans="3:11" x14ac:dyDescent="0.4">
      <c r="C885" s="115"/>
      <c r="D885" s="126"/>
      <c r="E885" s="124"/>
      <c r="F885" s="115"/>
      <c r="G885" s="117"/>
      <c r="H885" s="115"/>
      <c r="I885" s="115"/>
      <c r="J885" s="115"/>
      <c r="K885" s="108"/>
    </row>
    <row r="886" spans="3:11" x14ac:dyDescent="0.4">
      <c r="C886" s="115"/>
      <c r="D886" s="126"/>
      <c r="E886" s="124"/>
      <c r="F886" s="115"/>
      <c r="G886" s="117"/>
      <c r="H886" s="115"/>
      <c r="I886" s="115"/>
      <c r="J886" s="115"/>
      <c r="K886" s="108"/>
    </row>
    <row r="887" spans="3:11" x14ac:dyDescent="0.4">
      <c r="C887" s="115"/>
      <c r="D887" s="126"/>
      <c r="E887" s="124"/>
      <c r="F887" s="115"/>
      <c r="G887" s="117"/>
      <c r="H887" s="115"/>
      <c r="I887" s="115"/>
      <c r="J887" s="115"/>
      <c r="K887" s="108"/>
    </row>
    <row r="888" spans="3:11" x14ac:dyDescent="0.4">
      <c r="C888" s="115"/>
      <c r="D888" s="126"/>
      <c r="E888" s="124"/>
      <c r="F888" s="115"/>
      <c r="G888" s="117"/>
      <c r="H888" s="115"/>
      <c r="I888" s="115"/>
      <c r="J888" s="115"/>
      <c r="K888" s="108"/>
    </row>
    <row r="889" spans="3:11" x14ac:dyDescent="0.4">
      <c r="C889" s="115"/>
      <c r="D889" s="126"/>
      <c r="E889" s="124"/>
      <c r="F889" s="115"/>
      <c r="G889" s="117"/>
      <c r="H889" s="115"/>
      <c r="I889" s="115"/>
      <c r="J889" s="115"/>
      <c r="K889" s="108"/>
    </row>
    <row r="890" spans="3:11" x14ac:dyDescent="0.4">
      <c r="C890" s="115"/>
      <c r="D890" s="126"/>
      <c r="E890" s="124"/>
      <c r="F890" s="115"/>
      <c r="G890" s="117"/>
      <c r="H890" s="115"/>
      <c r="I890" s="115"/>
      <c r="J890" s="115"/>
      <c r="K890" s="108"/>
    </row>
    <row r="891" spans="3:11" x14ac:dyDescent="0.4">
      <c r="C891" s="115"/>
      <c r="D891" s="126"/>
      <c r="E891" s="124"/>
      <c r="F891" s="115"/>
      <c r="G891" s="117"/>
      <c r="H891" s="115"/>
      <c r="I891" s="115"/>
      <c r="J891" s="115"/>
      <c r="K891" s="108"/>
    </row>
    <row r="892" spans="3:11" x14ac:dyDescent="0.4">
      <c r="C892" s="115"/>
      <c r="D892" s="126"/>
      <c r="E892" s="124"/>
      <c r="F892" s="115"/>
      <c r="G892" s="117"/>
      <c r="H892" s="115"/>
      <c r="I892" s="115"/>
      <c r="J892" s="115"/>
      <c r="K892" s="108"/>
    </row>
    <row r="893" spans="3:11" x14ac:dyDescent="0.4">
      <c r="C893" s="115"/>
      <c r="D893" s="126"/>
      <c r="E893" s="124"/>
      <c r="F893" s="115"/>
      <c r="G893" s="117"/>
      <c r="H893" s="115"/>
      <c r="I893" s="115"/>
      <c r="J893" s="115"/>
      <c r="K893" s="108"/>
    </row>
    <row r="894" spans="3:11" x14ac:dyDescent="0.4">
      <c r="C894" s="115"/>
      <c r="D894" s="126"/>
      <c r="E894" s="124"/>
      <c r="F894" s="115"/>
      <c r="G894" s="117"/>
      <c r="H894" s="115"/>
      <c r="I894" s="115"/>
      <c r="J894" s="115"/>
      <c r="K894" s="108"/>
    </row>
    <row r="895" spans="3:11" x14ac:dyDescent="0.4">
      <c r="C895" s="115"/>
      <c r="D895" s="126"/>
      <c r="E895" s="124"/>
      <c r="F895" s="115"/>
      <c r="G895" s="117"/>
      <c r="H895" s="115"/>
      <c r="I895" s="115"/>
      <c r="J895" s="115"/>
      <c r="K895" s="108"/>
    </row>
    <row r="896" spans="3:11" x14ac:dyDescent="0.4">
      <c r="C896" s="115"/>
      <c r="D896" s="126"/>
      <c r="E896" s="124"/>
      <c r="F896" s="115"/>
      <c r="G896" s="117"/>
      <c r="H896" s="115"/>
      <c r="I896" s="115"/>
      <c r="J896" s="115"/>
      <c r="K896" s="108"/>
    </row>
    <row r="897" spans="3:11" x14ac:dyDescent="0.4">
      <c r="C897" s="115"/>
      <c r="D897" s="126"/>
      <c r="E897" s="124"/>
      <c r="F897" s="115"/>
      <c r="G897" s="117"/>
      <c r="H897" s="115"/>
      <c r="I897" s="115"/>
      <c r="J897" s="115"/>
      <c r="K897" s="108"/>
    </row>
    <row r="898" spans="3:11" x14ac:dyDescent="0.4">
      <c r="C898" s="115"/>
      <c r="D898" s="126"/>
      <c r="E898" s="124"/>
      <c r="F898" s="115"/>
      <c r="G898" s="117"/>
      <c r="H898" s="115"/>
      <c r="I898" s="115"/>
      <c r="J898" s="115"/>
      <c r="K898" s="108"/>
    </row>
    <row r="899" spans="3:11" x14ac:dyDescent="0.4">
      <c r="C899" s="115"/>
      <c r="D899" s="126"/>
      <c r="E899" s="124"/>
      <c r="F899" s="115"/>
      <c r="G899" s="117"/>
      <c r="H899" s="115"/>
      <c r="I899" s="115"/>
      <c r="J899" s="115"/>
      <c r="K899" s="108"/>
    </row>
    <row r="900" spans="3:11" x14ac:dyDescent="0.4">
      <c r="C900" s="115"/>
      <c r="D900" s="126"/>
      <c r="E900" s="124"/>
      <c r="F900" s="115"/>
      <c r="G900" s="117"/>
      <c r="H900" s="115"/>
      <c r="I900" s="115"/>
      <c r="J900" s="115"/>
      <c r="K900" s="108"/>
    </row>
    <row r="901" spans="3:11" x14ac:dyDescent="0.4">
      <c r="C901" s="115"/>
      <c r="D901" s="126"/>
      <c r="E901" s="124"/>
      <c r="F901" s="115"/>
      <c r="G901" s="117"/>
      <c r="H901" s="115"/>
      <c r="I901" s="115"/>
      <c r="J901" s="115"/>
      <c r="K901" s="108"/>
    </row>
    <row r="902" spans="3:11" x14ac:dyDescent="0.4">
      <c r="C902" s="115"/>
      <c r="D902" s="126"/>
      <c r="E902" s="124"/>
      <c r="F902" s="115"/>
      <c r="G902" s="117"/>
      <c r="H902" s="115"/>
      <c r="I902" s="115"/>
      <c r="J902" s="115"/>
      <c r="K902" s="108"/>
    </row>
    <row r="903" spans="3:11" x14ac:dyDescent="0.4">
      <c r="C903" s="115"/>
      <c r="D903" s="126"/>
      <c r="E903" s="124"/>
      <c r="F903" s="115"/>
      <c r="G903" s="117"/>
      <c r="H903" s="115"/>
      <c r="I903" s="115"/>
      <c r="J903" s="115"/>
      <c r="K903" s="108"/>
    </row>
    <row r="904" spans="3:11" x14ac:dyDescent="0.4">
      <c r="C904" s="115"/>
      <c r="D904" s="126"/>
      <c r="E904" s="124"/>
      <c r="F904" s="115"/>
      <c r="G904" s="117"/>
      <c r="H904" s="115"/>
      <c r="I904" s="115"/>
      <c r="J904" s="115"/>
      <c r="K904" s="108"/>
    </row>
    <row r="905" spans="3:11" x14ac:dyDescent="0.4">
      <c r="C905" s="115"/>
      <c r="D905" s="126"/>
      <c r="E905" s="124"/>
      <c r="F905" s="115"/>
      <c r="G905" s="117"/>
      <c r="H905" s="115"/>
      <c r="I905" s="115"/>
      <c r="J905" s="115"/>
      <c r="K905" s="108"/>
    </row>
    <row r="906" spans="3:11" x14ac:dyDescent="0.4">
      <c r="C906" s="115"/>
      <c r="D906" s="126"/>
      <c r="E906" s="124"/>
      <c r="F906" s="115"/>
      <c r="G906" s="117"/>
      <c r="H906" s="115"/>
      <c r="I906" s="115"/>
      <c r="J906" s="115"/>
      <c r="K906" s="108"/>
    </row>
    <row r="907" spans="3:11" x14ac:dyDescent="0.4">
      <c r="C907" s="115"/>
      <c r="D907" s="126"/>
      <c r="E907" s="124"/>
      <c r="F907" s="115"/>
      <c r="G907" s="117"/>
      <c r="H907" s="115"/>
      <c r="I907" s="115"/>
      <c r="J907" s="115"/>
      <c r="K907" s="108"/>
    </row>
    <row r="908" spans="3:11" x14ac:dyDescent="0.4">
      <c r="C908" s="115"/>
      <c r="D908" s="126"/>
      <c r="E908" s="124"/>
      <c r="F908" s="115"/>
      <c r="G908" s="117"/>
      <c r="H908" s="115"/>
      <c r="I908" s="115"/>
      <c r="J908" s="115"/>
      <c r="K908" s="108"/>
    </row>
    <row r="909" spans="3:11" x14ac:dyDescent="0.4">
      <c r="C909" s="115"/>
      <c r="D909" s="126"/>
      <c r="E909" s="124"/>
      <c r="F909" s="115"/>
      <c r="G909" s="117"/>
      <c r="H909" s="115"/>
      <c r="I909" s="115"/>
      <c r="J909" s="115"/>
      <c r="K909" s="108"/>
    </row>
    <row r="910" spans="3:11" x14ac:dyDescent="0.4">
      <c r="C910" s="115"/>
      <c r="D910" s="126"/>
      <c r="E910" s="124"/>
      <c r="F910" s="115"/>
      <c r="G910" s="117"/>
      <c r="H910" s="115"/>
      <c r="I910" s="115"/>
      <c r="J910" s="115"/>
      <c r="K910" s="108"/>
    </row>
    <row r="911" spans="3:11" x14ac:dyDescent="0.4">
      <c r="C911" s="115"/>
      <c r="D911" s="126"/>
      <c r="E911" s="124"/>
      <c r="F911" s="115"/>
      <c r="G911" s="117"/>
      <c r="H911" s="115"/>
      <c r="I911" s="115"/>
      <c r="J911" s="115"/>
      <c r="K911" s="108"/>
    </row>
    <row r="912" spans="3:11" x14ac:dyDescent="0.4">
      <c r="C912" s="115"/>
      <c r="D912" s="126"/>
      <c r="E912" s="124"/>
      <c r="F912" s="115"/>
      <c r="G912" s="117"/>
      <c r="H912" s="115"/>
      <c r="I912" s="115"/>
      <c r="J912" s="115"/>
      <c r="K912" s="108"/>
    </row>
    <row r="913" spans="3:11" x14ac:dyDescent="0.4">
      <c r="C913" s="115"/>
      <c r="D913" s="126"/>
      <c r="E913" s="124"/>
      <c r="F913" s="115"/>
      <c r="G913" s="117"/>
      <c r="H913" s="115"/>
      <c r="I913" s="115"/>
      <c r="J913" s="115"/>
      <c r="K913" s="108"/>
    </row>
    <row r="914" spans="3:11" x14ac:dyDescent="0.4">
      <c r="C914" s="115"/>
      <c r="D914" s="126"/>
      <c r="E914" s="124"/>
      <c r="F914" s="115"/>
      <c r="G914" s="117"/>
      <c r="H914" s="115"/>
      <c r="I914" s="115"/>
      <c r="J914" s="115"/>
      <c r="K914" s="108"/>
    </row>
    <row r="915" spans="3:11" x14ac:dyDescent="0.4">
      <c r="C915" s="115"/>
      <c r="D915" s="126"/>
      <c r="E915" s="124"/>
      <c r="F915" s="115"/>
      <c r="G915" s="117"/>
      <c r="H915" s="115"/>
      <c r="I915" s="115"/>
      <c r="J915" s="115"/>
      <c r="K915" s="108"/>
    </row>
    <row r="916" spans="3:11" x14ac:dyDescent="0.4">
      <c r="C916" s="115"/>
      <c r="D916" s="126"/>
      <c r="E916" s="124"/>
      <c r="F916" s="115"/>
      <c r="G916" s="117"/>
      <c r="H916" s="115"/>
      <c r="I916" s="115"/>
      <c r="J916" s="115"/>
      <c r="K916" s="108"/>
    </row>
    <row r="917" spans="3:11" x14ac:dyDescent="0.4">
      <c r="C917" s="115"/>
      <c r="D917" s="126"/>
      <c r="E917" s="124"/>
      <c r="F917" s="115"/>
      <c r="G917" s="117"/>
      <c r="H917" s="115"/>
      <c r="I917" s="115"/>
      <c r="J917" s="115"/>
      <c r="K917" s="108"/>
    </row>
    <row r="918" spans="3:11" x14ac:dyDescent="0.4">
      <c r="C918" s="115"/>
      <c r="D918" s="126"/>
      <c r="E918" s="124"/>
      <c r="F918" s="115"/>
      <c r="G918" s="117"/>
      <c r="H918" s="115"/>
      <c r="I918" s="115"/>
      <c r="J918" s="115"/>
      <c r="K918" s="108"/>
    </row>
    <row r="919" spans="3:11" x14ac:dyDescent="0.4">
      <c r="C919" s="115"/>
      <c r="D919" s="126"/>
      <c r="E919" s="124"/>
      <c r="F919" s="115"/>
      <c r="G919" s="117"/>
      <c r="H919" s="115"/>
      <c r="I919" s="115"/>
      <c r="J919" s="115"/>
      <c r="K919" s="108"/>
    </row>
    <row r="920" spans="3:11" x14ac:dyDescent="0.4">
      <c r="C920" s="115"/>
      <c r="D920" s="126"/>
      <c r="E920" s="124"/>
      <c r="F920" s="115"/>
      <c r="G920" s="117"/>
      <c r="H920" s="115"/>
      <c r="I920" s="115"/>
      <c r="J920" s="115"/>
      <c r="K920" s="108"/>
    </row>
    <row r="921" spans="3:11" x14ac:dyDescent="0.4">
      <c r="C921" s="115"/>
      <c r="D921" s="126"/>
      <c r="E921" s="124"/>
      <c r="F921" s="115"/>
      <c r="G921" s="117"/>
      <c r="H921" s="115"/>
      <c r="I921" s="115"/>
      <c r="J921" s="115"/>
      <c r="K921" s="108"/>
    </row>
    <row r="922" spans="3:11" x14ac:dyDescent="0.4">
      <c r="C922" s="115"/>
      <c r="D922" s="126"/>
      <c r="E922" s="124"/>
      <c r="F922" s="115"/>
      <c r="G922" s="117"/>
      <c r="H922" s="115"/>
      <c r="I922" s="115"/>
      <c r="J922" s="115"/>
      <c r="K922" s="108"/>
    </row>
    <row r="923" spans="3:11" x14ac:dyDescent="0.4">
      <c r="C923" s="115"/>
      <c r="D923" s="126"/>
      <c r="E923" s="124"/>
      <c r="F923" s="115"/>
      <c r="G923" s="117"/>
      <c r="H923" s="115"/>
      <c r="I923" s="115"/>
      <c r="J923" s="115"/>
      <c r="K923" s="108"/>
    </row>
    <row r="924" spans="3:11" x14ac:dyDescent="0.4">
      <c r="C924" s="115"/>
      <c r="D924" s="126"/>
      <c r="E924" s="124"/>
      <c r="F924" s="115"/>
      <c r="G924" s="117"/>
      <c r="H924" s="115"/>
      <c r="I924" s="115"/>
      <c r="J924" s="115"/>
      <c r="K924" s="108"/>
    </row>
    <row r="925" spans="3:11" x14ac:dyDescent="0.4">
      <c r="C925" s="115"/>
      <c r="D925" s="126"/>
      <c r="E925" s="124"/>
      <c r="F925" s="115"/>
      <c r="G925" s="117"/>
      <c r="H925" s="115"/>
      <c r="I925" s="115"/>
      <c r="J925" s="115"/>
      <c r="K925" s="108"/>
    </row>
    <row r="926" spans="3:11" x14ac:dyDescent="0.4">
      <c r="C926" s="115"/>
      <c r="D926" s="126"/>
      <c r="E926" s="124"/>
      <c r="F926" s="115"/>
      <c r="G926" s="117"/>
      <c r="H926" s="115"/>
      <c r="I926" s="115"/>
      <c r="J926" s="115"/>
      <c r="K926" s="108"/>
    </row>
    <row r="927" spans="3:11" x14ac:dyDescent="0.4">
      <c r="C927" s="115"/>
      <c r="D927" s="126"/>
      <c r="E927" s="124"/>
      <c r="F927" s="115"/>
      <c r="G927" s="117"/>
      <c r="H927" s="115"/>
      <c r="I927" s="115"/>
      <c r="J927" s="115"/>
      <c r="K927" s="108"/>
    </row>
    <row r="928" spans="3:11" x14ac:dyDescent="0.4">
      <c r="C928" s="115"/>
      <c r="D928" s="126"/>
      <c r="E928" s="124"/>
      <c r="F928" s="115"/>
      <c r="G928" s="117"/>
      <c r="H928" s="115"/>
      <c r="I928" s="115"/>
      <c r="J928" s="115"/>
      <c r="K928" s="108"/>
    </row>
    <row r="929" spans="3:11" x14ac:dyDescent="0.4">
      <c r="C929" s="115"/>
      <c r="D929" s="126"/>
      <c r="E929" s="124"/>
      <c r="F929" s="115"/>
      <c r="G929" s="117"/>
      <c r="H929" s="115"/>
      <c r="I929" s="115"/>
      <c r="J929" s="115"/>
      <c r="K929" s="108"/>
    </row>
    <row r="930" spans="3:11" x14ac:dyDescent="0.4">
      <c r="C930" s="115"/>
      <c r="D930" s="126"/>
      <c r="E930" s="124"/>
      <c r="F930" s="115"/>
      <c r="G930" s="117"/>
      <c r="H930" s="115"/>
      <c r="I930" s="115"/>
      <c r="J930" s="115"/>
      <c r="K930" s="108"/>
    </row>
    <row r="931" spans="3:11" x14ac:dyDescent="0.4">
      <c r="C931" s="115"/>
      <c r="D931" s="126"/>
      <c r="E931" s="124"/>
      <c r="F931" s="115"/>
      <c r="G931" s="117"/>
      <c r="H931" s="115"/>
      <c r="I931" s="115"/>
      <c r="J931" s="115"/>
      <c r="K931" s="108"/>
    </row>
    <row r="932" spans="3:11" x14ac:dyDescent="0.4">
      <c r="C932" s="115"/>
      <c r="D932" s="126"/>
      <c r="E932" s="124"/>
      <c r="F932" s="115"/>
      <c r="G932" s="117"/>
      <c r="H932" s="115"/>
      <c r="I932" s="115"/>
      <c r="J932" s="115"/>
      <c r="K932" s="108"/>
    </row>
    <row r="933" spans="3:11" x14ac:dyDescent="0.4">
      <c r="C933" s="115"/>
      <c r="D933" s="126"/>
      <c r="E933" s="124"/>
      <c r="F933" s="115"/>
      <c r="G933" s="117"/>
      <c r="H933" s="115"/>
      <c r="I933" s="115"/>
      <c r="J933" s="115"/>
      <c r="K933" s="108"/>
    </row>
    <row r="934" spans="3:11" x14ac:dyDescent="0.4">
      <c r="C934" s="115"/>
      <c r="D934" s="126"/>
      <c r="E934" s="124"/>
      <c r="F934" s="115"/>
      <c r="G934" s="117"/>
      <c r="H934" s="115"/>
      <c r="I934" s="115"/>
      <c r="J934" s="115"/>
      <c r="K934" s="108"/>
    </row>
    <row r="935" spans="3:11" x14ac:dyDescent="0.4">
      <c r="C935" s="115"/>
      <c r="D935" s="126"/>
      <c r="E935" s="124"/>
      <c r="F935" s="115"/>
      <c r="G935" s="117"/>
      <c r="H935" s="115"/>
      <c r="I935" s="115"/>
      <c r="J935" s="115"/>
      <c r="K935" s="108"/>
    </row>
    <row r="936" spans="3:11" x14ac:dyDescent="0.4">
      <c r="C936" s="115"/>
      <c r="D936" s="126"/>
      <c r="E936" s="124"/>
      <c r="F936" s="115"/>
      <c r="G936" s="117"/>
      <c r="H936" s="115"/>
      <c r="I936" s="115"/>
      <c r="J936" s="115"/>
      <c r="K936" s="108"/>
    </row>
    <row r="937" spans="3:11" x14ac:dyDescent="0.4">
      <c r="C937" s="115"/>
      <c r="D937" s="126"/>
      <c r="E937" s="124"/>
      <c r="F937" s="115"/>
      <c r="G937" s="117"/>
      <c r="H937" s="115"/>
      <c r="I937" s="115"/>
      <c r="J937" s="115"/>
      <c r="K937" s="108"/>
    </row>
    <row r="938" spans="3:11" x14ac:dyDescent="0.4">
      <c r="C938" s="115"/>
      <c r="D938" s="126"/>
      <c r="E938" s="124"/>
      <c r="F938" s="115"/>
      <c r="G938" s="117"/>
      <c r="H938" s="115"/>
      <c r="I938" s="115"/>
      <c r="J938" s="115"/>
      <c r="K938" s="108"/>
    </row>
    <row r="939" spans="3:11" x14ac:dyDescent="0.4">
      <c r="C939" s="115"/>
      <c r="D939" s="126"/>
      <c r="E939" s="124"/>
      <c r="F939" s="115"/>
      <c r="G939" s="117"/>
      <c r="H939" s="115"/>
      <c r="I939" s="115"/>
      <c r="J939" s="115"/>
      <c r="K939" s="108"/>
    </row>
    <row r="940" spans="3:11" x14ac:dyDescent="0.4">
      <c r="C940" s="115"/>
      <c r="D940" s="126"/>
      <c r="E940" s="124"/>
      <c r="F940" s="115"/>
      <c r="G940" s="117"/>
      <c r="H940" s="115"/>
      <c r="I940" s="115"/>
      <c r="J940" s="115"/>
      <c r="K940" s="108"/>
    </row>
    <row r="941" spans="3:11" x14ac:dyDescent="0.4">
      <c r="C941" s="115"/>
      <c r="D941" s="126"/>
      <c r="E941" s="124"/>
      <c r="F941" s="115"/>
      <c r="G941" s="117"/>
      <c r="H941" s="115"/>
      <c r="I941" s="115"/>
      <c r="J941" s="115"/>
      <c r="K941" s="108"/>
    </row>
    <row r="942" spans="3:11" x14ac:dyDescent="0.4">
      <c r="C942" s="115"/>
      <c r="D942" s="126"/>
      <c r="E942" s="124"/>
      <c r="F942" s="115"/>
      <c r="G942" s="117"/>
      <c r="H942" s="115"/>
      <c r="I942" s="115"/>
      <c r="J942" s="115"/>
      <c r="K942" s="108"/>
    </row>
    <row r="943" spans="3:11" x14ac:dyDescent="0.4">
      <c r="C943" s="115"/>
      <c r="D943" s="126"/>
      <c r="E943" s="124"/>
      <c r="F943" s="115"/>
      <c r="G943" s="117"/>
      <c r="H943" s="115"/>
      <c r="I943" s="115"/>
      <c r="J943" s="115"/>
      <c r="K943" s="108"/>
    </row>
    <row r="944" spans="3:11" x14ac:dyDescent="0.4">
      <c r="C944" s="115"/>
      <c r="D944" s="126"/>
      <c r="E944" s="124"/>
      <c r="F944" s="115"/>
      <c r="G944" s="117"/>
      <c r="H944" s="115"/>
      <c r="I944" s="115"/>
      <c r="J944" s="115"/>
      <c r="K944" s="108"/>
    </row>
    <row r="945" spans="3:11" x14ac:dyDescent="0.4">
      <c r="C945" s="115"/>
      <c r="D945" s="126"/>
      <c r="E945" s="124"/>
      <c r="F945" s="115"/>
      <c r="G945" s="117"/>
      <c r="H945" s="115"/>
      <c r="I945" s="115"/>
      <c r="J945" s="115"/>
      <c r="K945" s="108"/>
    </row>
    <row r="946" spans="3:11" x14ac:dyDescent="0.4">
      <c r="C946" s="115"/>
      <c r="D946" s="126"/>
      <c r="E946" s="124"/>
      <c r="F946" s="115"/>
      <c r="G946" s="117"/>
      <c r="H946" s="115"/>
      <c r="I946" s="115"/>
      <c r="J946" s="115"/>
      <c r="K946" s="108"/>
    </row>
    <row r="947" spans="3:11" x14ac:dyDescent="0.4">
      <c r="C947" s="115"/>
      <c r="D947" s="126"/>
      <c r="E947" s="124"/>
      <c r="F947" s="115"/>
      <c r="G947" s="117"/>
      <c r="H947" s="115"/>
      <c r="I947" s="115"/>
      <c r="J947" s="115"/>
      <c r="K947" s="108"/>
    </row>
    <row r="948" spans="3:11" x14ac:dyDescent="0.4">
      <c r="C948" s="115"/>
      <c r="D948" s="126"/>
      <c r="E948" s="124"/>
      <c r="F948" s="115"/>
      <c r="G948" s="117"/>
      <c r="H948" s="115"/>
      <c r="I948" s="115"/>
      <c r="J948" s="115"/>
      <c r="K948" s="108"/>
    </row>
    <row r="949" spans="3:11" x14ac:dyDescent="0.4">
      <c r="C949" s="115"/>
      <c r="D949" s="126"/>
      <c r="E949" s="124"/>
      <c r="F949" s="115"/>
      <c r="G949" s="117"/>
      <c r="H949" s="115"/>
      <c r="I949" s="115"/>
      <c r="J949" s="115"/>
      <c r="K949" s="108"/>
    </row>
    <row r="950" spans="3:11" x14ac:dyDescent="0.4">
      <c r="C950" s="115"/>
      <c r="D950" s="126"/>
      <c r="E950" s="124"/>
      <c r="F950" s="115"/>
      <c r="G950" s="117"/>
      <c r="H950" s="115"/>
      <c r="I950" s="115"/>
      <c r="J950" s="115"/>
      <c r="K950" s="108"/>
    </row>
    <row r="951" spans="3:11" x14ac:dyDescent="0.4">
      <c r="C951" s="115"/>
      <c r="D951" s="126"/>
      <c r="E951" s="124"/>
      <c r="F951" s="115"/>
      <c r="G951" s="117"/>
      <c r="H951" s="115"/>
      <c r="I951" s="115"/>
      <c r="J951" s="115"/>
      <c r="K951" s="108"/>
    </row>
    <row r="952" spans="3:11" x14ac:dyDescent="0.4">
      <c r="C952" s="115"/>
      <c r="D952" s="126"/>
      <c r="E952" s="124"/>
      <c r="F952" s="115"/>
      <c r="G952" s="117"/>
      <c r="H952" s="115"/>
      <c r="I952" s="115"/>
      <c r="J952" s="115"/>
      <c r="K952" s="108"/>
    </row>
    <row r="953" spans="3:11" x14ac:dyDescent="0.4">
      <c r="C953" s="115"/>
      <c r="D953" s="126"/>
      <c r="E953" s="124"/>
      <c r="F953" s="115"/>
      <c r="G953" s="117"/>
      <c r="H953" s="115"/>
      <c r="I953" s="115"/>
      <c r="J953" s="115"/>
      <c r="K953" s="108"/>
    </row>
    <row r="954" spans="3:11" x14ac:dyDescent="0.4">
      <c r="C954" s="115"/>
      <c r="D954" s="126"/>
      <c r="E954" s="124"/>
      <c r="F954" s="115"/>
      <c r="G954" s="117"/>
      <c r="H954" s="115"/>
      <c r="I954" s="115"/>
      <c r="J954" s="115"/>
      <c r="K954" s="108"/>
    </row>
    <row r="955" spans="3:11" x14ac:dyDescent="0.4">
      <c r="C955" s="115"/>
      <c r="D955" s="126"/>
      <c r="E955" s="124"/>
      <c r="F955" s="115"/>
      <c r="G955" s="117"/>
      <c r="H955" s="115"/>
      <c r="I955" s="115"/>
      <c r="J955" s="115"/>
      <c r="K955" s="108"/>
    </row>
    <row r="956" spans="3:11" x14ac:dyDescent="0.4">
      <c r="C956" s="115"/>
      <c r="D956" s="126"/>
      <c r="E956" s="124"/>
      <c r="F956" s="115"/>
      <c r="G956" s="117"/>
      <c r="H956" s="115"/>
      <c r="I956" s="115"/>
      <c r="J956" s="115"/>
      <c r="K956" s="108"/>
    </row>
    <row r="957" spans="3:11" x14ac:dyDescent="0.4">
      <c r="C957" s="115"/>
      <c r="D957" s="126"/>
      <c r="E957" s="124"/>
      <c r="F957" s="115"/>
      <c r="G957" s="117"/>
      <c r="H957" s="115"/>
      <c r="I957" s="115"/>
      <c r="J957" s="115"/>
      <c r="K957" s="108"/>
    </row>
    <row r="958" spans="3:11" x14ac:dyDescent="0.4">
      <c r="C958" s="115"/>
      <c r="D958" s="126"/>
      <c r="E958" s="124"/>
      <c r="F958" s="115"/>
      <c r="G958" s="117"/>
      <c r="H958" s="115"/>
      <c r="I958" s="115"/>
      <c r="J958" s="115"/>
      <c r="K958" s="108"/>
    </row>
    <row r="959" spans="3:11" x14ac:dyDescent="0.4">
      <c r="C959" s="115"/>
      <c r="D959" s="126"/>
      <c r="E959" s="124"/>
      <c r="F959" s="115"/>
      <c r="G959" s="117"/>
      <c r="H959" s="115"/>
      <c r="I959" s="115"/>
      <c r="J959" s="115"/>
      <c r="K959" s="108"/>
    </row>
    <row r="960" spans="3:11" x14ac:dyDescent="0.4">
      <c r="C960" s="115"/>
      <c r="D960" s="126"/>
      <c r="E960" s="124"/>
      <c r="F960" s="115"/>
      <c r="G960" s="117"/>
      <c r="H960" s="115"/>
      <c r="I960" s="115"/>
      <c r="J960" s="115"/>
      <c r="K960" s="108"/>
    </row>
    <row r="961" spans="3:11" x14ac:dyDescent="0.4">
      <c r="C961" s="115"/>
      <c r="D961" s="126"/>
      <c r="E961" s="124"/>
      <c r="F961" s="115"/>
      <c r="G961" s="117"/>
      <c r="H961" s="115"/>
      <c r="I961" s="115"/>
      <c r="J961" s="115"/>
      <c r="K961" s="108"/>
    </row>
    <row r="962" spans="3:11" x14ac:dyDescent="0.4">
      <c r="C962" s="115"/>
      <c r="D962" s="126"/>
      <c r="E962" s="124"/>
      <c r="F962" s="115"/>
      <c r="G962" s="117"/>
      <c r="H962" s="115"/>
      <c r="I962" s="115"/>
      <c r="J962" s="115"/>
      <c r="K962" s="108"/>
    </row>
    <row r="963" spans="3:11" x14ac:dyDescent="0.4">
      <c r="C963" s="115"/>
      <c r="D963" s="126"/>
      <c r="E963" s="124"/>
      <c r="F963" s="115"/>
      <c r="G963" s="117"/>
      <c r="H963" s="115"/>
      <c r="I963" s="115"/>
      <c r="J963" s="115"/>
      <c r="K963" s="108"/>
    </row>
    <row r="964" spans="3:11" x14ac:dyDescent="0.4">
      <c r="C964" s="115"/>
      <c r="D964" s="126"/>
      <c r="E964" s="124"/>
      <c r="F964" s="115"/>
      <c r="G964" s="117"/>
      <c r="H964" s="115"/>
      <c r="I964" s="115"/>
      <c r="J964" s="115"/>
      <c r="K964" s="108"/>
    </row>
    <row r="965" spans="3:11" x14ac:dyDescent="0.4">
      <c r="C965" s="115"/>
      <c r="D965" s="126"/>
      <c r="E965" s="124"/>
      <c r="F965" s="115"/>
      <c r="G965" s="117"/>
      <c r="H965" s="115"/>
      <c r="I965" s="115"/>
      <c r="J965" s="115"/>
      <c r="K965" s="108"/>
    </row>
    <row r="966" spans="3:11" x14ac:dyDescent="0.4">
      <c r="C966" s="115"/>
      <c r="D966" s="126"/>
      <c r="E966" s="124"/>
      <c r="F966" s="115"/>
      <c r="G966" s="117"/>
      <c r="H966" s="115"/>
      <c r="I966" s="115"/>
      <c r="J966" s="115"/>
      <c r="K966" s="108"/>
    </row>
    <row r="967" spans="3:11" x14ac:dyDescent="0.4">
      <c r="C967" s="115"/>
      <c r="D967" s="126"/>
      <c r="E967" s="124"/>
      <c r="F967" s="115"/>
      <c r="G967" s="117"/>
      <c r="H967" s="115"/>
      <c r="I967" s="115"/>
      <c r="J967" s="115"/>
      <c r="K967" s="108"/>
    </row>
    <row r="968" spans="3:11" x14ac:dyDescent="0.4">
      <c r="C968" s="115"/>
      <c r="D968" s="126"/>
      <c r="E968" s="124"/>
      <c r="F968" s="115"/>
      <c r="G968" s="117"/>
      <c r="H968" s="115"/>
      <c r="I968" s="115"/>
      <c r="J968" s="115"/>
      <c r="K968" s="108"/>
    </row>
    <row r="969" spans="3:11" x14ac:dyDescent="0.4">
      <c r="C969" s="115"/>
      <c r="D969" s="126"/>
      <c r="E969" s="124"/>
      <c r="F969" s="115"/>
      <c r="G969" s="117"/>
      <c r="H969" s="115"/>
      <c r="I969" s="115"/>
      <c r="J969" s="115"/>
      <c r="K969" s="108"/>
    </row>
    <row r="970" spans="3:11" x14ac:dyDescent="0.4">
      <c r="C970" s="115"/>
      <c r="D970" s="126"/>
      <c r="E970" s="124"/>
      <c r="F970" s="115"/>
      <c r="G970" s="117"/>
      <c r="H970" s="115"/>
      <c r="I970" s="115"/>
      <c r="J970" s="115"/>
      <c r="K970" s="108"/>
    </row>
    <row r="971" spans="3:11" x14ac:dyDescent="0.4">
      <c r="C971" s="115"/>
      <c r="D971" s="126"/>
      <c r="E971" s="124"/>
      <c r="F971" s="115"/>
      <c r="G971" s="117"/>
      <c r="H971" s="115"/>
      <c r="I971" s="115"/>
      <c r="J971" s="115"/>
      <c r="K971" s="108"/>
    </row>
    <row r="972" spans="3:11" x14ac:dyDescent="0.4">
      <c r="C972" s="115"/>
      <c r="D972" s="126"/>
      <c r="E972" s="124"/>
      <c r="F972" s="115"/>
      <c r="G972" s="117"/>
      <c r="H972" s="115"/>
      <c r="I972" s="115"/>
      <c r="J972" s="115"/>
      <c r="K972" s="108"/>
    </row>
    <row r="973" spans="3:11" x14ac:dyDescent="0.4">
      <c r="C973" s="115"/>
      <c r="D973" s="126"/>
      <c r="E973" s="124"/>
      <c r="F973" s="115"/>
      <c r="G973" s="117"/>
      <c r="H973" s="115"/>
      <c r="I973" s="115"/>
      <c r="J973" s="115"/>
      <c r="K973" s="108"/>
    </row>
    <row r="974" spans="3:11" x14ac:dyDescent="0.4">
      <c r="C974" s="115"/>
      <c r="D974" s="126"/>
      <c r="E974" s="124"/>
      <c r="F974" s="115"/>
      <c r="G974" s="117"/>
      <c r="H974" s="115"/>
      <c r="I974" s="115"/>
      <c r="J974" s="115"/>
      <c r="K974" s="108"/>
    </row>
    <row r="975" spans="3:11" x14ac:dyDescent="0.4">
      <c r="C975" s="115"/>
      <c r="D975" s="126"/>
      <c r="E975" s="124"/>
      <c r="F975" s="115"/>
      <c r="G975" s="117"/>
      <c r="H975" s="115"/>
      <c r="I975" s="115"/>
      <c r="J975" s="115"/>
      <c r="K975" s="108"/>
    </row>
    <row r="976" spans="3:11" x14ac:dyDescent="0.4">
      <c r="C976" s="115"/>
      <c r="D976" s="126"/>
      <c r="E976" s="124"/>
      <c r="F976" s="115"/>
      <c r="G976" s="117"/>
      <c r="H976" s="115"/>
      <c r="I976" s="115"/>
      <c r="J976" s="115"/>
      <c r="K976" s="108"/>
    </row>
    <row r="977" spans="3:11" x14ac:dyDescent="0.4">
      <c r="C977" s="115"/>
      <c r="D977" s="126"/>
      <c r="E977" s="124"/>
      <c r="F977" s="115"/>
      <c r="G977" s="117"/>
      <c r="H977" s="115"/>
      <c r="I977" s="115"/>
      <c r="J977" s="115"/>
      <c r="K977" s="108"/>
    </row>
    <row r="978" spans="3:11" x14ac:dyDescent="0.4">
      <c r="C978" s="115"/>
      <c r="D978" s="126"/>
      <c r="E978" s="124"/>
      <c r="F978" s="115"/>
      <c r="G978" s="117"/>
      <c r="H978" s="115"/>
      <c r="I978" s="115"/>
      <c r="J978" s="115"/>
      <c r="K978" s="108"/>
    </row>
    <row r="979" spans="3:11" x14ac:dyDescent="0.4">
      <c r="C979" s="115"/>
      <c r="D979" s="126"/>
      <c r="E979" s="124"/>
      <c r="F979" s="115"/>
      <c r="G979" s="117"/>
      <c r="H979" s="115"/>
      <c r="I979" s="115"/>
      <c r="J979" s="115"/>
      <c r="K979" s="108"/>
    </row>
    <row r="980" spans="3:11" x14ac:dyDescent="0.4">
      <c r="C980" s="115"/>
      <c r="D980" s="126"/>
      <c r="E980" s="124"/>
      <c r="F980" s="115"/>
      <c r="G980" s="117"/>
      <c r="H980" s="115"/>
      <c r="I980" s="115"/>
      <c r="J980" s="115"/>
      <c r="K980" s="108"/>
    </row>
    <row r="981" spans="3:11" x14ac:dyDescent="0.4">
      <c r="C981" s="115"/>
      <c r="D981" s="126"/>
      <c r="E981" s="124"/>
      <c r="F981" s="115"/>
      <c r="G981" s="117"/>
      <c r="H981" s="115"/>
      <c r="I981" s="115"/>
      <c r="J981" s="115"/>
      <c r="K981" s="108"/>
    </row>
    <row r="982" spans="3:11" x14ac:dyDescent="0.4">
      <c r="C982" s="115"/>
      <c r="D982" s="126"/>
      <c r="E982" s="124"/>
      <c r="F982" s="115"/>
      <c r="G982" s="117"/>
      <c r="H982" s="115"/>
      <c r="I982" s="115"/>
      <c r="J982" s="115"/>
      <c r="K982" s="108"/>
    </row>
    <row r="983" spans="3:11" x14ac:dyDescent="0.4">
      <c r="C983" s="115"/>
      <c r="D983" s="126"/>
      <c r="E983" s="124"/>
      <c r="F983" s="115"/>
      <c r="G983" s="117"/>
      <c r="H983" s="115"/>
      <c r="I983" s="115"/>
      <c r="J983" s="115"/>
      <c r="K983" s="108"/>
    </row>
    <row r="984" spans="3:11" x14ac:dyDescent="0.4">
      <c r="C984" s="115"/>
      <c r="D984" s="126"/>
      <c r="E984" s="124"/>
      <c r="F984" s="115"/>
      <c r="G984" s="117"/>
      <c r="H984" s="115"/>
      <c r="I984" s="115"/>
      <c r="J984" s="115"/>
      <c r="K984" s="108"/>
    </row>
    <row r="985" spans="3:11" x14ac:dyDescent="0.4">
      <c r="C985" s="115"/>
      <c r="D985" s="126"/>
      <c r="E985" s="124"/>
      <c r="F985" s="115"/>
      <c r="G985" s="117"/>
      <c r="H985" s="115"/>
      <c r="I985" s="115"/>
      <c r="J985" s="115"/>
      <c r="K985" s="108"/>
    </row>
    <row r="986" spans="3:11" x14ac:dyDescent="0.4">
      <c r="C986" s="115"/>
      <c r="D986" s="126"/>
      <c r="E986" s="124"/>
      <c r="F986" s="115"/>
      <c r="G986" s="117"/>
      <c r="H986" s="115"/>
      <c r="I986" s="115"/>
      <c r="J986" s="115"/>
      <c r="K986" s="108"/>
    </row>
    <row r="987" spans="3:11" x14ac:dyDescent="0.4">
      <c r="C987" s="115"/>
      <c r="D987" s="126"/>
      <c r="E987" s="124"/>
      <c r="F987" s="115"/>
      <c r="G987" s="117"/>
      <c r="H987" s="115"/>
      <c r="I987" s="115"/>
      <c r="J987" s="115"/>
      <c r="K987" s="108"/>
    </row>
    <row r="988" spans="3:11" x14ac:dyDescent="0.4">
      <c r="C988" s="115"/>
      <c r="D988" s="126"/>
      <c r="E988" s="124"/>
      <c r="F988" s="115"/>
      <c r="G988" s="117"/>
      <c r="H988" s="115"/>
      <c r="I988" s="115"/>
      <c r="J988" s="115"/>
      <c r="K988" s="108"/>
    </row>
    <row r="989" spans="3:11" x14ac:dyDescent="0.4">
      <c r="C989" s="115"/>
      <c r="D989" s="126"/>
      <c r="E989" s="124"/>
      <c r="F989" s="115"/>
      <c r="G989" s="117"/>
      <c r="H989" s="115"/>
      <c r="I989" s="115"/>
      <c r="J989" s="115"/>
      <c r="K989" s="108"/>
    </row>
    <row r="990" spans="3:11" x14ac:dyDescent="0.4">
      <c r="C990" s="115"/>
      <c r="D990" s="126"/>
      <c r="E990" s="124"/>
      <c r="F990" s="115"/>
      <c r="G990" s="117"/>
      <c r="H990" s="115"/>
      <c r="I990" s="115"/>
      <c r="J990" s="115"/>
      <c r="K990" s="108"/>
    </row>
    <row r="991" spans="3:11" x14ac:dyDescent="0.4">
      <c r="C991" s="115"/>
      <c r="D991" s="126"/>
      <c r="E991" s="124"/>
      <c r="F991" s="115"/>
      <c r="G991" s="117"/>
      <c r="H991" s="115"/>
      <c r="I991" s="115"/>
      <c r="J991" s="115"/>
      <c r="K991" s="108"/>
    </row>
    <row r="992" spans="3:11" x14ac:dyDescent="0.4">
      <c r="C992" s="115"/>
      <c r="D992" s="126"/>
      <c r="E992" s="124"/>
      <c r="F992" s="115"/>
      <c r="G992" s="117"/>
      <c r="H992" s="115"/>
      <c r="I992" s="115"/>
      <c r="J992" s="115"/>
      <c r="K992" s="108"/>
    </row>
    <row r="993" spans="3:11" x14ac:dyDescent="0.4">
      <c r="C993" s="115"/>
      <c r="D993" s="126"/>
      <c r="E993" s="124"/>
      <c r="F993" s="115"/>
      <c r="G993" s="117"/>
      <c r="H993" s="115"/>
      <c r="I993" s="115"/>
      <c r="J993" s="115"/>
      <c r="K993" s="108"/>
    </row>
    <row r="994" spans="3:11" x14ac:dyDescent="0.4">
      <c r="C994" s="115"/>
      <c r="D994" s="126"/>
      <c r="E994" s="124"/>
      <c r="F994" s="115"/>
      <c r="G994" s="117"/>
      <c r="H994" s="115"/>
      <c r="I994" s="115"/>
      <c r="J994" s="115"/>
      <c r="K994" s="108"/>
    </row>
    <row r="995" spans="3:11" x14ac:dyDescent="0.4">
      <c r="C995" s="115"/>
      <c r="D995" s="126"/>
      <c r="E995" s="124"/>
      <c r="F995" s="115"/>
      <c r="G995" s="117"/>
      <c r="H995" s="115"/>
      <c r="I995" s="115"/>
      <c r="J995" s="115"/>
      <c r="K995" s="108"/>
    </row>
    <row r="996" spans="3:11" x14ac:dyDescent="0.4">
      <c r="C996" s="115"/>
      <c r="D996" s="126"/>
      <c r="E996" s="124"/>
      <c r="F996" s="115"/>
      <c r="G996" s="117"/>
      <c r="H996" s="115"/>
      <c r="I996" s="115"/>
      <c r="J996" s="115"/>
      <c r="K996" s="108"/>
    </row>
    <row r="997" spans="3:11" x14ac:dyDescent="0.4">
      <c r="C997" s="115"/>
      <c r="D997" s="126"/>
      <c r="E997" s="124"/>
      <c r="F997" s="115"/>
      <c r="G997" s="117"/>
      <c r="H997" s="115"/>
      <c r="I997" s="115"/>
      <c r="J997" s="115"/>
      <c r="K997" s="108"/>
    </row>
    <row r="998" spans="3:11" x14ac:dyDescent="0.4">
      <c r="C998" s="115"/>
      <c r="D998" s="126"/>
      <c r="E998" s="124"/>
      <c r="F998" s="115"/>
      <c r="G998" s="117"/>
      <c r="H998" s="115"/>
      <c r="I998" s="115"/>
      <c r="J998" s="115"/>
      <c r="K998" s="108"/>
    </row>
    <row r="999" spans="3:11" x14ac:dyDescent="0.4">
      <c r="C999" s="115"/>
      <c r="D999" s="126"/>
      <c r="E999" s="124"/>
      <c r="F999" s="115"/>
      <c r="G999" s="117"/>
      <c r="H999" s="115"/>
      <c r="I999" s="115"/>
      <c r="J999" s="115"/>
      <c r="K999" s="108"/>
    </row>
    <row r="1000" spans="3:11" x14ac:dyDescent="0.4">
      <c r="C1000" s="115"/>
      <c r="D1000" s="126"/>
      <c r="E1000" s="124"/>
      <c r="F1000" s="115"/>
      <c r="G1000" s="117"/>
      <c r="H1000" s="115"/>
      <c r="I1000" s="115"/>
      <c r="J1000" s="115"/>
      <c r="K1000" s="108"/>
    </row>
  </sheetData>
  <sheetProtection algorithmName="SHA-512" hashValue="KKZVePFaUQzTDYiweFZ7CEY0LtNGgK6NGvPFmTvG8fcXDKCM5e1H1Kk24njfO6/Sv6npte62o5L5YykdCfW/TQ==" saltValue="PyBD3QBAaDiw0k4iOKJjwg==" spinCount="100000" sheet="1" objects="1" scenarios="1"/>
  <dataValidations count="4">
    <dataValidation type="date" allowBlank="1" showInputMessage="1" showErrorMessage="1" sqref="D5:D1000" xr:uid="{5ED15FC2-1B74-47B5-AEC0-6E4128F544ED}">
      <formula1>1</formula1>
      <formula2>73051</formula2>
    </dataValidation>
    <dataValidation type="whole" allowBlank="1" showInputMessage="1" showErrorMessage="1" sqref="G5:G1000" xr:uid="{E1FC4633-FBBA-404E-AF19-B28219DA2FE5}">
      <formula1>0</formula1>
      <formula2>50000</formula2>
    </dataValidation>
    <dataValidation type="decimal" allowBlank="1" showInputMessage="1" showErrorMessage="1" sqref="I5:J1000" xr:uid="{781262A1-F91D-4581-8259-D0543D55DFBE}">
      <formula1>0</formula1>
      <formula2>50000</formula2>
    </dataValidation>
    <dataValidation type="textLength" operator="lessThanOrEqual" allowBlank="1" showInputMessage="1" sqref="K5:K1000" xr:uid="{091B1980-D4EB-4A68-A93F-4F36CDEB35E7}">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A8A82CF-EFE1-4360-85F9-EAD38AC46387}">
          <x14:formula1>
            <xm:f>'Dropdown tables - Production'!$AC$2:$AC$4</xm:f>
          </x14:formula1>
          <xm:sqref>F5:F1000</xm:sqref>
        </x14:dataValidation>
        <x14:dataValidation type="list" allowBlank="1" showInputMessage="1" showErrorMessage="1" xr:uid="{B7773BCD-213C-4168-95CE-B81739E194BA}">
          <x14:formula1>
            <xm:f>'Dropdown tables - Production'!$AA$2:$AA$5</xm:f>
          </x14:formula1>
          <xm:sqref>H5:H1000</xm:sqref>
        </x14:dataValidation>
        <x14:dataValidation type="list" allowBlank="1" showInputMessage="1" showErrorMessage="1" xr:uid="{DC4A9275-827B-4211-8E18-AC8D4CBE2D99}">
          <x14:formula1>
            <xm:f>'Dropdown tables - Production'!$A$2:$A$23</xm:f>
          </x14:formula1>
          <xm:sqref>C5:C1000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3027-C4FC-49FF-82DF-5150EBF4491B}">
  <sheetPr codeName="Sheet4">
    <tabColor theme="9" tint="0.59999389629810485"/>
  </sheetPr>
  <dimension ref="A1:F25"/>
  <sheetViews>
    <sheetView topLeftCell="A22" zoomScale="80" zoomScaleNormal="80" workbookViewId="0"/>
  </sheetViews>
  <sheetFormatPr defaultColWidth="9" defaultRowHeight="16.8" x14ac:dyDescent="0.4"/>
  <cols>
    <col min="1" max="1" width="9" style="13"/>
    <col min="2" max="2" width="9" style="13" hidden="1" customWidth="1"/>
    <col min="3" max="3" width="16" style="13" customWidth="1"/>
    <col min="4" max="4" width="30.77734375" style="13" customWidth="1"/>
    <col min="5" max="5" width="19.77734375" style="13" customWidth="1"/>
    <col min="6" max="16384" width="9" style="13"/>
  </cols>
  <sheetData>
    <row r="1" spans="1:6" x14ac:dyDescent="0.4">
      <c r="F1" s="22"/>
    </row>
    <row r="2" spans="1:6" x14ac:dyDescent="0.4">
      <c r="C2" s="19" t="s">
        <v>244</v>
      </c>
      <c r="F2" s="22"/>
    </row>
    <row r="3" spans="1:6" s="14" customFormat="1" hidden="1" x14ac:dyDescent="0.4">
      <c r="C3" s="14">
        <v>13.1</v>
      </c>
      <c r="D3" s="14">
        <v>13.2</v>
      </c>
      <c r="E3" s="14">
        <v>13.3</v>
      </c>
      <c r="F3" s="87">
        <v>13.4</v>
      </c>
    </row>
    <row r="4" spans="1:6" s="93" customFormat="1" ht="33.6" x14ac:dyDescent="0.3">
      <c r="A4" s="64"/>
      <c r="B4" s="64"/>
      <c r="C4" s="89" t="s">
        <v>190</v>
      </c>
      <c r="D4" s="61" t="s">
        <v>167</v>
      </c>
      <c r="E4" s="89" t="s">
        <v>410</v>
      </c>
      <c r="F4" s="90" t="s">
        <v>162</v>
      </c>
    </row>
    <row r="5" spans="1:6" x14ac:dyDescent="0.4">
      <c r="C5" s="115"/>
      <c r="D5" s="137"/>
      <c r="E5" s="115"/>
      <c r="F5" s="108"/>
    </row>
    <row r="6" spans="1:6" x14ac:dyDescent="0.4">
      <c r="C6" s="115"/>
      <c r="D6" s="137"/>
      <c r="E6" s="115"/>
      <c r="F6" s="108"/>
    </row>
    <row r="7" spans="1:6" x14ac:dyDescent="0.4">
      <c r="C7" s="115"/>
      <c r="D7" s="137"/>
      <c r="E7" s="115"/>
      <c r="F7" s="108"/>
    </row>
    <row r="8" spans="1:6" x14ac:dyDescent="0.4">
      <c r="C8" s="115"/>
      <c r="D8" s="137"/>
      <c r="E8" s="115"/>
      <c r="F8" s="108"/>
    </row>
    <row r="9" spans="1:6" x14ac:dyDescent="0.4">
      <c r="C9" s="115"/>
      <c r="D9" s="137"/>
      <c r="E9" s="115"/>
      <c r="F9" s="108"/>
    </row>
    <row r="10" spans="1:6" x14ac:dyDescent="0.4">
      <c r="C10" s="115"/>
      <c r="D10" s="137"/>
      <c r="E10" s="115"/>
      <c r="F10" s="108"/>
    </row>
    <row r="11" spans="1:6" x14ac:dyDescent="0.4">
      <c r="C11" s="115"/>
      <c r="D11" s="137"/>
      <c r="E11" s="115"/>
      <c r="F11" s="108"/>
    </row>
    <row r="12" spans="1:6" x14ac:dyDescent="0.4">
      <c r="C12" s="115"/>
      <c r="D12" s="137"/>
      <c r="E12" s="115"/>
      <c r="F12" s="108"/>
    </row>
    <row r="13" spans="1:6" x14ac:dyDescent="0.4">
      <c r="C13" s="115"/>
      <c r="D13" s="137"/>
      <c r="E13" s="115"/>
      <c r="F13" s="108"/>
    </row>
    <row r="14" spans="1:6" x14ac:dyDescent="0.4">
      <c r="C14" s="115"/>
      <c r="D14" s="137"/>
      <c r="E14" s="115"/>
      <c r="F14" s="108"/>
    </row>
    <row r="15" spans="1:6" x14ac:dyDescent="0.4">
      <c r="C15" s="115"/>
      <c r="D15" s="137"/>
      <c r="E15" s="115"/>
      <c r="F15" s="108"/>
    </row>
    <row r="16" spans="1:6" x14ac:dyDescent="0.4">
      <c r="C16" s="115"/>
      <c r="D16" s="137"/>
      <c r="E16" s="115"/>
      <c r="F16" s="108"/>
    </row>
    <row r="17" spans="3:6" x14ac:dyDescent="0.4">
      <c r="C17" s="115"/>
      <c r="D17" s="137"/>
      <c r="E17" s="115"/>
      <c r="F17" s="108"/>
    </row>
    <row r="18" spans="3:6" x14ac:dyDescent="0.4">
      <c r="C18" s="115"/>
      <c r="D18" s="137"/>
      <c r="E18" s="115"/>
      <c r="F18" s="108"/>
    </row>
    <row r="19" spans="3:6" x14ac:dyDescent="0.4">
      <c r="C19" s="115"/>
      <c r="D19" s="137"/>
      <c r="E19" s="115"/>
      <c r="F19" s="108"/>
    </row>
    <row r="20" spans="3:6" x14ac:dyDescent="0.4">
      <c r="C20" s="115"/>
      <c r="D20" s="137"/>
      <c r="E20" s="115"/>
      <c r="F20" s="108"/>
    </row>
    <row r="21" spans="3:6" x14ac:dyDescent="0.4">
      <c r="C21" s="115"/>
      <c r="D21" s="137"/>
      <c r="E21" s="115"/>
      <c r="F21" s="108"/>
    </row>
    <row r="22" spans="3:6" x14ac:dyDescent="0.4">
      <c r="C22" s="115"/>
      <c r="D22" s="137"/>
      <c r="E22" s="115"/>
      <c r="F22" s="108"/>
    </row>
    <row r="23" spans="3:6" x14ac:dyDescent="0.4">
      <c r="C23" s="115"/>
      <c r="D23" s="137"/>
      <c r="E23" s="115"/>
      <c r="F23" s="108"/>
    </row>
    <row r="24" spans="3:6" x14ac:dyDescent="0.4">
      <c r="C24" s="115"/>
      <c r="D24" s="137"/>
      <c r="E24" s="115"/>
      <c r="F24" s="108"/>
    </row>
    <row r="25" spans="3:6" x14ac:dyDescent="0.4">
      <c r="C25" s="115"/>
      <c r="D25" s="137"/>
      <c r="E25" s="115"/>
      <c r="F25" s="108"/>
    </row>
  </sheetData>
  <sheetProtection algorithmName="SHA-512" hashValue="QmggeSo8rqioVtV4cXRx7iRlCuIt5CHK1FXBUxs66oeb+JFZglhB1srqtOaCuLULROihda8cNnBiQNwH2rgIXw==" saltValue="DztCQ59DbDMWk5rTE0y6tg==" spinCount="100000" sheet="1" objects="1" scenarios="1"/>
  <dataValidations count="2">
    <dataValidation type="decimal" operator="greaterThanOrEqual" allowBlank="1" showInputMessage="1" showErrorMessage="1" sqref="E5:E25" xr:uid="{C505089C-C322-4010-A2DF-F56D1E765E9B}">
      <formula1>0</formula1>
    </dataValidation>
    <dataValidation type="textLength" operator="lessThanOrEqual" allowBlank="1" showInputMessage="1" sqref="F5:F25" xr:uid="{8CE294FD-8C04-4275-9CF0-150C5975370D}">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6CB0EB-80C8-4A7C-9A55-CA48E7E8DB94}">
          <x14:formula1>
            <xm:f>'Dropdown tables - Production'!$A$2:$A$23</xm:f>
          </x14:formula1>
          <xm:sqref>C5:C25</xm:sqref>
        </x14:dataValidation>
        <x14:dataValidation type="list" allowBlank="1" showInputMessage="1" showErrorMessage="1" xr:uid="{E62F4765-A4B1-4A44-843A-F25470348191}">
          <x14:formula1>
            <xm:f>'Dropdown tables - Production'!$C$2:$C$23</xm:f>
          </x14:formula1>
          <xm:sqref>D5:D25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EA16-0A37-4CF6-A923-258337DB2AF5}">
  <sheetPr codeName="Sheet13">
    <tabColor theme="9" tint="0.59999389629810485"/>
  </sheetPr>
  <dimension ref="B2:I25"/>
  <sheetViews>
    <sheetView topLeftCell="A9" zoomScale="80" zoomScaleNormal="80" workbookViewId="0"/>
  </sheetViews>
  <sheetFormatPr defaultColWidth="9" defaultRowHeight="16.8" x14ac:dyDescent="0.4"/>
  <cols>
    <col min="1" max="1" width="9" style="13"/>
    <col min="2" max="2" width="9" style="13" hidden="1" customWidth="1"/>
    <col min="3" max="3" width="16" style="13" bestFit="1" customWidth="1"/>
    <col min="4" max="4" width="19.5546875" style="13" customWidth="1"/>
    <col min="5" max="5" width="16.5546875" style="13" bestFit="1" customWidth="1"/>
    <col min="6" max="6" width="28.77734375" style="13" bestFit="1" customWidth="1"/>
    <col min="7" max="7" width="23.5546875" style="13" bestFit="1" customWidth="1"/>
    <col min="8" max="8" width="19.77734375" style="13" bestFit="1" customWidth="1"/>
    <col min="9" max="9" width="9" style="13" customWidth="1"/>
    <col min="10" max="11" width="9" style="13"/>
    <col min="12" max="12" width="9" style="13" customWidth="1"/>
    <col min="13" max="16384" width="9" style="13"/>
  </cols>
  <sheetData>
    <row r="2" spans="2:9" x14ac:dyDescent="0.4">
      <c r="C2" s="19" t="s">
        <v>206</v>
      </c>
    </row>
    <row r="3" spans="2:9" hidden="1" x14ac:dyDescent="0.4">
      <c r="C3" s="13">
        <v>8.1</v>
      </c>
      <c r="D3" s="13">
        <v>8.1999999999999993</v>
      </c>
      <c r="E3" s="13">
        <v>8.3000000000000007</v>
      </c>
      <c r="F3" s="13">
        <v>8.4</v>
      </c>
      <c r="G3" s="13">
        <v>8.5</v>
      </c>
      <c r="H3" s="13">
        <v>8.6</v>
      </c>
      <c r="I3" s="13">
        <v>8.6999999999999993</v>
      </c>
    </row>
    <row r="4" spans="2:9" s="93" customFormat="1" ht="50.4" x14ac:dyDescent="0.3">
      <c r="C4" s="61" t="s">
        <v>165</v>
      </c>
      <c r="D4" s="61" t="s">
        <v>207</v>
      </c>
      <c r="E4" s="60" t="s">
        <v>208</v>
      </c>
      <c r="F4" s="60" t="s">
        <v>193</v>
      </c>
      <c r="G4" s="61" t="s">
        <v>209</v>
      </c>
      <c r="H4" s="61" t="s">
        <v>210</v>
      </c>
      <c r="I4" s="63" t="s">
        <v>162</v>
      </c>
    </row>
    <row r="5" spans="2:9" x14ac:dyDescent="0.4">
      <c r="B5" s="22"/>
      <c r="C5" s="114"/>
      <c r="D5" s="116"/>
      <c r="E5" s="114"/>
      <c r="F5" s="118"/>
      <c r="G5" s="114"/>
      <c r="H5" s="114"/>
      <c r="I5" s="108"/>
    </row>
    <row r="6" spans="2:9" x14ac:dyDescent="0.4">
      <c r="C6" s="114"/>
      <c r="D6" s="116"/>
      <c r="E6" s="114"/>
      <c r="F6" s="118"/>
      <c r="G6" s="114"/>
      <c r="H6" s="114"/>
      <c r="I6" s="108"/>
    </row>
    <row r="7" spans="2:9" x14ac:dyDescent="0.4">
      <c r="C7" s="114"/>
      <c r="D7" s="116"/>
      <c r="E7" s="114"/>
      <c r="F7" s="118"/>
      <c r="G7" s="114"/>
      <c r="H7" s="114"/>
      <c r="I7" s="108"/>
    </row>
    <row r="8" spans="2:9" x14ac:dyDescent="0.4">
      <c r="C8" s="114"/>
      <c r="D8" s="116"/>
      <c r="E8" s="114"/>
      <c r="F8" s="118"/>
      <c r="G8" s="114"/>
      <c r="H8" s="114"/>
      <c r="I8" s="108"/>
    </row>
    <row r="9" spans="2:9" x14ac:dyDescent="0.4">
      <c r="C9" s="114"/>
      <c r="D9" s="116"/>
      <c r="E9" s="114"/>
      <c r="F9" s="118"/>
      <c r="G9" s="114"/>
      <c r="H9" s="114"/>
      <c r="I9" s="108"/>
    </row>
    <row r="10" spans="2:9" x14ac:dyDescent="0.4">
      <c r="C10" s="114"/>
      <c r="D10" s="116"/>
      <c r="E10" s="114"/>
      <c r="F10" s="118"/>
      <c r="G10" s="114"/>
      <c r="H10" s="114"/>
      <c r="I10" s="108"/>
    </row>
    <row r="11" spans="2:9" x14ac:dyDescent="0.4">
      <c r="C11" s="114"/>
      <c r="D11" s="116"/>
      <c r="E11" s="114"/>
      <c r="F11" s="118"/>
      <c r="G11" s="114"/>
      <c r="H11" s="114"/>
      <c r="I11" s="108"/>
    </row>
    <row r="12" spans="2:9" x14ac:dyDescent="0.4">
      <c r="C12" s="114"/>
      <c r="D12" s="116"/>
      <c r="E12" s="114"/>
      <c r="F12" s="118"/>
      <c r="G12" s="114"/>
      <c r="H12" s="114"/>
      <c r="I12" s="108"/>
    </row>
    <row r="13" spans="2:9" x14ac:dyDescent="0.4">
      <c r="C13" s="114"/>
      <c r="D13" s="116"/>
      <c r="E13" s="114"/>
      <c r="F13" s="118"/>
      <c r="G13" s="114"/>
      <c r="H13" s="114"/>
      <c r="I13" s="108"/>
    </row>
    <row r="14" spans="2:9" x14ac:dyDescent="0.4">
      <c r="C14" s="114"/>
      <c r="D14" s="116"/>
      <c r="E14" s="114"/>
      <c r="F14" s="118"/>
      <c r="G14" s="114"/>
      <c r="H14" s="114"/>
      <c r="I14" s="108"/>
    </row>
    <row r="15" spans="2:9" x14ac:dyDescent="0.4">
      <c r="C15" s="114"/>
      <c r="D15" s="116"/>
      <c r="E15" s="114"/>
      <c r="F15" s="118"/>
      <c r="G15" s="114"/>
      <c r="H15" s="114"/>
      <c r="I15" s="108"/>
    </row>
    <row r="16" spans="2:9" x14ac:dyDescent="0.4">
      <c r="C16" s="114"/>
      <c r="D16" s="116"/>
      <c r="E16" s="114"/>
      <c r="F16" s="118"/>
      <c r="G16" s="114"/>
      <c r="H16" s="114"/>
      <c r="I16" s="108"/>
    </row>
    <row r="17" spans="3:9" x14ac:dyDescent="0.4">
      <c r="C17" s="114"/>
      <c r="D17" s="116"/>
      <c r="E17" s="114"/>
      <c r="F17" s="118"/>
      <c r="G17" s="114"/>
      <c r="H17" s="114"/>
      <c r="I17" s="108"/>
    </row>
    <row r="18" spans="3:9" x14ac:dyDescent="0.4">
      <c r="C18" s="114"/>
      <c r="D18" s="116"/>
      <c r="E18" s="114"/>
      <c r="F18" s="118"/>
      <c r="G18" s="114"/>
      <c r="H18" s="114"/>
      <c r="I18" s="108"/>
    </row>
    <row r="19" spans="3:9" x14ac:dyDescent="0.4">
      <c r="C19" s="114"/>
      <c r="D19" s="116"/>
      <c r="E19" s="114"/>
      <c r="F19" s="118"/>
      <c r="G19" s="114"/>
      <c r="H19" s="114"/>
      <c r="I19" s="108"/>
    </row>
    <row r="20" spans="3:9" x14ac:dyDescent="0.4">
      <c r="C20" s="114"/>
      <c r="D20" s="116"/>
      <c r="E20" s="114"/>
      <c r="F20" s="118"/>
      <c r="G20" s="114"/>
      <c r="H20" s="114"/>
      <c r="I20" s="108"/>
    </row>
    <row r="21" spans="3:9" x14ac:dyDescent="0.4">
      <c r="C21" s="114"/>
      <c r="D21" s="116"/>
      <c r="E21" s="114"/>
      <c r="F21" s="118"/>
      <c r="G21" s="114"/>
      <c r="H21" s="114"/>
      <c r="I21" s="108"/>
    </row>
    <row r="22" spans="3:9" x14ac:dyDescent="0.4">
      <c r="C22" s="114"/>
      <c r="D22" s="116"/>
      <c r="E22" s="114"/>
      <c r="F22" s="118"/>
      <c r="G22" s="114"/>
      <c r="H22" s="114"/>
      <c r="I22" s="108"/>
    </row>
    <row r="23" spans="3:9" x14ac:dyDescent="0.4">
      <c r="C23" s="114"/>
      <c r="D23" s="116"/>
      <c r="E23" s="114"/>
      <c r="F23" s="118"/>
      <c r="G23" s="114"/>
      <c r="H23" s="114"/>
      <c r="I23" s="108"/>
    </row>
    <row r="24" spans="3:9" x14ac:dyDescent="0.4">
      <c r="C24" s="114"/>
      <c r="D24" s="116"/>
      <c r="E24" s="114"/>
      <c r="F24" s="118"/>
      <c r="G24" s="114"/>
      <c r="H24" s="114"/>
      <c r="I24" s="108"/>
    </row>
    <row r="25" spans="3:9" x14ac:dyDescent="0.4">
      <c r="C25" s="114"/>
      <c r="D25" s="116"/>
      <c r="E25" s="114"/>
      <c r="F25" s="118"/>
      <c r="G25" s="114"/>
      <c r="H25" s="114"/>
      <c r="I25" s="108"/>
    </row>
  </sheetData>
  <sheetProtection algorithmName="SHA-512" hashValue="D8Td9m2vWNzjP91N9GsTotkn9M1YsUae+9UOd/OdzwbjoYmlJbefOurP372DS8ciSSyStONm7ZJKfQ80H+hl0Q==" saltValue="6v2aP4CET15zdr9fEJNlBA==" spinCount="100000" sheet="1" objects="1" scenarios="1"/>
  <dataValidations count="3">
    <dataValidation type="whole" operator="greaterThanOrEqual" allowBlank="1" showInputMessage="1" showErrorMessage="1" sqref="G5:G25" xr:uid="{94CDF8AD-31D8-4133-A133-177F81F47C24}">
      <formula1>0</formula1>
    </dataValidation>
    <dataValidation type="date" allowBlank="1" showInputMessage="1" showErrorMessage="1" sqref="D5:D25" xr:uid="{176A4E8F-D1F3-42CB-AB3D-19ABC6A38CF4}">
      <formula1>36526</formula1>
      <formula2>73051</formula2>
    </dataValidation>
    <dataValidation type="textLength" operator="lessThanOrEqual" allowBlank="1" showInputMessage="1" sqref="I5:I25" xr:uid="{96B3B89F-9F29-4707-B7EC-F1AB99A7490D}">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xr:uid="{0DFF9F07-26BD-45D9-B232-51BB4EA1E50F}">
          <x14:formula1>
            <xm:f>'Dropdown tables - Production'!$N$2:$N$8</xm:f>
          </x14:formula1>
          <xm:sqref>H5:H25</xm:sqref>
        </x14:dataValidation>
        <x14:dataValidation type="list" allowBlank="1" showInputMessage="1" showErrorMessage="1" xr:uid="{D71DC8F6-94DA-495B-9159-D4D8494EFF07}">
          <x14:formula1>
            <xm:f>'Dropdown tables - Production'!$A$2:$A$23</xm:f>
          </x14:formula1>
          <xm:sqref>C5:C25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068B-CB90-40BE-AA0B-61229D658141}">
  <sheetPr codeName="Sheet32">
    <tabColor theme="9" tint="0.59999389629810485"/>
  </sheetPr>
  <dimension ref="C2:X1000"/>
  <sheetViews>
    <sheetView zoomScale="80" zoomScaleNormal="80" workbookViewId="0"/>
  </sheetViews>
  <sheetFormatPr defaultColWidth="8.77734375" defaultRowHeight="16.8" x14ac:dyDescent="0.4"/>
  <cols>
    <col min="1" max="1" width="8.77734375" style="13"/>
    <col min="2" max="2" width="0" style="13" hidden="1" customWidth="1"/>
    <col min="3" max="3" width="12.21875" style="13" customWidth="1"/>
    <col min="4" max="4" width="15.21875" style="13" bestFit="1" customWidth="1"/>
    <col min="5" max="5" width="8" style="13" bestFit="1" customWidth="1"/>
    <col min="6" max="6" width="7.44140625" style="13" bestFit="1" customWidth="1"/>
    <col min="7" max="7" width="18.21875" style="13" bestFit="1" customWidth="1"/>
    <col min="8" max="8" width="11" style="13" bestFit="1" customWidth="1"/>
    <col min="9" max="9" width="25.77734375" style="13" bestFit="1" customWidth="1"/>
    <col min="10" max="38" width="9" style="13" customWidth="1"/>
    <col min="39" max="16384" width="8.77734375" style="13"/>
  </cols>
  <sheetData>
    <row r="2" spans="3:24" x14ac:dyDescent="0.4">
      <c r="C2" s="19" t="s">
        <v>294</v>
      </c>
      <c r="D2" s="19"/>
    </row>
    <row r="3" spans="3:24" hidden="1" x14ac:dyDescent="0.4">
      <c r="C3" s="13">
        <v>19.100000000000001</v>
      </c>
      <c r="D3" s="13">
        <v>19.2</v>
      </c>
      <c r="E3" s="13">
        <v>19.3</v>
      </c>
      <c r="F3" s="13">
        <v>19.399999999999999</v>
      </c>
      <c r="G3" s="13">
        <v>19.5</v>
      </c>
      <c r="H3" s="13">
        <v>19.600000000000001</v>
      </c>
      <c r="I3" s="13">
        <v>19.7</v>
      </c>
      <c r="J3" s="13">
        <v>19.8</v>
      </c>
    </row>
    <row r="4" spans="3:24" s="93" customFormat="1" ht="36" customHeight="1" x14ac:dyDescent="0.3">
      <c r="C4" s="89" t="s">
        <v>190</v>
      </c>
      <c r="D4" s="61" t="s">
        <v>295</v>
      </c>
      <c r="E4" s="105" t="s">
        <v>296</v>
      </c>
      <c r="F4" s="105" t="s">
        <v>297</v>
      </c>
      <c r="G4" s="105" t="s">
        <v>298</v>
      </c>
      <c r="H4" s="105" t="s">
        <v>299</v>
      </c>
      <c r="I4" s="105" t="s">
        <v>300</v>
      </c>
      <c r="J4" s="62" t="s">
        <v>162</v>
      </c>
    </row>
    <row r="5" spans="3:24" x14ac:dyDescent="0.4">
      <c r="C5" s="115"/>
      <c r="D5" s="116"/>
      <c r="E5" s="117"/>
      <c r="F5" s="117"/>
      <c r="G5" s="112"/>
      <c r="H5" s="112"/>
      <c r="I5" s="115"/>
      <c r="J5" s="108"/>
    </row>
    <row r="6" spans="3:24" x14ac:dyDescent="0.4">
      <c r="C6" s="115"/>
      <c r="D6" s="116"/>
      <c r="E6" s="117"/>
      <c r="F6" s="117"/>
      <c r="G6" s="112"/>
      <c r="H6" s="112"/>
      <c r="I6" s="115"/>
      <c r="J6" s="108"/>
      <c r="P6" s="19"/>
      <c r="Q6" s="19"/>
      <c r="R6" s="19"/>
      <c r="S6" s="19"/>
      <c r="T6" s="19"/>
      <c r="U6" s="19"/>
    </row>
    <row r="7" spans="3:24" x14ac:dyDescent="0.4">
      <c r="C7" s="115"/>
      <c r="D7" s="116"/>
      <c r="E7" s="117"/>
      <c r="F7" s="117"/>
      <c r="G7" s="112"/>
      <c r="H7" s="112"/>
      <c r="I7" s="115"/>
      <c r="J7" s="108"/>
      <c r="K7" s="19"/>
      <c r="L7" s="19"/>
      <c r="M7" s="19"/>
      <c r="N7" s="19"/>
      <c r="O7" s="19"/>
    </row>
    <row r="8" spans="3:24" x14ac:dyDescent="0.4">
      <c r="C8" s="115"/>
      <c r="D8" s="116"/>
      <c r="E8" s="117"/>
      <c r="F8" s="117"/>
      <c r="G8" s="112"/>
      <c r="H8" s="112"/>
      <c r="I8" s="115"/>
      <c r="J8" s="108"/>
      <c r="K8" s="83"/>
    </row>
    <row r="9" spans="3:24" x14ac:dyDescent="0.4">
      <c r="C9" s="115"/>
      <c r="D9" s="116"/>
      <c r="E9" s="117"/>
      <c r="F9" s="117"/>
      <c r="G9" s="112"/>
      <c r="H9" s="112"/>
      <c r="I9" s="115"/>
      <c r="J9" s="108"/>
      <c r="K9" s="83"/>
      <c r="V9" s="19"/>
      <c r="W9" s="19"/>
      <c r="X9" s="19"/>
    </row>
    <row r="10" spans="3:24" x14ac:dyDescent="0.4">
      <c r="C10" s="115"/>
      <c r="D10" s="116"/>
      <c r="E10" s="117"/>
      <c r="F10" s="117"/>
      <c r="G10" s="112"/>
      <c r="H10" s="112"/>
      <c r="I10" s="115"/>
      <c r="J10" s="108"/>
      <c r="K10" s="83"/>
    </row>
    <row r="11" spans="3:24" x14ac:dyDescent="0.4">
      <c r="C11" s="115"/>
      <c r="D11" s="116"/>
      <c r="E11" s="117"/>
      <c r="F11" s="117"/>
      <c r="G11" s="112"/>
      <c r="H11" s="112"/>
      <c r="I11" s="115"/>
      <c r="J11" s="108"/>
      <c r="K11" s="83"/>
    </row>
    <row r="12" spans="3:24" x14ac:dyDescent="0.4">
      <c r="C12" s="115"/>
      <c r="D12" s="116"/>
      <c r="E12" s="117"/>
      <c r="F12" s="117"/>
      <c r="G12" s="112"/>
      <c r="H12" s="112"/>
      <c r="I12" s="115"/>
      <c r="J12" s="108"/>
      <c r="K12" s="83"/>
    </row>
    <row r="13" spans="3:24" x14ac:dyDescent="0.4">
      <c r="C13" s="115"/>
      <c r="D13" s="116"/>
      <c r="E13" s="117"/>
      <c r="F13" s="117"/>
      <c r="G13" s="112"/>
      <c r="H13" s="112"/>
      <c r="I13" s="115"/>
      <c r="J13" s="108"/>
      <c r="K13" s="83"/>
    </row>
    <row r="14" spans="3:24" x14ac:dyDescent="0.4">
      <c r="C14" s="115"/>
      <c r="D14" s="116"/>
      <c r="E14" s="117"/>
      <c r="F14" s="117"/>
      <c r="G14" s="112"/>
      <c r="H14" s="112"/>
      <c r="I14" s="115"/>
      <c r="J14" s="108"/>
      <c r="K14" s="83"/>
    </row>
    <row r="15" spans="3:24" x14ac:dyDescent="0.4">
      <c r="C15" s="115"/>
      <c r="D15" s="116"/>
      <c r="E15" s="117"/>
      <c r="F15" s="117"/>
      <c r="G15" s="112"/>
      <c r="H15" s="112"/>
      <c r="I15" s="115"/>
      <c r="J15" s="108"/>
      <c r="O15" s="83"/>
    </row>
    <row r="16" spans="3:24" x14ac:dyDescent="0.4">
      <c r="C16" s="115"/>
      <c r="D16" s="116"/>
      <c r="E16" s="117"/>
      <c r="F16" s="117"/>
      <c r="G16" s="112"/>
      <c r="H16" s="112"/>
      <c r="I16" s="115"/>
      <c r="J16" s="108"/>
      <c r="O16" s="83"/>
    </row>
    <row r="17" spans="3:15" x14ac:dyDescent="0.4">
      <c r="C17" s="115"/>
      <c r="D17" s="116"/>
      <c r="E17" s="117"/>
      <c r="F17" s="117"/>
      <c r="G17" s="112"/>
      <c r="H17" s="112"/>
      <c r="I17" s="115"/>
      <c r="J17" s="108"/>
      <c r="O17" s="83"/>
    </row>
    <row r="18" spans="3:15" x14ac:dyDescent="0.4">
      <c r="C18" s="115"/>
      <c r="D18" s="116"/>
      <c r="E18" s="117"/>
      <c r="F18" s="117"/>
      <c r="G18" s="112"/>
      <c r="H18" s="112"/>
      <c r="I18" s="115"/>
      <c r="J18" s="108"/>
      <c r="O18" s="83"/>
    </row>
    <row r="19" spans="3:15" x14ac:dyDescent="0.4">
      <c r="C19" s="115"/>
      <c r="D19" s="116"/>
      <c r="E19" s="117"/>
      <c r="F19" s="117"/>
      <c r="G19" s="112"/>
      <c r="H19" s="112"/>
      <c r="I19" s="115"/>
      <c r="J19" s="108"/>
      <c r="O19" s="83"/>
    </row>
    <row r="20" spans="3:15" x14ac:dyDescent="0.4">
      <c r="C20" s="115"/>
      <c r="D20" s="116"/>
      <c r="E20" s="117"/>
      <c r="F20" s="117"/>
      <c r="G20" s="112"/>
      <c r="H20" s="112"/>
      <c r="I20" s="115"/>
      <c r="J20" s="108"/>
      <c r="O20" s="83"/>
    </row>
    <row r="21" spans="3:15" x14ac:dyDescent="0.4">
      <c r="C21" s="115"/>
      <c r="D21" s="116"/>
      <c r="E21" s="117"/>
      <c r="F21" s="117"/>
      <c r="G21" s="112"/>
      <c r="H21" s="112"/>
      <c r="I21" s="115"/>
      <c r="J21" s="108"/>
      <c r="O21" s="83"/>
    </row>
    <row r="22" spans="3:15" x14ac:dyDescent="0.4">
      <c r="C22" s="115"/>
      <c r="D22" s="116"/>
      <c r="E22" s="117"/>
      <c r="F22" s="117"/>
      <c r="G22" s="112"/>
      <c r="H22" s="112"/>
      <c r="I22" s="115"/>
      <c r="J22" s="108"/>
      <c r="O22" s="83"/>
    </row>
    <row r="23" spans="3:15" x14ac:dyDescent="0.4">
      <c r="C23" s="115"/>
      <c r="D23" s="116"/>
      <c r="E23" s="117"/>
      <c r="F23" s="117"/>
      <c r="G23" s="112"/>
      <c r="H23" s="112"/>
      <c r="I23" s="115"/>
      <c r="J23" s="108"/>
      <c r="O23" s="83"/>
    </row>
    <row r="24" spans="3:15" x14ac:dyDescent="0.4">
      <c r="C24" s="115"/>
      <c r="D24" s="116"/>
      <c r="E24" s="117"/>
      <c r="F24" s="117"/>
      <c r="G24" s="112"/>
      <c r="H24" s="112"/>
      <c r="I24" s="115"/>
      <c r="J24" s="108"/>
      <c r="O24" s="83"/>
    </row>
    <row r="25" spans="3:15" x14ac:dyDescent="0.4">
      <c r="C25" s="115"/>
      <c r="D25" s="116"/>
      <c r="E25" s="117"/>
      <c r="F25" s="117"/>
      <c r="G25" s="112"/>
      <c r="H25" s="112"/>
      <c r="I25" s="115"/>
      <c r="J25" s="108"/>
      <c r="O25" s="83"/>
    </row>
    <row r="26" spans="3:15" x14ac:dyDescent="0.4">
      <c r="C26" s="115"/>
      <c r="D26" s="116"/>
      <c r="E26" s="117"/>
      <c r="F26" s="117"/>
      <c r="G26" s="112"/>
      <c r="H26" s="112"/>
      <c r="I26" s="115"/>
      <c r="J26" s="108"/>
    </row>
    <row r="27" spans="3:15" x14ac:dyDescent="0.4">
      <c r="C27" s="115"/>
      <c r="D27" s="116"/>
      <c r="E27" s="117"/>
      <c r="F27" s="117"/>
      <c r="G27" s="112"/>
      <c r="H27" s="112"/>
      <c r="I27" s="115"/>
      <c r="J27" s="108"/>
    </row>
    <row r="28" spans="3:15" x14ac:dyDescent="0.4">
      <c r="C28" s="115"/>
      <c r="D28" s="116"/>
      <c r="E28" s="117"/>
      <c r="F28" s="117"/>
      <c r="G28" s="112"/>
      <c r="H28" s="112"/>
      <c r="I28" s="115"/>
      <c r="J28" s="108"/>
    </row>
    <row r="29" spans="3:15" x14ac:dyDescent="0.4">
      <c r="C29" s="115"/>
      <c r="D29" s="116"/>
      <c r="E29" s="117"/>
      <c r="F29" s="117"/>
      <c r="G29" s="112"/>
      <c r="H29" s="112"/>
      <c r="I29" s="115"/>
      <c r="J29" s="108"/>
    </row>
    <row r="30" spans="3:15" x14ac:dyDescent="0.4">
      <c r="C30" s="115"/>
      <c r="D30" s="116"/>
      <c r="E30" s="117"/>
      <c r="F30" s="117"/>
      <c r="G30" s="112"/>
      <c r="H30" s="112"/>
      <c r="I30" s="115"/>
      <c r="J30" s="108"/>
    </row>
    <row r="31" spans="3:15" x14ac:dyDescent="0.4">
      <c r="C31" s="115"/>
      <c r="D31" s="116"/>
      <c r="E31" s="117"/>
      <c r="F31" s="117"/>
      <c r="G31" s="112"/>
      <c r="H31" s="112"/>
      <c r="I31" s="115"/>
      <c r="J31" s="108"/>
    </row>
    <row r="32" spans="3:15" x14ac:dyDescent="0.4">
      <c r="C32" s="115"/>
      <c r="D32" s="116"/>
      <c r="E32" s="117"/>
      <c r="F32" s="117"/>
      <c r="G32" s="112"/>
      <c r="H32" s="112"/>
      <c r="I32" s="115"/>
      <c r="J32" s="108"/>
    </row>
    <row r="33" spans="3:10" x14ac:dyDescent="0.4">
      <c r="C33" s="115"/>
      <c r="D33" s="116"/>
      <c r="E33" s="117"/>
      <c r="F33" s="117"/>
      <c r="G33" s="112"/>
      <c r="H33" s="112"/>
      <c r="I33" s="115"/>
      <c r="J33" s="108"/>
    </row>
    <row r="34" spans="3:10" x14ac:dyDescent="0.4">
      <c r="C34" s="115"/>
      <c r="D34" s="116"/>
      <c r="E34" s="117"/>
      <c r="F34" s="117"/>
      <c r="G34" s="112"/>
      <c r="H34" s="112"/>
      <c r="I34" s="115"/>
      <c r="J34" s="108"/>
    </row>
    <row r="35" spans="3:10" x14ac:dyDescent="0.4">
      <c r="C35" s="115"/>
      <c r="D35" s="116"/>
      <c r="E35" s="117"/>
      <c r="F35" s="117"/>
      <c r="G35" s="112"/>
      <c r="H35" s="112"/>
      <c r="I35" s="115"/>
      <c r="J35" s="108"/>
    </row>
    <row r="36" spans="3:10" x14ac:dyDescent="0.4">
      <c r="C36" s="115"/>
      <c r="D36" s="116"/>
      <c r="E36" s="117"/>
      <c r="F36" s="117"/>
      <c r="G36" s="112"/>
      <c r="H36" s="112"/>
      <c r="I36" s="115"/>
      <c r="J36" s="108"/>
    </row>
    <row r="37" spans="3:10" x14ac:dyDescent="0.4">
      <c r="C37" s="115"/>
      <c r="D37" s="116"/>
      <c r="E37" s="117"/>
      <c r="F37" s="117"/>
      <c r="G37" s="112"/>
      <c r="H37" s="112"/>
      <c r="I37" s="115"/>
      <c r="J37" s="108"/>
    </row>
    <row r="38" spans="3:10" x14ac:dyDescent="0.4">
      <c r="C38" s="115"/>
      <c r="D38" s="116"/>
      <c r="E38" s="117"/>
      <c r="F38" s="117"/>
      <c r="G38" s="112"/>
      <c r="H38" s="112"/>
      <c r="I38" s="115"/>
      <c r="J38" s="108"/>
    </row>
    <row r="39" spans="3:10" x14ac:dyDescent="0.4">
      <c r="C39" s="115"/>
      <c r="D39" s="116"/>
      <c r="E39" s="117"/>
      <c r="F39" s="117"/>
      <c r="G39" s="112"/>
      <c r="H39" s="112"/>
      <c r="I39" s="115"/>
      <c r="J39" s="108"/>
    </row>
    <row r="40" spans="3:10" x14ac:dyDescent="0.4">
      <c r="C40" s="115"/>
      <c r="D40" s="116"/>
      <c r="E40" s="117"/>
      <c r="F40" s="117"/>
      <c r="G40" s="112"/>
      <c r="H40" s="112"/>
      <c r="I40" s="115"/>
      <c r="J40" s="108"/>
    </row>
    <row r="41" spans="3:10" x14ac:dyDescent="0.4">
      <c r="C41" s="115"/>
      <c r="D41" s="116"/>
      <c r="E41" s="117"/>
      <c r="F41" s="117"/>
      <c r="G41" s="112"/>
      <c r="H41" s="112"/>
      <c r="I41" s="115"/>
      <c r="J41" s="108"/>
    </row>
    <row r="42" spans="3:10" x14ac:dyDescent="0.4">
      <c r="C42" s="115"/>
      <c r="D42" s="116"/>
      <c r="E42" s="117"/>
      <c r="F42" s="117"/>
      <c r="G42" s="112"/>
      <c r="H42" s="112"/>
      <c r="I42" s="115"/>
      <c r="J42" s="108"/>
    </row>
    <row r="43" spans="3:10" x14ac:dyDescent="0.4">
      <c r="C43" s="115"/>
      <c r="D43" s="116"/>
      <c r="E43" s="117"/>
      <c r="F43" s="117"/>
      <c r="G43" s="112"/>
      <c r="H43" s="112"/>
      <c r="I43" s="115"/>
      <c r="J43" s="108"/>
    </row>
    <row r="44" spans="3:10" x14ac:dyDescent="0.4">
      <c r="C44" s="115"/>
      <c r="D44" s="116"/>
      <c r="E44" s="117"/>
      <c r="F44" s="117"/>
      <c r="G44" s="112"/>
      <c r="H44" s="112"/>
      <c r="I44" s="115"/>
      <c r="J44" s="108"/>
    </row>
    <row r="45" spans="3:10" x14ac:dyDescent="0.4">
      <c r="C45" s="115"/>
      <c r="D45" s="116"/>
      <c r="E45" s="117"/>
      <c r="F45" s="117"/>
      <c r="G45" s="112"/>
      <c r="H45" s="112"/>
      <c r="I45" s="115"/>
      <c r="J45" s="108"/>
    </row>
    <row r="46" spans="3:10" x14ac:dyDescent="0.4">
      <c r="C46" s="115"/>
      <c r="D46" s="116"/>
      <c r="E46" s="117"/>
      <c r="F46" s="117"/>
      <c r="G46" s="112"/>
      <c r="H46" s="112"/>
      <c r="I46" s="115"/>
      <c r="J46" s="108"/>
    </row>
    <row r="47" spans="3:10" x14ac:dyDescent="0.4">
      <c r="C47" s="115"/>
      <c r="D47" s="116"/>
      <c r="E47" s="117"/>
      <c r="F47" s="117"/>
      <c r="G47" s="112"/>
      <c r="H47" s="112"/>
      <c r="I47" s="115"/>
      <c r="J47" s="108"/>
    </row>
    <row r="48" spans="3:10" x14ac:dyDescent="0.4">
      <c r="C48" s="115"/>
      <c r="D48" s="116"/>
      <c r="E48" s="117"/>
      <c r="F48" s="117"/>
      <c r="G48" s="112"/>
      <c r="H48" s="112"/>
      <c r="I48" s="115"/>
      <c r="J48" s="108"/>
    </row>
    <row r="49" spans="3:10" x14ac:dyDescent="0.4">
      <c r="C49" s="115"/>
      <c r="D49" s="116"/>
      <c r="E49" s="117"/>
      <c r="F49" s="117"/>
      <c r="G49" s="112"/>
      <c r="H49" s="112"/>
      <c r="I49" s="115"/>
      <c r="J49" s="108"/>
    </row>
    <row r="50" spans="3:10" x14ac:dyDescent="0.4">
      <c r="C50" s="115"/>
      <c r="D50" s="116"/>
      <c r="E50" s="117"/>
      <c r="F50" s="117"/>
      <c r="G50" s="112"/>
      <c r="H50" s="112"/>
      <c r="I50" s="115"/>
      <c r="J50" s="108"/>
    </row>
    <row r="51" spans="3:10" x14ac:dyDescent="0.4">
      <c r="C51" s="115"/>
      <c r="D51" s="116"/>
      <c r="E51" s="117"/>
      <c r="F51" s="117"/>
      <c r="G51" s="112"/>
      <c r="H51" s="112"/>
      <c r="I51" s="115"/>
      <c r="J51" s="108"/>
    </row>
    <row r="52" spans="3:10" x14ac:dyDescent="0.4">
      <c r="C52" s="115"/>
      <c r="D52" s="116"/>
      <c r="E52" s="117"/>
      <c r="F52" s="117"/>
      <c r="G52" s="112"/>
      <c r="H52" s="112"/>
      <c r="I52" s="115"/>
      <c r="J52" s="108"/>
    </row>
    <row r="53" spans="3:10" x14ac:dyDescent="0.4">
      <c r="C53" s="115"/>
      <c r="D53" s="116"/>
      <c r="E53" s="117"/>
      <c r="F53" s="117"/>
      <c r="G53" s="112"/>
      <c r="H53" s="112"/>
      <c r="I53" s="115"/>
      <c r="J53" s="108"/>
    </row>
    <row r="54" spans="3:10" x14ac:dyDescent="0.4">
      <c r="C54" s="115"/>
      <c r="D54" s="116"/>
      <c r="E54" s="117"/>
      <c r="F54" s="117"/>
      <c r="G54" s="112"/>
      <c r="H54" s="112"/>
      <c r="I54" s="115"/>
      <c r="J54" s="108"/>
    </row>
    <row r="55" spans="3:10" x14ac:dyDescent="0.4">
      <c r="C55" s="115"/>
      <c r="D55" s="116"/>
      <c r="E55" s="117"/>
      <c r="F55" s="117"/>
      <c r="G55" s="112"/>
      <c r="H55" s="112"/>
      <c r="I55" s="115"/>
      <c r="J55" s="108"/>
    </row>
    <row r="56" spans="3:10" x14ac:dyDescent="0.4">
      <c r="C56" s="115"/>
      <c r="D56" s="116"/>
      <c r="E56" s="117"/>
      <c r="F56" s="117"/>
      <c r="G56" s="112"/>
      <c r="H56" s="112"/>
      <c r="I56" s="115"/>
      <c r="J56" s="108"/>
    </row>
    <row r="57" spans="3:10" x14ac:dyDescent="0.4">
      <c r="C57" s="115"/>
      <c r="D57" s="116"/>
      <c r="E57" s="117"/>
      <c r="F57" s="117"/>
      <c r="G57" s="112"/>
      <c r="H57" s="112"/>
      <c r="I57" s="115"/>
      <c r="J57" s="108"/>
    </row>
    <row r="58" spans="3:10" x14ac:dyDescent="0.4">
      <c r="C58" s="115"/>
      <c r="D58" s="116"/>
      <c r="E58" s="117"/>
      <c r="F58" s="117"/>
      <c r="G58" s="112"/>
      <c r="H58" s="112"/>
      <c r="I58" s="115"/>
      <c r="J58" s="108"/>
    </row>
    <row r="59" spans="3:10" x14ac:dyDescent="0.4">
      <c r="C59" s="115"/>
      <c r="D59" s="116"/>
      <c r="E59" s="117"/>
      <c r="F59" s="117"/>
      <c r="G59" s="112"/>
      <c r="H59" s="112"/>
      <c r="I59" s="115"/>
      <c r="J59" s="108"/>
    </row>
    <row r="60" spans="3:10" x14ac:dyDescent="0.4">
      <c r="C60" s="115"/>
      <c r="D60" s="116"/>
      <c r="E60" s="117"/>
      <c r="F60" s="117"/>
      <c r="G60" s="112"/>
      <c r="H60" s="112"/>
      <c r="I60" s="115"/>
      <c r="J60" s="108"/>
    </row>
    <row r="61" spans="3:10" x14ac:dyDescent="0.4">
      <c r="C61" s="115"/>
      <c r="D61" s="116"/>
      <c r="E61" s="117"/>
      <c r="F61" s="117"/>
      <c r="G61" s="112"/>
      <c r="H61" s="112"/>
      <c r="I61" s="115"/>
      <c r="J61" s="108"/>
    </row>
    <row r="62" spans="3:10" x14ac:dyDescent="0.4">
      <c r="C62" s="115"/>
      <c r="D62" s="116"/>
      <c r="E62" s="117"/>
      <c r="F62" s="117"/>
      <c r="G62" s="112"/>
      <c r="H62" s="112"/>
      <c r="I62" s="115"/>
      <c r="J62" s="108"/>
    </row>
    <row r="63" spans="3:10" x14ac:dyDescent="0.4">
      <c r="C63" s="115"/>
      <c r="D63" s="116"/>
      <c r="E63" s="117"/>
      <c r="F63" s="117"/>
      <c r="G63" s="112"/>
      <c r="H63" s="112"/>
      <c r="I63" s="115"/>
      <c r="J63" s="108"/>
    </row>
    <row r="64" spans="3:10" x14ac:dyDescent="0.4">
      <c r="C64" s="115"/>
      <c r="D64" s="116"/>
      <c r="E64" s="117"/>
      <c r="F64" s="117"/>
      <c r="G64" s="112"/>
      <c r="H64" s="112"/>
      <c r="I64" s="115"/>
      <c r="J64" s="108"/>
    </row>
    <row r="65" spans="3:10" x14ac:dyDescent="0.4">
      <c r="C65" s="115"/>
      <c r="D65" s="116"/>
      <c r="E65" s="117"/>
      <c r="F65" s="117"/>
      <c r="G65" s="112"/>
      <c r="H65" s="112"/>
      <c r="I65" s="115"/>
      <c r="J65" s="108"/>
    </row>
    <row r="66" spans="3:10" x14ac:dyDescent="0.4">
      <c r="C66" s="115"/>
      <c r="D66" s="116"/>
      <c r="E66" s="117"/>
      <c r="F66" s="117"/>
      <c r="G66" s="112"/>
      <c r="H66" s="112"/>
      <c r="I66" s="115"/>
      <c r="J66" s="108"/>
    </row>
    <row r="67" spans="3:10" x14ac:dyDescent="0.4">
      <c r="C67" s="115"/>
      <c r="D67" s="116"/>
      <c r="E67" s="117"/>
      <c r="F67" s="117"/>
      <c r="G67" s="112"/>
      <c r="H67" s="112"/>
      <c r="I67" s="115"/>
      <c r="J67" s="108"/>
    </row>
    <row r="68" spans="3:10" x14ac:dyDescent="0.4">
      <c r="C68" s="115"/>
      <c r="D68" s="116"/>
      <c r="E68" s="117"/>
      <c r="F68" s="117"/>
      <c r="G68" s="112"/>
      <c r="H68" s="112"/>
      <c r="I68" s="115"/>
      <c r="J68" s="108"/>
    </row>
    <row r="69" spans="3:10" x14ac:dyDescent="0.4">
      <c r="C69" s="115"/>
      <c r="D69" s="116"/>
      <c r="E69" s="117"/>
      <c r="F69" s="117"/>
      <c r="G69" s="112"/>
      <c r="H69" s="112"/>
      <c r="I69" s="115"/>
      <c r="J69" s="108"/>
    </row>
    <row r="70" spans="3:10" x14ac:dyDescent="0.4">
      <c r="C70" s="115"/>
      <c r="D70" s="116"/>
      <c r="E70" s="117"/>
      <c r="F70" s="117"/>
      <c r="G70" s="112"/>
      <c r="H70" s="112"/>
      <c r="I70" s="115"/>
      <c r="J70" s="108"/>
    </row>
    <row r="71" spans="3:10" x14ac:dyDescent="0.4">
      <c r="C71" s="115"/>
      <c r="D71" s="116"/>
      <c r="E71" s="117"/>
      <c r="F71" s="117"/>
      <c r="G71" s="112"/>
      <c r="H71" s="112"/>
      <c r="I71" s="115"/>
      <c r="J71" s="108"/>
    </row>
    <row r="72" spans="3:10" x14ac:dyDescent="0.4">
      <c r="C72" s="115"/>
      <c r="D72" s="116"/>
      <c r="E72" s="117"/>
      <c r="F72" s="117"/>
      <c r="G72" s="112"/>
      <c r="H72" s="112"/>
      <c r="I72" s="115"/>
      <c r="J72" s="108"/>
    </row>
    <row r="73" spans="3:10" x14ac:dyDescent="0.4">
      <c r="C73" s="115"/>
      <c r="D73" s="116"/>
      <c r="E73" s="117"/>
      <c r="F73" s="117"/>
      <c r="G73" s="112"/>
      <c r="H73" s="112"/>
      <c r="I73" s="115"/>
      <c r="J73" s="108"/>
    </row>
    <row r="74" spans="3:10" x14ac:dyDescent="0.4">
      <c r="C74" s="115"/>
      <c r="D74" s="116"/>
      <c r="E74" s="117"/>
      <c r="F74" s="117"/>
      <c r="G74" s="112"/>
      <c r="H74" s="112"/>
      <c r="I74" s="115"/>
      <c r="J74" s="108"/>
    </row>
    <row r="75" spans="3:10" x14ac:dyDescent="0.4">
      <c r="C75" s="115"/>
      <c r="D75" s="116"/>
      <c r="E75" s="117"/>
      <c r="F75" s="117"/>
      <c r="G75" s="112"/>
      <c r="H75" s="112"/>
      <c r="I75" s="115"/>
      <c r="J75" s="108"/>
    </row>
    <row r="76" spans="3:10" x14ac:dyDescent="0.4">
      <c r="C76" s="115"/>
      <c r="D76" s="116"/>
      <c r="E76" s="117"/>
      <c r="F76" s="117"/>
      <c r="G76" s="112"/>
      <c r="H76" s="112"/>
      <c r="I76" s="115"/>
      <c r="J76" s="108"/>
    </row>
    <row r="77" spans="3:10" x14ac:dyDescent="0.4">
      <c r="C77" s="115"/>
      <c r="D77" s="116"/>
      <c r="E77" s="117"/>
      <c r="F77" s="117"/>
      <c r="G77" s="112"/>
      <c r="H77" s="112"/>
      <c r="I77" s="115"/>
      <c r="J77" s="108"/>
    </row>
    <row r="78" spans="3:10" x14ac:dyDescent="0.4">
      <c r="C78" s="115"/>
      <c r="D78" s="116"/>
      <c r="E78" s="117"/>
      <c r="F78" s="117"/>
      <c r="G78" s="112"/>
      <c r="H78" s="112"/>
      <c r="I78" s="115"/>
      <c r="J78" s="108"/>
    </row>
    <row r="79" spans="3:10" x14ac:dyDescent="0.4">
      <c r="C79" s="115"/>
      <c r="D79" s="116"/>
      <c r="E79" s="117"/>
      <c r="F79" s="117"/>
      <c r="G79" s="112"/>
      <c r="H79" s="112"/>
      <c r="I79" s="115"/>
      <c r="J79" s="108"/>
    </row>
    <row r="80" spans="3:10" x14ac:dyDescent="0.4">
      <c r="C80" s="115"/>
      <c r="D80" s="116"/>
      <c r="E80" s="117"/>
      <c r="F80" s="117"/>
      <c r="G80" s="112"/>
      <c r="H80" s="112"/>
      <c r="I80" s="115"/>
      <c r="J80" s="108"/>
    </row>
    <row r="81" spans="3:10" x14ac:dyDescent="0.4">
      <c r="C81" s="115"/>
      <c r="D81" s="116"/>
      <c r="E81" s="117"/>
      <c r="F81" s="117"/>
      <c r="G81" s="112"/>
      <c r="H81" s="112"/>
      <c r="I81" s="115"/>
      <c r="J81" s="108"/>
    </row>
    <row r="82" spans="3:10" x14ac:dyDescent="0.4">
      <c r="C82" s="115"/>
      <c r="D82" s="116"/>
      <c r="E82" s="117"/>
      <c r="F82" s="117"/>
      <c r="G82" s="112"/>
      <c r="H82" s="112"/>
      <c r="I82" s="115"/>
      <c r="J82" s="108"/>
    </row>
    <row r="83" spans="3:10" x14ac:dyDescent="0.4">
      <c r="C83" s="115"/>
      <c r="D83" s="116"/>
      <c r="E83" s="117"/>
      <c r="F83" s="117"/>
      <c r="G83" s="112"/>
      <c r="H83" s="112"/>
      <c r="I83" s="115"/>
      <c r="J83" s="108"/>
    </row>
    <row r="84" spans="3:10" x14ac:dyDescent="0.4">
      <c r="C84" s="115"/>
      <c r="D84" s="116"/>
      <c r="E84" s="117"/>
      <c r="F84" s="117"/>
      <c r="G84" s="112"/>
      <c r="H84" s="112"/>
      <c r="I84" s="115"/>
      <c r="J84" s="108"/>
    </row>
    <row r="85" spans="3:10" x14ac:dyDescent="0.4">
      <c r="C85" s="115"/>
      <c r="D85" s="116"/>
      <c r="E85" s="117"/>
      <c r="F85" s="117"/>
      <c r="G85" s="112"/>
      <c r="H85" s="112"/>
      <c r="I85" s="115"/>
      <c r="J85" s="108"/>
    </row>
    <row r="86" spans="3:10" x14ac:dyDescent="0.4">
      <c r="C86" s="115"/>
      <c r="D86" s="116"/>
      <c r="E86" s="117"/>
      <c r="F86" s="117"/>
      <c r="G86" s="112"/>
      <c r="H86" s="112"/>
      <c r="I86" s="115"/>
      <c r="J86" s="108"/>
    </row>
    <row r="87" spans="3:10" x14ac:dyDescent="0.4">
      <c r="C87" s="115"/>
      <c r="D87" s="116"/>
      <c r="E87" s="117"/>
      <c r="F87" s="117"/>
      <c r="G87" s="112"/>
      <c r="H87" s="112"/>
      <c r="I87" s="115"/>
      <c r="J87" s="108"/>
    </row>
    <row r="88" spans="3:10" x14ac:dyDescent="0.4">
      <c r="C88" s="115"/>
      <c r="D88" s="116"/>
      <c r="E88" s="117"/>
      <c r="F88" s="117"/>
      <c r="G88" s="112"/>
      <c r="H88" s="112"/>
      <c r="I88" s="115"/>
      <c r="J88" s="108"/>
    </row>
    <row r="89" spans="3:10" x14ac:dyDescent="0.4">
      <c r="C89" s="115"/>
      <c r="D89" s="116"/>
      <c r="E89" s="117"/>
      <c r="F89" s="117"/>
      <c r="G89" s="112"/>
      <c r="H89" s="112"/>
      <c r="I89" s="115"/>
      <c r="J89" s="108"/>
    </row>
    <row r="90" spans="3:10" x14ac:dyDescent="0.4">
      <c r="C90" s="115"/>
      <c r="D90" s="116"/>
      <c r="E90" s="117"/>
      <c r="F90" s="117"/>
      <c r="G90" s="112"/>
      <c r="H90" s="112"/>
      <c r="I90" s="115"/>
      <c r="J90" s="108"/>
    </row>
    <row r="91" spans="3:10" x14ac:dyDescent="0.4">
      <c r="C91" s="115"/>
      <c r="D91" s="116"/>
      <c r="E91" s="117"/>
      <c r="F91" s="117"/>
      <c r="G91" s="112"/>
      <c r="H91" s="112"/>
      <c r="I91" s="115"/>
      <c r="J91" s="108"/>
    </row>
    <row r="92" spans="3:10" x14ac:dyDescent="0.4">
      <c r="C92" s="115"/>
      <c r="D92" s="116"/>
      <c r="E92" s="117"/>
      <c r="F92" s="117"/>
      <c r="G92" s="112"/>
      <c r="H92" s="112"/>
      <c r="I92" s="115"/>
      <c r="J92" s="108"/>
    </row>
    <row r="93" spans="3:10" x14ac:dyDescent="0.4">
      <c r="C93" s="115"/>
      <c r="D93" s="116"/>
      <c r="E93" s="117"/>
      <c r="F93" s="117"/>
      <c r="G93" s="112"/>
      <c r="H93" s="112"/>
      <c r="I93" s="115"/>
      <c r="J93" s="108"/>
    </row>
    <row r="94" spans="3:10" x14ac:dyDescent="0.4">
      <c r="C94" s="115"/>
      <c r="D94" s="116"/>
      <c r="E94" s="117"/>
      <c r="F94" s="117"/>
      <c r="G94" s="112"/>
      <c r="H94" s="112"/>
      <c r="I94" s="115"/>
      <c r="J94" s="108"/>
    </row>
    <row r="95" spans="3:10" x14ac:dyDescent="0.4">
      <c r="C95" s="115"/>
      <c r="D95" s="116"/>
      <c r="E95" s="117"/>
      <c r="F95" s="117"/>
      <c r="G95" s="112"/>
      <c r="H95" s="112"/>
      <c r="I95" s="115"/>
      <c r="J95" s="108"/>
    </row>
    <row r="96" spans="3:10" x14ac:dyDescent="0.4">
      <c r="C96" s="115"/>
      <c r="D96" s="116"/>
      <c r="E96" s="117"/>
      <c r="F96" s="117"/>
      <c r="G96" s="112"/>
      <c r="H96" s="112"/>
      <c r="I96" s="115"/>
      <c r="J96" s="108"/>
    </row>
    <row r="97" spans="3:10" x14ac:dyDescent="0.4">
      <c r="C97" s="115"/>
      <c r="D97" s="116"/>
      <c r="E97" s="117"/>
      <c r="F97" s="117"/>
      <c r="G97" s="112"/>
      <c r="H97" s="112"/>
      <c r="I97" s="115"/>
      <c r="J97" s="108"/>
    </row>
    <row r="98" spans="3:10" x14ac:dyDescent="0.4">
      <c r="C98" s="115"/>
      <c r="D98" s="116"/>
      <c r="E98" s="117"/>
      <c r="F98" s="117"/>
      <c r="G98" s="112"/>
      <c r="H98" s="112"/>
      <c r="I98" s="115"/>
      <c r="J98" s="108"/>
    </row>
    <row r="99" spans="3:10" x14ac:dyDescent="0.4">
      <c r="C99" s="115"/>
      <c r="D99" s="116"/>
      <c r="E99" s="117"/>
      <c r="F99" s="117"/>
      <c r="G99" s="112"/>
      <c r="H99" s="112"/>
      <c r="I99" s="115"/>
      <c r="J99" s="108"/>
    </row>
    <row r="100" spans="3:10" x14ac:dyDescent="0.4">
      <c r="C100" s="115"/>
      <c r="D100" s="116"/>
      <c r="E100" s="117"/>
      <c r="F100" s="117"/>
      <c r="G100" s="112"/>
      <c r="H100" s="112"/>
      <c r="I100" s="115"/>
      <c r="J100" s="108"/>
    </row>
    <row r="101" spans="3:10" x14ac:dyDescent="0.4">
      <c r="C101" s="115"/>
      <c r="D101" s="116"/>
      <c r="E101" s="117"/>
      <c r="F101" s="117"/>
      <c r="G101" s="112"/>
      <c r="H101" s="112"/>
      <c r="I101" s="115"/>
      <c r="J101" s="108"/>
    </row>
    <row r="102" spans="3:10" x14ac:dyDescent="0.4">
      <c r="C102" s="115"/>
      <c r="D102" s="116"/>
      <c r="E102" s="117"/>
      <c r="F102" s="117"/>
      <c r="G102" s="112"/>
      <c r="H102" s="112"/>
      <c r="I102" s="115"/>
      <c r="J102" s="108"/>
    </row>
    <row r="103" spans="3:10" x14ac:dyDescent="0.4">
      <c r="C103" s="115"/>
      <c r="D103" s="116"/>
      <c r="E103" s="117"/>
      <c r="F103" s="117"/>
      <c r="G103" s="112"/>
      <c r="H103" s="112"/>
      <c r="I103" s="115"/>
      <c r="J103" s="108"/>
    </row>
    <row r="104" spans="3:10" x14ac:dyDescent="0.4">
      <c r="C104" s="115"/>
      <c r="D104" s="116"/>
      <c r="E104" s="117"/>
      <c r="F104" s="117"/>
      <c r="G104" s="112"/>
      <c r="H104" s="112"/>
      <c r="I104" s="115"/>
      <c r="J104" s="108"/>
    </row>
    <row r="105" spans="3:10" x14ac:dyDescent="0.4">
      <c r="C105" s="115"/>
      <c r="D105" s="116"/>
      <c r="E105" s="117"/>
      <c r="F105" s="117"/>
      <c r="G105" s="112"/>
      <c r="H105" s="112"/>
      <c r="I105" s="115"/>
      <c r="J105" s="108"/>
    </row>
    <row r="106" spans="3:10" x14ac:dyDescent="0.4">
      <c r="C106" s="115"/>
      <c r="D106" s="116"/>
      <c r="E106" s="117"/>
      <c r="F106" s="117"/>
      <c r="G106" s="112"/>
      <c r="H106" s="112"/>
      <c r="I106" s="115"/>
      <c r="J106" s="108"/>
    </row>
    <row r="107" spans="3:10" x14ac:dyDescent="0.4">
      <c r="C107" s="115"/>
      <c r="D107" s="116"/>
      <c r="E107" s="117"/>
      <c r="F107" s="117"/>
      <c r="G107" s="112"/>
      <c r="H107" s="112"/>
      <c r="I107" s="115"/>
      <c r="J107" s="108"/>
    </row>
    <row r="108" spans="3:10" x14ac:dyDescent="0.4">
      <c r="C108" s="115"/>
      <c r="D108" s="116"/>
      <c r="E108" s="117"/>
      <c r="F108" s="117"/>
      <c r="G108" s="112"/>
      <c r="H108" s="112"/>
      <c r="I108" s="115"/>
      <c r="J108" s="108"/>
    </row>
    <row r="109" spans="3:10" x14ac:dyDescent="0.4">
      <c r="C109" s="115"/>
      <c r="D109" s="116"/>
      <c r="E109" s="117"/>
      <c r="F109" s="117"/>
      <c r="G109" s="112"/>
      <c r="H109" s="112"/>
      <c r="I109" s="115"/>
      <c r="J109" s="108"/>
    </row>
    <row r="110" spans="3:10" x14ac:dyDescent="0.4">
      <c r="C110" s="115"/>
      <c r="D110" s="116"/>
      <c r="E110" s="117"/>
      <c r="F110" s="117"/>
      <c r="G110" s="112"/>
      <c r="H110" s="112"/>
      <c r="I110" s="115"/>
      <c r="J110" s="108"/>
    </row>
    <row r="111" spans="3:10" x14ac:dyDescent="0.4">
      <c r="C111" s="115"/>
      <c r="D111" s="116"/>
      <c r="E111" s="117"/>
      <c r="F111" s="117"/>
      <c r="G111" s="112"/>
      <c r="H111" s="112"/>
      <c r="I111" s="115"/>
      <c r="J111" s="108"/>
    </row>
    <row r="112" spans="3:10" x14ac:dyDescent="0.4">
      <c r="C112" s="115"/>
      <c r="D112" s="116"/>
      <c r="E112" s="117"/>
      <c r="F112" s="117"/>
      <c r="G112" s="112"/>
      <c r="H112" s="112"/>
      <c r="I112" s="115"/>
      <c r="J112" s="108"/>
    </row>
    <row r="113" spans="3:10" x14ac:dyDescent="0.4">
      <c r="C113" s="115"/>
      <c r="D113" s="116"/>
      <c r="E113" s="117"/>
      <c r="F113" s="117"/>
      <c r="G113" s="112"/>
      <c r="H113" s="112"/>
      <c r="I113" s="115"/>
      <c r="J113" s="108"/>
    </row>
    <row r="114" spans="3:10" x14ac:dyDescent="0.4">
      <c r="C114" s="115"/>
      <c r="D114" s="116"/>
      <c r="E114" s="117"/>
      <c r="F114" s="117"/>
      <c r="G114" s="112"/>
      <c r="H114" s="112"/>
      <c r="I114" s="115"/>
      <c r="J114" s="108"/>
    </row>
    <row r="115" spans="3:10" x14ac:dyDescent="0.4">
      <c r="C115" s="115"/>
      <c r="D115" s="116"/>
      <c r="E115" s="117"/>
      <c r="F115" s="117"/>
      <c r="G115" s="112"/>
      <c r="H115" s="112"/>
      <c r="I115" s="115"/>
      <c r="J115" s="108"/>
    </row>
    <row r="116" spans="3:10" x14ac:dyDescent="0.4">
      <c r="C116" s="115"/>
      <c r="D116" s="116"/>
      <c r="E116" s="117"/>
      <c r="F116" s="117"/>
      <c r="G116" s="112"/>
      <c r="H116" s="112"/>
      <c r="I116" s="115"/>
      <c r="J116" s="108"/>
    </row>
    <row r="117" spans="3:10" x14ac:dyDescent="0.4">
      <c r="C117" s="115"/>
      <c r="D117" s="116"/>
      <c r="E117" s="117"/>
      <c r="F117" s="117"/>
      <c r="G117" s="112"/>
      <c r="H117" s="112"/>
      <c r="I117" s="115"/>
      <c r="J117" s="108"/>
    </row>
    <row r="118" spans="3:10" x14ac:dyDescent="0.4">
      <c r="C118" s="115"/>
      <c r="D118" s="116"/>
      <c r="E118" s="117"/>
      <c r="F118" s="117"/>
      <c r="G118" s="112"/>
      <c r="H118" s="112"/>
      <c r="I118" s="115"/>
      <c r="J118" s="108"/>
    </row>
    <row r="119" spans="3:10" x14ac:dyDescent="0.4">
      <c r="C119" s="115"/>
      <c r="D119" s="116"/>
      <c r="E119" s="117"/>
      <c r="F119" s="117"/>
      <c r="G119" s="112"/>
      <c r="H119" s="112"/>
      <c r="I119" s="115"/>
      <c r="J119" s="108"/>
    </row>
    <row r="120" spans="3:10" x14ac:dyDescent="0.4">
      <c r="C120" s="115"/>
      <c r="D120" s="116"/>
      <c r="E120" s="117"/>
      <c r="F120" s="117"/>
      <c r="G120" s="112"/>
      <c r="H120" s="112"/>
      <c r="I120" s="115"/>
      <c r="J120" s="108"/>
    </row>
    <row r="121" spans="3:10" x14ac:dyDescent="0.4">
      <c r="C121" s="115"/>
      <c r="D121" s="116"/>
      <c r="E121" s="117"/>
      <c r="F121" s="117"/>
      <c r="G121" s="112"/>
      <c r="H121" s="112"/>
      <c r="I121" s="115"/>
      <c r="J121" s="108"/>
    </row>
    <row r="122" spans="3:10" x14ac:dyDescent="0.4">
      <c r="C122" s="115"/>
      <c r="D122" s="116"/>
      <c r="E122" s="117"/>
      <c r="F122" s="117"/>
      <c r="G122" s="112"/>
      <c r="H122" s="112"/>
      <c r="I122" s="115"/>
      <c r="J122" s="108"/>
    </row>
    <row r="123" spans="3:10" x14ac:dyDescent="0.4">
      <c r="C123" s="115"/>
      <c r="D123" s="116"/>
      <c r="E123" s="117"/>
      <c r="F123" s="117"/>
      <c r="G123" s="112"/>
      <c r="H123" s="112"/>
      <c r="I123" s="115"/>
      <c r="J123" s="108"/>
    </row>
    <row r="124" spans="3:10" x14ac:dyDescent="0.4">
      <c r="C124" s="115"/>
      <c r="D124" s="116"/>
      <c r="E124" s="117"/>
      <c r="F124" s="117"/>
      <c r="G124" s="112"/>
      <c r="H124" s="112"/>
      <c r="I124" s="115"/>
      <c r="J124" s="108"/>
    </row>
    <row r="125" spans="3:10" x14ac:dyDescent="0.4">
      <c r="C125" s="115"/>
      <c r="D125" s="116"/>
      <c r="E125" s="117"/>
      <c r="F125" s="117"/>
      <c r="G125" s="112"/>
      <c r="H125" s="112"/>
      <c r="I125" s="115"/>
      <c r="J125" s="108"/>
    </row>
    <row r="126" spans="3:10" x14ac:dyDescent="0.4">
      <c r="C126" s="115"/>
      <c r="D126" s="116"/>
      <c r="E126" s="117"/>
      <c r="F126" s="117"/>
      <c r="G126" s="112"/>
      <c r="H126" s="112"/>
      <c r="I126" s="115"/>
      <c r="J126" s="108"/>
    </row>
    <row r="127" spans="3:10" x14ac:dyDescent="0.4">
      <c r="C127" s="115"/>
      <c r="D127" s="116"/>
      <c r="E127" s="117"/>
      <c r="F127" s="117"/>
      <c r="G127" s="112"/>
      <c r="H127" s="112"/>
      <c r="I127" s="115"/>
      <c r="J127" s="108"/>
    </row>
    <row r="128" spans="3:10" x14ac:dyDescent="0.4">
      <c r="C128" s="115"/>
      <c r="D128" s="116"/>
      <c r="E128" s="117"/>
      <c r="F128" s="117"/>
      <c r="G128" s="112"/>
      <c r="H128" s="112"/>
      <c r="I128" s="115"/>
      <c r="J128" s="108"/>
    </row>
    <row r="129" spans="3:10" x14ac:dyDescent="0.4">
      <c r="C129" s="115"/>
      <c r="D129" s="116"/>
      <c r="E129" s="117"/>
      <c r="F129" s="117"/>
      <c r="G129" s="112"/>
      <c r="H129" s="112"/>
      <c r="I129" s="115"/>
      <c r="J129" s="108"/>
    </row>
    <row r="130" spans="3:10" x14ac:dyDescent="0.4">
      <c r="C130" s="115"/>
      <c r="D130" s="116"/>
      <c r="E130" s="117"/>
      <c r="F130" s="117"/>
      <c r="G130" s="112"/>
      <c r="H130" s="112"/>
      <c r="I130" s="115"/>
      <c r="J130" s="108"/>
    </row>
    <row r="131" spans="3:10" x14ac:dyDescent="0.4">
      <c r="C131" s="115"/>
      <c r="D131" s="116"/>
      <c r="E131" s="117"/>
      <c r="F131" s="117"/>
      <c r="G131" s="112"/>
      <c r="H131" s="112"/>
      <c r="I131" s="115"/>
      <c r="J131" s="108"/>
    </row>
    <row r="132" spans="3:10" x14ac:dyDescent="0.4">
      <c r="C132" s="115"/>
      <c r="D132" s="116"/>
      <c r="E132" s="117"/>
      <c r="F132" s="117"/>
      <c r="G132" s="112"/>
      <c r="H132" s="112"/>
      <c r="I132" s="115"/>
      <c r="J132" s="108"/>
    </row>
    <row r="133" spans="3:10" x14ac:dyDescent="0.4">
      <c r="C133" s="115"/>
      <c r="D133" s="116"/>
      <c r="E133" s="117"/>
      <c r="F133" s="117"/>
      <c r="G133" s="112"/>
      <c r="H133" s="112"/>
      <c r="I133" s="115"/>
      <c r="J133" s="108"/>
    </row>
    <row r="134" spans="3:10" x14ac:dyDescent="0.4">
      <c r="C134" s="115"/>
      <c r="D134" s="116"/>
      <c r="E134" s="117"/>
      <c r="F134" s="117"/>
      <c r="G134" s="112"/>
      <c r="H134" s="112"/>
      <c r="I134" s="115"/>
      <c r="J134" s="108"/>
    </row>
    <row r="135" spans="3:10" x14ac:dyDescent="0.4">
      <c r="C135" s="115"/>
      <c r="D135" s="116"/>
      <c r="E135" s="117"/>
      <c r="F135" s="117"/>
      <c r="G135" s="112"/>
      <c r="H135" s="112"/>
      <c r="I135" s="115"/>
      <c r="J135" s="108"/>
    </row>
    <row r="136" spans="3:10" x14ac:dyDescent="0.4">
      <c r="C136" s="115"/>
      <c r="D136" s="116"/>
      <c r="E136" s="117"/>
      <c r="F136" s="117"/>
      <c r="G136" s="112"/>
      <c r="H136" s="112"/>
      <c r="I136" s="115"/>
      <c r="J136" s="108"/>
    </row>
    <row r="137" spans="3:10" x14ac:dyDescent="0.4">
      <c r="C137" s="115"/>
      <c r="D137" s="116"/>
      <c r="E137" s="117"/>
      <c r="F137" s="117"/>
      <c r="G137" s="112"/>
      <c r="H137" s="112"/>
      <c r="I137" s="115"/>
      <c r="J137" s="108"/>
    </row>
    <row r="138" spans="3:10" x14ac:dyDescent="0.4">
      <c r="C138" s="115"/>
      <c r="D138" s="116"/>
      <c r="E138" s="117"/>
      <c r="F138" s="117"/>
      <c r="G138" s="112"/>
      <c r="H138" s="112"/>
      <c r="I138" s="115"/>
      <c r="J138" s="108"/>
    </row>
    <row r="139" spans="3:10" x14ac:dyDescent="0.4">
      <c r="C139" s="115"/>
      <c r="D139" s="116"/>
      <c r="E139" s="117"/>
      <c r="F139" s="117"/>
      <c r="G139" s="112"/>
      <c r="H139" s="112"/>
      <c r="I139" s="115"/>
      <c r="J139" s="108"/>
    </row>
    <row r="140" spans="3:10" x14ac:dyDescent="0.4">
      <c r="C140" s="115"/>
      <c r="D140" s="116"/>
      <c r="E140" s="117"/>
      <c r="F140" s="117"/>
      <c r="G140" s="112"/>
      <c r="H140" s="112"/>
      <c r="I140" s="115"/>
      <c r="J140" s="108"/>
    </row>
    <row r="141" spans="3:10" x14ac:dyDescent="0.4">
      <c r="C141" s="115"/>
      <c r="D141" s="116"/>
      <c r="E141" s="117"/>
      <c r="F141" s="117"/>
      <c r="G141" s="112"/>
      <c r="H141" s="112"/>
      <c r="I141" s="115"/>
      <c r="J141" s="108"/>
    </row>
    <row r="142" spans="3:10" x14ac:dyDescent="0.4">
      <c r="C142" s="115"/>
      <c r="D142" s="116"/>
      <c r="E142" s="117"/>
      <c r="F142" s="117"/>
      <c r="G142" s="112"/>
      <c r="H142" s="112"/>
      <c r="I142" s="115"/>
      <c r="J142" s="108"/>
    </row>
    <row r="143" spans="3:10" x14ac:dyDescent="0.4">
      <c r="C143" s="115"/>
      <c r="D143" s="116"/>
      <c r="E143" s="117"/>
      <c r="F143" s="117"/>
      <c r="G143" s="112"/>
      <c r="H143" s="112"/>
      <c r="I143" s="115"/>
      <c r="J143" s="108"/>
    </row>
    <row r="144" spans="3:10" x14ac:dyDescent="0.4">
      <c r="C144" s="115"/>
      <c r="D144" s="116"/>
      <c r="E144" s="117"/>
      <c r="F144" s="117"/>
      <c r="G144" s="112"/>
      <c r="H144" s="112"/>
      <c r="I144" s="115"/>
      <c r="J144" s="108"/>
    </row>
    <row r="145" spans="3:10" x14ac:dyDescent="0.4">
      <c r="C145" s="115"/>
      <c r="D145" s="116"/>
      <c r="E145" s="117"/>
      <c r="F145" s="117"/>
      <c r="G145" s="112"/>
      <c r="H145" s="112"/>
      <c r="I145" s="115"/>
      <c r="J145" s="108"/>
    </row>
    <row r="146" spans="3:10" x14ac:dyDescent="0.4">
      <c r="C146" s="115"/>
      <c r="D146" s="116"/>
      <c r="E146" s="117"/>
      <c r="F146" s="117"/>
      <c r="G146" s="112"/>
      <c r="H146" s="112"/>
      <c r="I146" s="115"/>
      <c r="J146" s="108"/>
    </row>
    <row r="147" spans="3:10" x14ac:dyDescent="0.4">
      <c r="C147" s="115"/>
      <c r="D147" s="116"/>
      <c r="E147" s="117"/>
      <c r="F147" s="117"/>
      <c r="G147" s="112"/>
      <c r="H147" s="112"/>
      <c r="I147" s="115"/>
      <c r="J147" s="108"/>
    </row>
    <row r="148" spans="3:10" x14ac:dyDescent="0.4">
      <c r="C148" s="115"/>
      <c r="D148" s="116"/>
      <c r="E148" s="117"/>
      <c r="F148" s="117"/>
      <c r="G148" s="112"/>
      <c r="H148" s="112"/>
      <c r="I148" s="115"/>
      <c r="J148" s="108"/>
    </row>
    <row r="149" spans="3:10" x14ac:dyDescent="0.4">
      <c r="C149" s="115"/>
      <c r="D149" s="116"/>
      <c r="E149" s="117"/>
      <c r="F149" s="117"/>
      <c r="G149" s="112"/>
      <c r="H149" s="112"/>
      <c r="I149" s="115"/>
      <c r="J149" s="108"/>
    </row>
    <row r="150" spans="3:10" x14ac:dyDescent="0.4">
      <c r="C150" s="115"/>
      <c r="D150" s="116"/>
      <c r="E150" s="117"/>
      <c r="F150" s="117"/>
      <c r="G150" s="112"/>
      <c r="H150" s="112"/>
      <c r="I150" s="115"/>
      <c r="J150" s="108"/>
    </row>
    <row r="151" spans="3:10" x14ac:dyDescent="0.4">
      <c r="C151" s="115"/>
      <c r="D151" s="116"/>
      <c r="E151" s="117"/>
      <c r="F151" s="117"/>
      <c r="G151" s="112"/>
      <c r="H151" s="112"/>
      <c r="I151" s="115"/>
      <c r="J151" s="108"/>
    </row>
    <row r="152" spans="3:10" x14ac:dyDescent="0.4">
      <c r="C152" s="115"/>
      <c r="D152" s="116"/>
      <c r="E152" s="117"/>
      <c r="F152" s="117"/>
      <c r="G152" s="112"/>
      <c r="H152" s="112"/>
      <c r="I152" s="115"/>
      <c r="J152" s="108"/>
    </row>
    <row r="153" spans="3:10" x14ac:dyDescent="0.4">
      <c r="C153" s="115"/>
      <c r="D153" s="116"/>
      <c r="E153" s="117"/>
      <c r="F153" s="117"/>
      <c r="G153" s="112"/>
      <c r="H153" s="112"/>
      <c r="I153" s="115"/>
      <c r="J153" s="108"/>
    </row>
    <row r="154" spans="3:10" x14ac:dyDescent="0.4">
      <c r="C154" s="115"/>
      <c r="D154" s="116"/>
      <c r="E154" s="117"/>
      <c r="F154" s="117"/>
      <c r="G154" s="112"/>
      <c r="H154" s="112"/>
      <c r="I154" s="115"/>
      <c r="J154" s="108"/>
    </row>
    <row r="155" spans="3:10" x14ac:dyDescent="0.4">
      <c r="C155" s="115"/>
      <c r="D155" s="116"/>
      <c r="E155" s="117"/>
      <c r="F155" s="117"/>
      <c r="G155" s="112"/>
      <c r="H155" s="112"/>
      <c r="I155" s="115"/>
      <c r="J155" s="108"/>
    </row>
    <row r="156" spans="3:10" x14ac:dyDescent="0.4">
      <c r="C156" s="115"/>
      <c r="D156" s="116"/>
      <c r="E156" s="117"/>
      <c r="F156" s="117"/>
      <c r="G156" s="112"/>
      <c r="H156" s="112"/>
      <c r="I156" s="115"/>
      <c r="J156" s="108"/>
    </row>
    <row r="157" spans="3:10" x14ac:dyDescent="0.4">
      <c r="C157" s="115"/>
      <c r="D157" s="116"/>
      <c r="E157" s="117"/>
      <c r="F157" s="117"/>
      <c r="G157" s="112"/>
      <c r="H157" s="112"/>
      <c r="I157" s="115"/>
      <c r="J157" s="108"/>
    </row>
    <row r="158" spans="3:10" x14ac:dyDescent="0.4">
      <c r="C158" s="115"/>
      <c r="D158" s="116"/>
      <c r="E158" s="117"/>
      <c r="F158" s="117"/>
      <c r="G158" s="112"/>
      <c r="H158" s="112"/>
      <c r="I158" s="115"/>
      <c r="J158" s="108"/>
    </row>
    <row r="159" spans="3:10" x14ac:dyDescent="0.4">
      <c r="C159" s="115"/>
      <c r="D159" s="116"/>
      <c r="E159" s="117"/>
      <c r="F159" s="117"/>
      <c r="G159" s="112"/>
      <c r="H159" s="112"/>
      <c r="I159" s="115"/>
      <c r="J159" s="108"/>
    </row>
    <row r="160" spans="3:10" x14ac:dyDescent="0.4">
      <c r="C160" s="115"/>
      <c r="D160" s="116"/>
      <c r="E160" s="117"/>
      <c r="F160" s="117"/>
      <c r="G160" s="112"/>
      <c r="H160" s="112"/>
      <c r="I160" s="115"/>
      <c r="J160" s="108"/>
    </row>
    <row r="161" spans="3:10" x14ac:dyDescent="0.4">
      <c r="C161" s="115"/>
      <c r="D161" s="116"/>
      <c r="E161" s="117"/>
      <c r="F161" s="117"/>
      <c r="G161" s="112"/>
      <c r="H161" s="112"/>
      <c r="I161" s="115"/>
      <c r="J161" s="108"/>
    </row>
    <row r="162" spans="3:10" x14ac:dyDescent="0.4">
      <c r="C162" s="115"/>
      <c r="D162" s="116"/>
      <c r="E162" s="117"/>
      <c r="F162" s="117"/>
      <c r="G162" s="112"/>
      <c r="H162" s="112"/>
      <c r="I162" s="115"/>
      <c r="J162" s="108"/>
    </row>
    <row r="163" spans="3:10" x14ac:dyDescent="0.4">
      <c r="C163" s="115"/>
      <c r="D163" s="116"/>
      <c r="E163" s="117"/>
      <c r="F163" s="117"/>
      <c r="G163" s="112"/>
      <c r="H163" s="112"/>
      <c r="I163" s="115"/>
      <c r="J163" s="108"/>
    </row>
    <row r="164" spans="3:10" x14ac:dyDescent="0.4">
      <c r="C164" s="115"/>
      <c r="D164" s="116"/>
      <c r="E164" s="117"/>
      <c r="F164" s="117"/>
      <c r="G164" s="112"/>
      <c r="H164" s="112"/>
      <c r="I164" s="115"/>
      <c r="J164" s="108"/>
    </row>
    <row r="165" spans="3:10" x14ac:dyDescent="0.4">
      <c r="C165" s="115"/>
      <c r="D165" s="116"/>
      <c r="E165" s="117"/>
      <c r="F165" s="117"/>
      <c r="G165" s="112"/>
      <c r="H165" s="112"/>
      <c r="I165" s="115"/>
      <c r="J165" s="108"/>
    </row>
    <row r="166" spans="3:10" x14ac:dyDescent="0.4">
      <c r="C166" s="115"/>
      <c r="D166" s="116"/>
      <c r="E166" s="117"/>
      <c r="F166" s="117"/>
      <c r="G166" s="112"/>
      <c r="H166" s="112"/>
      <c r="I166" s="115"/>
      <c r="J166" s="108"/>
    </row>
    <row r="167" spans="3:10" x14ac:dyDescent="0.4">
      <c r="C167" s="115"/>
      <c r="D167" s="116"/>
      <c r="E167" s="117"/>
      <c r="F167" s="117"/>
      <c r="G167" s="112"/>
      <c r="H167" s="112"/>
      <c r="I167" s="115"/>
      <c r="J167" s="108"/>
    </row>
    <row r="168" spans="3:10" x14ac:dyDescent="0.4">
      <c r="C168" s="115"/>
      <c r="D168" s="116"/>
      <c r="E168" s="117"/>
      <c r="F168" s="117"/>
      <c r="G168" s="112"/>
      <c r="H168" s="112"/>
      <c r="I168" s="115"/>
      <c r="J168" s="108"/>
    </row>
    <row r="169" spans="3:10" x14ac:dyDescent="0.4">
      <c r="C169" s="115"/>
      <c r="D169" s="116"/>
      <c r="E169" s="117"/>
      <c r="F169" s="117"/>
      <c r="G169" s="112"/>
      <c r="H169" s="112"/>
      <c r="I169" s="115"/>
      <c r="J169" s="108"/>
    </row>
    <row r="170" spans="3:10" x14ac:dyDescent="0.4">
      <c r="C170" s="115"/>
      <c r="D170" s="116"/>
      <c r="E170" s="117"/>
      <c r="F170" s="117"/>
      <c r="G170" s="112"/>
      <c r="H170" s="112"/>
      <c r="I170" s="115"/>
      <c r="J170" s="108"/>
    </row>
    <row r="171" spans="3:10" x14ac:dyDescent="0.4">
      <c r="C171" s="115"/>
      <c r="D171" s="116"/>
      <c r="E171" s="117"/>
      <c r="F171" s="117"/>
      <c r="G171" s="112"/>
      <c r="H171" s="112"/>
      <c r="I171" s="115"/>
      <c r="J171" s="108"/>
    </row>
    <row r="172" spans="3:10" x14ac:dyDescent="0.4">
      <c r="C172" s="115"/>
      <c r="D172" s="116"/>
      <c r="E172" s="117"/>
      <c r="F172" s="117"/>
      <c r="G172" s="112"/>
      <c r="H172" s="112"/>
      <c r="I172" s="115"/>
      <c r="J172" s="108"/>
    </row>
    <row r="173" spans="3:10" x14ac:dyDescent="0.4">
      <c r="C173" s="115"/>
      <c r="D173" s="116"/>
      <c r="E173" s="117"/>
      <c r="F173" s="117"/>
      <c r="G173" s="112"/>
      <c r="H173" s="112"/>
      <c r="I173" s="115"/>
      <c r="J173" s="108"/>
    </row>
    <row r="174" spans="3:10" x14ac:dyDescent="0.4">
      <c r="C174" s="115"/>
      <c r="D174" s="116"/>
      <c r="E174" s="117"/>
      <c r="F174" s="117"/>
      <c r="G174" s="112"/>
      <c r="H174" s="112"/>
      <c r="I174" s="115"/>
      <c r="J174" s="108"/>
    </row>
    <row r="175" spans="3:10" x14ac:dyDescent="0.4">
      <c r="C175" s="115"/>
      <c r="D175" s="116"/>
      <c r="E175" s="117"/>
      <c r="F175" s="117"/>
      <c r="G175" s="112"/>
      <c r="H175" s="112"/>
      <c r="I175" s="115"/>
      <c r="J175" s="108"/>
    </row>
    <row r="176" spans="3:10" x14ac:dyDescent="0.4">
      <c r="C176" s="115"/>
      <c r="D176" s="116"/>
      <c r="E176" s="117"/>
      <c r="F176" s="117"/>
      <c r="G176" s="112"/>
      <c r="H176" s="112"/>
      <c r="I176" s="115"/>
      <c r="J176" s="108"/>
    </row>
    <row r="177" spans="3:10" x14ac:dyDescent="0.4">
      <c r="C177" s="115"/>
      <c r="D177" s="116"/>
      <c r="E177" s="117"/>
      <c r="F177" s="117"/>
      <c r="G177" s="112"/>
      <c r="H177" s="112"/>
      <c r="I177" s="115"/>
      <c r="J177" s="108"/>
    </row>
    <row r="178" spans="3:10" x14ac:dyDescent="0.4">
      <c r="C178" s="115"/>
      <c r="D178" s="116"/>
      <c r="E178" s="117"/>
      <c r="F178" s="117"/>
      <c r="G178" s="112"/>
      <c r="H178" s="112"/>
      <c r="I178" s="115"/>
      <c r="J178" s="108"/>
    </row>
    <row r="179" spans="3:10" x14ac:dyDescent="0.4">
      <c r="C179" s="115"/>
      <c r="D179" s="116"/>
      <c r="E179" s="117"/>
      <c r="F179" s="117"/>
      <c r="G179" s="112"/>
      <c r="H179" s="112"/>
      <c r="I179" s="115"/>
      <c r="J179" s="108"/>
    </row>
    <row r="180" spans="3:10" x14ac:dyDescent="0.4">
      <c r="C180" s="115"/>
      <c r="D180" s="116"/>
      <c r="E180" s="117"/>
      <c r="F180" s="117"/>
      <c r="G180" s="112"/>
      <c r="H180" s="112"/>
      <c r="I180" s="115"/>
      <c r="J180" s="108"/>
    </row>
    <row r="181" spans="3:10" x14ac:dyDescent="0.4">
      <c r="C181" s="115"/>
      <c r="D181" s="116"/>
      <c r="E181" s="117"/>
      <c r="F181" s="117"/>
      <c r="G181" s="112"/>
      <c r="H181" s="112"/>
      <c r="I181" s="115"/>
      <c r="J181" s="108"/>
    </row>
    <row r="182" spans="3:10" x14ac:dyDescent="0.4">
      <c r="C182" s="115"/>
      <c r="D182" s="116"/>
      <c r="E182" s="117"/>
      <c r="F182" s="117"/>
      <c r="G182" s="112"/>
      <c r="H182" s="112"/>
      <c r="I182" s="115"/>
      <c r="J182" s="108"/>
    </row>
    <row r="183" spans="3:10" x14ac:dyDescent="0.4">
      <c r="C183" s="115"/>
      <c r="D183" s="116"/>
      <c r="E183" s="117"/>
      <c r="F183" s="117"/>
      <c r="G183" s="112"/>
      <c r="H183" s="112"/>
      <c r="I183" s="115"/>
      <c r="J183" s="108"/>
    </row>
    <row r="184" spans="3:10" x14ac:dyDescent="0.4">
      <c r="C184" s="115"/>
      <c r="D184" s="116"/>
      <c r="E184" s="117"/>
      <c r="F184" s="117"/>
      <c r="G184" s="112"/>
      <c r="H184" s="112"/>
      <c r="I184" s="115"/>
      <c r="J184" s="108"/>
    </row>
    <row r="185" spans="3:10" x14ac:dyDescent="0.4">
      <c r="C185" s="115"/>
      <c r="D185" s="116"/>
      <c r="E185" s="117"/>
      <c r="F185" s="117"/>
      <c r="G185" s="112"/>
      <c r="H185" s="112"/>
      <c r="I185" s="115"/>
      <c r="J185" s="108"/>
    </row>
    <row r="186" spans="3:10" x14ac:dyDescent="0.4">
      <c r="C186" s="115"/>
      <c r="D186" s="116"/>
      <c r="E186" s="117"/>
      <c r="F186" s="117"/>
      <c r="G186" s="112"/>
      <c r="H186" s="112"/>
      <c r="I186" s="115"/>
      <c r="J186" s="108"/>
    </row>
    <row r="187" spans="3:10" x14ac:dyDescent="0.4">
      <c r="C187" s="115"/>
      <c r="D187" s="116"/>
      <c r="E187" s="117"/>
      <c r="F187" s="117"/>
      <c r="G187" s="112"/>
      <c r="H187" s="112"/>
      <c r="I187" s="115"/>
      <c r="J187" s="108"/>
    </row>
    <row r="188" spans="3:10" x14ac:dyDescent="0.4">
      <c r="C188" s="115"/>
      <c r="D188" s="116"/>
      <c r="E188" s="117"/>
      <c r="F188" s="117"/>
      <c r="G188" s="112"/>
      <c r="H188" s="112"/>
      <c r="I188" s="115"/>
      <c r="J188" s="108"/>
    </row>
    <row r="189" spans="3:10" x14ac:dyDescent="0.4">
      <c r="C189" s="115"/>
      <c r="D189" s="116"/>
      <c r="E189" s="117"/>
      <c r="F189" s="117"/>
      <c r="G189" s="112"/>
      <c r="H189" s="112"/>
      <c r="I189" s="115"/>
      <c r="J189" s="108"/>
    </row>
    <row r="190" spans="3:10" x14ac:dyDescent="0.4">
      <c r="C190" s="115"/>
      <c r="D190" s="116"/>
      <c r="E190" s="117"/>
      <c r="F190" s="117"/>
      <c r="G190" s="112"/>
      <c r="H190" s="112"/>
      <c r="I190" s="115"/>
      <c r="J190" s="108"/>
    </row>
    <row r="191" spans="3:10" x14ac:dyDescent="0.4">
      <c r="C191" s="115"/>
      <c r="D191" s="116"/>
      <c r="E191" s="117"/>
      <c r="F191" s="117"/>
      <c r="G191" s="112"/>
      <c r="H191" s="112"/>
      <c r="I191" s="115"/>
      <c r="J191" s="108"/>
    </row>
    <row r="192" spans="3:10" x14ac:dyDescent="0.4">
      <c r="C192" s="115"/>
      <c r="D192" s="116"/>
      <c r="E192" s="117"/>
      <c r="F192" s="117"/>
      <c r="G192" s="112"/>
      <c r="H192" s="112"/>
      <c r="I192" s="115"/>
      <c r="J192" s="108"/>
    </row>
    <row r="193" spans="3:10" x14ac:dyDescent="0.4">
      <c r="C193" s="115"/>
      <c r="D193" s="116"/>
      <c r="E193" s="117"/>
      <c r="F193" s="117"/>
      <c r="G193" s="112"/>
      <c r="H193" s="112"/>
      <c r="I193" s="115"/>
      <c r="J193" s="108"/>
    </row>
    <row r="194" spans="3:10" x14ac:dyDescent="0.4">
      <c r="C194" s="115"/>
      <c r="D194" s="116"/>
      <c r="E194" s="117"/>
      <c r="F194" s="117"/>
      <c r="G194" s="112"/>
      <c r="H194" s="112"/>
      <c r="I194" s="115"/>
      <c r="J194" s="108"/>
    </row>
    <row r="195" spans="3:10" x14ac:dyDescent="0.4">
      <c r="C195" s="115"/>
      <c r="D195" s="116"/>
      <c r="E195" s="117"/>
      <c r="F195" s="117"/>
      <c r="G195" s="112"/>
      <c r="H195" s="112"/>
      <c r="I195" s="115"/>
      <c r="J195" s="108"/>
    </row>
    <row r="196" spans="3:10" x14ac:dyDescent="0.4">
      <c r="C196" s="115"/>
      <c r="D196" s="116"/>
      <c r="E196" s="117"/>
      <c r="F196" s="117"/>
      <c r="G196" s="112"/>
      <c r="H196" s="112"/>
      <c r="I196" s="115"/>
      <c r="J196" s="108"/>
    </row>
    <row r="197" spans="3:10" x14ac:dyDescent="0.4">
      <c r="C197" s="115"/>
      <c r="D197" s="116"/>
      <c r="E197" s="117"/>
      <c r="F197" s="117"/>
      <c r="G197" s="112"/>
      <c r="H197" s="112"/>
      <c r="I197" s="115"/>
      <c r="J197" s="108"/>
    </row>
    <row r="198" spans="3:10" x14ac:dyDescent="0.4">
      <c r="C198" s="115"/>
      <c r="D198" s="116"/>
      <c r="E198" s="117"/>
      <c r="F198" s="117"/>
      <c r="G198" s="112"/>
      <c r="H198" s="112"/>
      <c r="I198" s="115"/>
      <c r="J198" s="108"/>
    </row>
    <row r="199" spans="3:10" x14ac:dyDescent="0.4">
      <c r="C199" s="115"/>
      <c r="D199" s="116"/>
      <c r="E199" s="117"/>
      <c r="F199" s="117"/>
      <c r="G199" s="112"/>
      <c r="H199" s="112"/>
      <c r="I199" s="115"/>
      <c r="J199" s="108"/>
    </row>
    <row r="200" spans="3:10" x14ac:dyDescent="0.4">
      <c r="C200" s="115"/>
      <c r="D200" s="116"/>
      <c r="E200" s="117"/>
      <c r="F200" s="117"/>
      <c r="G200" s="112"/>
      <c r="H200" s="112"/>
      <c r="I200" s="115"/>
      <c r="J200" s="108"/>
    </row>
    <row r="201" spans="3:10" x14ac:dyDescent="0.4">
      <c r="C201" s="115"/>
      <c r="D201" s="116"/>
      <c r="E201" s="117"/>
      <c r="F201" s="117"/>
      <c r="G201" s="112"/>
      <c r="H201" s="112"/>
      <c r="I201" s="115"/>
      <c r="J201" s="108"/>
    </row>
    <row r="202" spans="3:10" x14ac:dyDescent="0.4">
      <c r="C202" s="115"/>
      <c r="D202" s="116"/>
      <c r="E202" s="117"/>
      <c r="F202" s="117"/>
      <c r="G202" s="112"/>
      <c r="H202" s="112"/>
      <c r="I202" s="115"/>
      <c r="J202" s="108"/>
    </row>
    <row r="203" spans="3:10" x14ac:dyDescent="0.4">
      <c r="C203" s="115"/>
      <c r="D203" s="116"/>
      <c r="E203" s="117"/>
      <c r="F203" s="117"/>
      <c r="G203" s="112"/>
      <c r="H203" s="112"/>
      <c r="I203" s="115"/>
      <c r="J203" s="108"/>
    </row>
    <row r="204" spans="3:10" x14ac:dyDescent="0.4">
      <c r="C204" s="115"/>
      <c r="D204" s="116"/>
      <c r="E204" s="117"/>
      <c r="F204" s="117"/>
      <c r="G204" s="112"/>
      <c r="H204" s="112"/>
      <c r="I204" s="115"/>
      <c r="J204" s="108"/>
    </row>
    <row r="205" spans="3:10" x14ac:dyDescent="0.4">
      <c r="C205" s="115"/>
      <c r="D205" s="116"/>
      <c r="E205" s="117"/>
      <c r="F205" s="117"/>
      <c r="G205" s="112"/>
      <c r="H205" s="112"/>
      <c r="I205" s="115"/>
      <c r="J205" s="108"/>
    </row>
    <row r="206" spans="3:10" x14ac:dyDescent="0.4">
      <c r="C206" s="115"/>
      <c r="D206" s="116"/>
      <c r="E206" s="117"/>
      <c r="F206" s="117"/>
      <c r="G206" s="112"/>
      <c r="H206" s="112"/>
      <c r="I206" s="115"/>
      <c r="J206" s="108"/>
    </row>
    <row r="207" spans="3:10" x14ac:dyDescent="0.4">
      <c r="C207" s="115"/>
      <c r="D207" s="116"/>
      <c r="E207" s="117"/>
      <c r="F207" s="117"/>
      <c r="G207" s="112"/>
      <c r="H207" s="112"/>
      <c r="I207" s="115"/>
      <c r="J207" s="108"/>
    </row>
    <row r="208" spans="3:10" x14ac:dyDescent="0.4">
      <c r="C208" s="115"/>
      <c r="D208" s="116"/>
      <c r="E208" s="117"/>
      <c r="F208" s="117"/>
      <c r="G208" s="112"/>
      <c r="H208" s="112"/>
      <c r="I208" s="115"/>
      <c r="J208" s="108"/>
    </row>
    <row r="209" spans="3:10" x14ac:dyDescent="0.4">
      <c r="C209" s="115"/>
      <c r="D209" s="116"/>
      <c r="E209" s="117"/>
      <c r="F209" s="117"/>
      <c r="G209" s="112"/>
      <c r="H209" s="112"/>
      <c r="I209" s="115"/>
      <c r="J209" s="108"/>
    </row>
    <row r="210" spans="3:10" x14ac:dyDescent="0.4">
      <c r="C210" s="115"/>
      <c r="D210" s="116"/>
      <c r="E210" s="117"/>
      <c r="F210" s="117"/>
      <c r="G210" s="112"/>
      <c r="H210" s="112"/>
      <c r="I210" s="115"/>
      <c r="J210" s="108"/>
    </row>
    <row r="211" spans="3:10" x14ac:dyDescent="0.4">
      <c r="C211" s="115"/>
      <c r="D211" s="116"/>
      <c r="E211" s="117"/>
      <c r="F211" s="117"/>
      <c r="G211" s="112"/>
      <c r="H211" s="112"/>
      <c r="I211" s="115"/>
      <c r="J211" s="108"/>
    </row>
    <row r="212" spans="3:10" x14ac:dyDescent="0.4">
      <c r="C212" s="115"/>
      <c r="D212" s="116"/>
      <c r="E212" s="117"/>
      <c r="F212" s="117"/>
      <c r="G212" s="112"/>
      <c r="H212" s="112"/>
      <c r="I212" s="115"/>
      <c r="J212" s="108"/>
    </row>
    <row r="213" spans="3:10" x14ac:dyDescent="0.4">
      <c r="C213" s="115"/>
      <c r="D213" s="116"/>
      <c r="E213" s="117"/>
      <c r="F213" s="117"/>
      <c r="G213" s="112"/>
      <c r="H213" s="112"/>
      <c r="I213" s="115"/>
      <c r="J213" s="108"/>
    </row>
    <row r="214" spans="3:10" x14ac:dyDescent="0.4">
      <c r="C214" s="115"/>
      <c r="D214" s="116"/>
      <c r="E214" s="117"/>
      <c r="F214" s="117"/>
      <c r="G214" s="112"/>
      <c r="H214" s="112"/>
      <c r="I214" s="115"/>
      <c r="J214" s="108"/>
    </row>
    <row r="215" spans="3:10" x14ac:dyDescent="0.4">
      <c r="C215" s="115"/>
      <c r="D215" s="116"/>
      <c r="E215" s="117"/>
      <c r="F215" s="117"/>
      <c r="G215" s="112"/>
      <c r="H215" s="112"/>
      <c r="I215" s="115"/>
      <c r="J215" s="108"/>
    </row>
    <row r="216" spans="3:10" x14ac:dyDescent="0.4">
      <c r="C216" s="115"/>
      <c r="D216" s="116"/>
      <c r="E216" s="117"/>
      <c r="F216" s="117"/>
      <c r="G216" s="112"/>
      <c r="H216" s="112"/>
      <c r="I216" s="115"/>
      <c r="J216" s="108"/>
    </row>
    <row r="217" spans="3:10" x14ac:dyDescent="0.4">
      <c r="C217" s="115"/>
      <c r="D217" s="116"/>
      <c r="E217" s="117"/>
      <c r="F217" s="117"/>
      <c r="G217" s="112"/>
      <c r="H217" s="112"/>
      <c r="I217" s="115"/>
      <c r="J217" s="108"/>
    </row>
    <row r="218" spans="3:10" x14ac:dyDescent="0.4">
      <c r="C218" s="115"/>
      <c r="D218" s="116"/>
      <c r="E218" s="117"/>
      <c r="F218" s="117"/>
      <c r="G218" s="112"/>
      <c r="H218" s="112"/>
      <c r="I218" s="115"/>
      <c r="J218" s="108"/>
    </row>
    <row r="219" spans="3:10" x14ac:dyDescent="0.4">
      <c r="C219" s="115"/>
      <c r="D219" s="116"/>
      <c r="E219" s="117"/>
      <c r="F219" s="117"/>
      <c r="G219" s="112"/>
      <c r="H219" s="112"/>
      <c r="I219" s="115"/>
      <c r="J219" s="108"/>
    </row>
    <row r="220" spans="3:10" x14ac:dyDescent="0.4">
      <c r="C220" s="115"/>
      <c r="D220" s="116"/>
      <c r="E220" s="117"/>
      <c r="F220" s="117"/>
      <c r="G220" s="112"/>
      <c r="H220" s="112"/>
      <c r="I220" s="115"/>
      <c r="J220" s="108"/>
    </row>
    <row r="221" spans="3:10" x14ac:dyDescent="0.4">
      <c r="C221" s="115"/>
      <c r="D221" s="116"/>
      <c r="E221" s="117"/>
      <c r="F221" s="117"/>
      <c r="G221" s="112"/>
      <c r="H221" s="112"/>
      <c r="I221" s="115"/>
      <c r="J221" s="108"/>
    </row>
    <row r="222" spans="3:10" x14ac:dyDescent="0.4">
      <c r="C222" s="115"/>
      <c r="D222" s="116"/>
      <c r="E222" s="117"/>
      <c r="F222" s="117"/>
      <c r="G222" s="112"/>
      <c r="H222" s="112"/>
      <c r="I222" s="115"/>
      <c r="J222" s="108"/>
    </row>
    <row r="223" spans="3:10" x14ac:dyDescent="0.4">
      <c r="C223" s="115"/>
      <c r="D223" s="116"/>
      <c r="E223" s="117"/>
      <c r="F223" s="117"/>
      <c r="G223" s="112"/>
      <c r="H223" s="112"/>
      <c r="I223" s="115"/>
      <c r="J223" s="108"/>
    </row>
    <row r="224" spans="3:10" x14ac:dyDescent="0.4">
      <c r="C224" s="115"/>
      <c r="D224" s="116"/>
      <c r="E224" s="117"/>
      <c r="F224" s="117"/>
      <c r="G224" s="112"/>
      <c r="H224" s="112"/>
      <c r="I224" s="115"/>
      <c r="J224" s="108"/>
    </row>
    <row r="225" spans="3:10" x14ac:dyDescent="0.4">
      <c r="C225" s="115"/>
      <c r="D225" s="116"/>
      <c r="E225" s="117"/>
      <c r="F225" s="117"/>
      <c r="G225" s="112"/>
      <c r="H225" s="112"/>
      <c r="I225" s="115"/>
      <c r="J225" s="108"/>
    </row>
    <row r="226" spans="3:10" x14ac:dyDescent="0.4">
      <c r="C226" s="115"/>
      <c r="D226" s="116"/>
      <c r="E226" s="117"/>
      <c r="F226" s="117"/>
      <c r="G226" s="112"/>
      <c r="H226" s="112"/>
      <c r="I226" s="115"/>
      <c r="J226" s="108"/>
    </row>
    <row r="227" spans="3:10" x14ac:dyDescent="0.4">
      <c r="C227" s="115"/>
      <c r="D227" s="116"/>
      <c r="E227" s="117"/>
      <c r="F227" s="117"/>
      <c r="G227" s="112"/>
      <c r="H227" s="112"/>
      <c r="I227" s="115"/>
      <c r="J227" s="108"/>
    </row>
    <row r="228" spans="3:10" x14ac:dyDescent="0.4">
      <c r="C228" s="115"/>
      <c r="D228" s="116"/>
      <c r="E228" s="117"/>
      <c r="F228" s="117"/>
      <c r="G228" s="112"/>
      <c r="H228" s="112"/>
      <c r="I228" s="115"/>
      <c r="J228" s="108"/>
    </row>
    <row r="229" spans="3:10" x14ac:dyDescent="0.4">
      <c r="C229" s="115"/>
      <c r="D229" s="116"/>
      <c r="E229" s="117"/>
      <c r="F229" s="117"/>
      <c r="G229" s="112"/>
      <c r="H229" s="112"/>
      <c r="I229" s="115"/>
      <c r="J229" s="108"/>
    </row>
    <row r="230" spans="3:10" x14ac:dyDescent="0.4">
      <c r="C230" s="115"/>
      <c r="D230" s="116"/>
      <c r="E230" s="117"/>
      <c r="F230" s="117"/>
      <c r="G230" s="112"/>
      <c r="H230" s="112"/>
      <c r="I230" s="115"/>
      <c r="J230" s="108"/>
    </row>
    <row r="231" spans="3:10" x14ac:dyDescent="0.4">
      <c r="C231" s="115"/>
      <c r="D231" s="116"/>
      <c r="E231" s="117"/>
      <c r="F231" s="117"/>
      <c r="G231" s="112"/>
      <c r="H231" s="112"/>
      <c r="I231" s="115"/>
      <c r="J231" s="108"/>
    </row>
    <row r="232" spans="3:10" x14ac:dyDescent="0.4">
      <c r="C232" s="115"/>
      <c r="D232" s="116"/>
      <c r="E232" s="117"/>
      <c r="F232" s="117"/>
      <c r="G232" s="112"/>
      <c r="H232" s="112"/>
      <c r="I232" s="115"/>
      <c r="J232" s="108"/>
    </row>
    <row r="233" spans="3:10" x14ac:dyDescent="0.4">
      <c r="C233" s="115"/>
      <c r="D233" s="116"/>
      <c r="E233" s="117"/>
      <c r="F233" s="117"/>
      <c r="G233" s="112"/>
      <c r="H233" s="112"/>
      <c r="I233" s="115"/>
      <c r="J233" s="108"/>
    </row>
    <row r="234" spans="3:10" x14ac:dyDescent="0.4">
      <c r="C234" s="115"/>
      <c r="D234" s="116"/>
      <c r="E234" s="117"/>
      <c r="F234" s="117"/>
      <c r="G234" s="112"/>
      <c r="H234" s="112"/>
      <c r="I234" s="115"/>
      <c r="J234" s="108"/>
    </row>
    <row r="235" spans="3:10" x14ac:dyDescent="0.4">
      <c r="C235" s="115"/>
      <c r="D235" s="116"/>
      <c r="E235" s="117"/>
      <c r="F235" s="117"/>
      <c r="G235" s="112"/>
      <c r="H235" s="112"/>
      <c r="I235" s="115"/>
      <c r="J235" s="108"/>
    </row>
    <row r="236" spans="3:10" x14ac:dyDescent="0.4">
      <c r="C236" s="115"/>
      <c r="D236" s="116"/>
      <c r="E236" s="117"/>
      <c r="F236" s="117"/>
      <c r="G236" s="112"/>
      <c r="H236" s="112"/>
      <c r="I236" s="115"/>
      <c r="J236" s="108"/>
    </row>
    <row r="237" spans="3:10" x14ac:dyDescent="0.4">
      <c r="C237" s="115"/>
      <c r="D237" s="116"/>
      <c r="E237" s="117"/>
      <c r="F237" s="117"/>
      <c r="G237" s="112"/>
      <c r="H237" s="112"/>
      <c r="I237" s="115"/>
      <c r="J237" s="108"/>
    </row>
    <row r="238" spans="3:10" x14ac:dyDescent="0.4">
      <c r="C238" s="115"/>
      <c r="D238" s="116"/>
      <c r="E238" s="117"/>
      <c r="F238" s="117"/>
      <c r="G238" s="112"/>
      <c r="H238" s="112"/>
      <c r="I238" s="115"/>
      <c r="J238" s="108"/>
    </row>
    <row r="239" spans="3:10" x14ac:dyDescent="0.4">
      <c r="C239" s="115"/>
      <c r="D239" s="116"/>
      <c r="E239" s="117"/>
      <c r="F239" s="117"/>
      <c r="G239" s="112"/>
      <c r="H239" s="112"/>
      <c r="I239" s="115"/>
      <c r="J239" s="108"/>
    </row>
    <row r="240" spans="3:10" x14ac:dyDescent="0.4">
      <c r="C240" s="115"/>
      <c r="D240" s="116"/>
      <c r="E240" s="117"/>
      <c r="F240" s="117"/>
      <c r="G240" s="112"/>
      <c r="H240" s="112"/>
      <c r="I240" s="115"/>
      <c r="J240" s="108"/>
    </row>
    <row r="241" spans="3:10" x14ac:dyDescent="0.4">
      <c r="C241" s="115"/>
      <c r="D241" s="116"/>
      <c r="E241" s="117"/>
      <c r="F241" s="117"/>
      <c r="G241" s="112"/>
      <c r="H241" s="112"/>
      <c r="I241" s="115"/>
      <c r="J241" s="108"/>
    </row>
    <row r="242" spans="3:10" x14ac:dyDescent="0.4">
      <c r="C242" s="115"/>
      <c r="D242" s="116"/>
      <c r="E242" s="117"/>
      <c r="F242" s="117"/>
      <c r="G242" s="112"/>
      <c r="H242" s="112"/>
      <c r="I242" s="115"/>
      <c r="J242" s="108"/>
    </row>
    <row r="243" spans="3:10" x14ac:dyDescent="0.4">
      <c r="C243" s="115"/>
      <c r="D243" s="116"/>
      <c r="E243" s="117"/>
      <c r="F243" s="117"/>
      <c r="G243" s="112"/>
      <c r="H243" s="112"/>
      <c r="I243" s="115"/>
      <c r="J243" s="108"/>
    </row>
    <row r="244" spans="3:10" x14ac:dyDescent="0.4">
      <c r="C244" s="115"/>
      <c r="D244" s="116"/>
      <c r="E244" s="117"/>
      <c r="F244" s="117"/>
      <c r="G244" s="112"/>
      <c r="H244" s="112"/>
      <c r="I244" s="115"/>
      <c r="J244" s="108"/>
    </row>
    <row r="245" spans="3:10" x14ac:dyDescent="0.4">
      <c r="C245" s="115"/>
      <c r="D245" s="116"/>
      <c r="E245" s="117"/>
      <c r="F245" s="117"/>
      <c r="G245" s="112"/>
      <c r="H245" s="112"/>
      <c r="I245" s="115"/>
      <c r="J245" s="108"/>
    </row>
    <row r="246" spans="3:10" x14ac:dyDescent="0.4">
      <c r="C246" s="115"/>
      <c r="D246" s="116"/>
      <c r="E246" s="117"/>
      <c r="F246" s="117"/>
      <c r="G246" s="112"/>
      <c r="H246" s="112"/>
      <c r="I246" s="115"/>
      <c r="J246" s="108"/>
    </row>
    <row r="247" spans="3:10" x14ac:dyDescent="0.4">
      <c r="C247" s="115"/>
      <c r="D247" s="116"/>
      <c r="E247" s="117"/>
      <c r="F247" s="117"/>
      <c r="G247" s="112"/>
      <c r="H247" s="112"/>
      <c r="I247" s="115"/>
      <c r="J247" s="108"/>
    </row>
    <row r="248" spans="3:10" x14ac:dyDescent="0.4">
      <c r="C248" s="115"/>
      <c r="D248" s="116"/>
      <c r="E248" s="117"/>
      <c r="F248" s="117"/>
      <c r="G248" s="112"/>
      <c r="H248" s="112"/>
      <c r="I248" s="115"/>
      <c r="J248" s="108"/>
    </row>
    <row r="249" spans="3:10" x14ac:dyDescent="0.4">
      <c r="C249" s="115"/>
      <c r="D249" s="116"/>
      <c r="E249" s="117"/>
      <c r="F249" s="117"/>
      <c r="G249" s="112"/>
      <c r="H249" s="112"/>
      <c r="I249" s="115"/>
      <c r="J249" s="108"/>
    </row>
    <row r="250" spans="3:10" x14ac:dyDescent="0.4">
      <c r="C250" s="115"/>
      <c r="D250" s="116"/>
      <c r="E250" s="117"/>
      <c r="F250" s="117"/>
      <c r="G250" s="112"/>
      <c r="H250" s="112"/>
      <c r="I250" s="115"/>
      <c r="J250" s="108"/>
    </row>
    <row r="251" spans="3:10" x14ac:dyDescent="0.4">
      <c r="C251" s="115"/>
      <c r="D251" s="116"/>
      <c r="E251" s="117"/>
      <c r="F251" s="117"/>
      <c r="G251" s="112"/>
      <c r="H251" s="112"/>
      <c r="I251" s="115"/>
      <c r="J251" s="108"/>
    </row>
    <row r="252" spans="3:10" x14ac:dyDescent="0.4">
      <c r="C252" s="115"/>
      <c r="D252" s="116"/>
      <c r="E252" s="117"/>
      <c r="F252" s="117"/>
      <c r="G252" s="112"/>
      <c r="H252" s="112"/>
      <c r="I252" s="115"/>
      <c r="J252" s="108"/>
    </row>
    <row r="253" spans="3:10" x14ac:dyDescent="0.4">
      <c r="C253" s="115"/>
      <c r="D253" s="116"/>
      <c r="E253" s="117"/>
      <c r="F253" s="117"/>
      <c r="G253" s="112"/>
      <c r="H253" s="112"/>
      <c r="I253" s="115"/>
      <c r="J253" s="108"/>
    </row>
    <row r="254" spans="3:10" x14ac:dyDescent="0.4">
      <c r="C254" s="115"/>
      <c r="D254" s="116"/>
      <c r="E254" s="117"/>
      <c r="F254" s="117"/>
      <c r="G254" s="112"/>
      <c r="H254" s="112"/>
      <c r="I254" s="115"/>
      <c r="J254" s="108"/>
    </row>
    <row r="255" spans="3:10" x14ac:dyDescent="0.4">
      <c r="C255" s="115"/>
      <c r="D255" s="116"/>
      <c r="E255" s="117"/>
      <c r="F255" s="117"/>
      <c r="G255" s="112"/>
      <c r="H255" s="112"/>
      <c r="I255" s="115"/>
      <c r="J255" s="108"/>
    </row>
    <row r="256" spans="3:10" x14ac:dyDescent="0.4">
      <c r="C256" s="115"/>
      <c r="D256" s="116"/>
      <c r="E256" s="117"/>
      <c r="F256" s="117"/>
      <c r="G256" s="112"/>
      <c r="H256" s="112"/>
      <c r="I256" s="115"/>
      <c r="J256" s="108"/>
    </row>
    <row r="257" spans="3:10" x14ac:dyDescent="0.4">
      <c r="C257" s="115"/>
      <c r="D257" s="116"/>
      <c r="E257" s="117"/>
      <c r="F257" s="117"/>
      <c r="G257" s="112"/>
      <c r="H257" s="112"/>
      <c r="I257" s="115"/>
      <c r="J257" s="108"/>
    </row>
    <row r="258" spans="3:10" x14ac:dyDescent="0.4">
      <c r="C258" s="115"/>
      <c r="D258" s="116"/>
      <c r="E258" s="117"/>
      <c r="F258" s="117"/>
      <c r="G258" s="112"/>
      <c r="H258" s="112"/>
      <c r="I258" s="115"/>
      <c r="J258" s="108"/>
    </row>
    <row r="259" spans="3:10" x14ac:dyDescent="0.4">
      <c r="C259" s="115"/>
      <c r="D259" s="116"/>
      <c r="E259" s="117"/>
      <c r="F259" s="117"/>
      <c r="G259" s="112"/>
      <c r="H259" s="112"/>
      <c r="I259" s="115"/>
      <c r="J259" s="108"/>
    </row>
    <row r="260" spans="3:10" x14ac:dyDescent="0.4">
      <c r="C260" s="115"/>
      <c r="D260" s="116"/>
      <c r="E260" s="117"/>
      <c r="F260" s="117"/>
      <c r="G260" s="112"/>
      <c r="H260" s="112"/>
      <c r="I260" s="115"/>
      <c r="J260" s="108"/>
    </row>
    <row r="261" spans="3:10" x14ac:dyDescent="0.4">
      <c r="C261" s="115"/>
      <c r="D261" s="116"/>
      <c r="E261" s="117"/>
      <c r="F261" s="117"/>
      <c r="G261" s="112"/>
      <c r="H261" s="112"/>
      <c r="I261" s="115"/>
      <c r="J261" s="108"/>
    </row>
    <row r="262" spans="3:10" x14ac:dyDescent="0.4">
      <c r="C262" s="115"/>
      <c r="D262" s="116"/>
      <c r="E262" s="117"/>
      <c r="F262" s="117"/>
      <c r="G262" s="112"/>
      <c r="H262" s="112"/>
      <c r="I262" s="115"/>
      <c r="J262" s="108"/>
    </row>
    <row r="263" spans="3:10" x14ac:dyDescent="0.4">
      <c r="C263" s="115"/>
      <c r="D263" s="116"/>
      <c r="E263" s="117"/>
      <c r="F263" s="117"/>
      <c r="G263" s="112"/>
      <c r="H263" s="112"/>
      <c r="I263" s="115"/>
      <c r="J263" s="108"/>
    </row>
    <row r="264" spans="3:10" x14ac:dyDescent="0.4">
      <c r="C264" s="115"/>
      <c r="D264" s="116"/>
      <c r="E264" s="117"/>
      <c r="F264" s="117"/>
      <c r="G264" s="112"/>
      <c r="H264" s="112"/>
      <c r="I264" s="115"/>
      <c r="J264" s="108"/>
    </row>
    <row r="265" spans="3:10" x14ac:dyDescent="0.4">
      <c r="C265" s="115"/>
      <c r="D265" s="116"/>
      <c r="E265" s="117"/>
      <c r="F265" s="117"/>
      <c r="G265" s="112"/>
      <c r="H265" s="112"/>
      <c r="I265" s="115"/>
      <c r="J265" s="108"/>
    </row>
    <row r="266" spans="3:10" x14ac:dyDescent="0.4">
      <c r="C266" s="115"/>
      <c r="D266" s="116"/>
      <c r="E266" s="117"/>
      <c r="F266" s="117"/>
      <c r="G266" s="112"/>
      <c r="H266" s="112"/>
      <c r="I266" s="115"/>
      <c r="J266" s="108"/>
    </row>
    <row r="267" spans="3:10" x14ac:dyDescent="0.4">
      <c r="C267" s="115"/>
      <c r="D267" s="116"/>
      <c r="E267" s="117"/>
      <c r="F267" s="117"/>
      <c r="G267" s="112"/>
      <c r="H267" s="112"/>
      <c r="I267" s="115"/>
      <c r="J267" s="108"/>
    </row>
    <row r="268" spans="3:10" x14ac:dyDescent="0.4">
      <c r="C268" s="115"/>
      <c r="D268" s="116"/>
      <c r="E268" s="117"/>
      <c r="F268" s="117"/>
      <c r="G268" s="112"/>
      <c r="H268" s="112"/>
      <c r="I268" s="115"/>
      <c r="J268" s="108"/>
    </row>
    <row r="269" spans="3:10" x14ac:dyDescent="0.4">
      <c r="C269" s="115"/>
      <c r="D269" s="116"/>
      <c r="E269" s="117"/>
      <c r="F269" s="117"/>
      <c r="G269" s="112"/>
      <c r="H269" s="112"/>
      <c r="I269" s="115"/>
      <c r="J269" s="108"/>
    </row>
    <row r="270" spans="3:10" x14ac:dyDescent="0.4">
      <c r="C270" s="115"/>
      <c r="D270" s="116"/>
      <c r="E270" s="117"/>
      <c r="F270" s="117"/>
      <c r="G270" s="112"/>
      <c r="H270" s="112"/>
      <c r="I270" s="115"/>
      <c r="J270" s="108"/>
    </row>
    <row r="271" spans="3:10" x14ac:dyDescent="0.4">
      <c r="C271" s="115"/>
      <c r="D271" s="116"/>
      <c r="E271" s="117"/>
      <c r="F271" s="117"/>
      <c r="G271" s="112"/>
      <c r="H271" s="112"/>
      <c r="I271" s="115"/>
      <c r="J271" s="108"/>
    </row>
    <row r="272" spans="3:10" x14ac:dyDescent="0.4">
      <c r="C272" s="115"/>
      <c r="D272" s="116"/>
      <c r="E272" s="117"/>
      <c r="F272" s="117"/>
      <c r="G272" s="112"/>
      <c r="H272" s="112"/>
      <c r="I272" s="115"/>
      <c r="J272" s="108"/>
    </row>
    <row r="273" spans="3:10" x14ac:dyDescent="0.4">
      <c r="C273" s="115"/>
      <c r="D273" s="116"/>
      <c r="E273" s="117"/>
      <c r="F273" s="117"/>
      <c r="G273" s="112"/>
      <c r="H273" s="112"/>
      <c r="I273" s="115"/>
      <c r="J273" s="108"/>
    </row>
    <row r="274" spans="3:10" x14ac:dyDescent="0.4">
      <c r="C274" s="115"/>
      <c r="D274" s="116"/>
      <c r="E274" s="117"/>
      <c r="F274" s="117"/>
      <c r="G274" s="112"/>
      <c r="H274" s="112"/>
      <c r="I274" s="115"/>
      <c r="J274" s="108"/>
    </row>
    <row r="275" spans="3:10" x14ac:dyDescent="0.4">
      <c r="C275" s="115"/>
      <c r="D275" s="116"/>
      <c r="E275" s="117"/>
      <c r="F275" s="117"/>
      <c r="G275" s="112"/>
      <c r="H275" s="112"/>
      <c r="I275" s="115"/>
      <c r="J275" s="108"/>
    </row>
    <row r="276" spans="3:10" x14ac:dyDescent="0.4">
      <c r="C276" s="115"/>
      <c r="D276" s="116"/>
      <c r="E276" s="117"/>
      <c r="F276" s="117"/>
      <c r="G276" s="112"/>
      <c r="H276" s="112"/>
      <c r="I276" s="115"/>
      <c r="J276" s="108"/>
    </row>
    <row r="277" spans="3:10" x14ac:dyDescent="0.4">
      <c r="C277" s="115"/>
      <c r="D277" s="116"/>
      <c r="E277" s="117"/>
      <c r="F277" s="117"/>
      <c r="G277" s="112"/>
      <c r="H277" s="112"/>
      <c r="I277" s="115"/>
      <c r="J277" s="108"/>
    </row>
    <row r="278" spans="3:10" x14ac:dyDescent="0.4">
      <c r="C278" s="115"/>
      <c r="D278" s="116"/>
      <c r="E278" s="117"/>
      <c r="F278" s="117"/>
      <c r="G278" s="112"/>
      <c r="H278" s="112"/>
      <c r="I278" s="115"/>
      <c r="J278" s="108"/>
    </row>
    <row r="279" spans="3:10" x14ac:dyDescent="0.4">
      <c r="C279" s="115"/>
      <c r="D279" s="116"/>
      <c r="E279" s="117"/>
      <c r="F279" s="117"/>
      <c r="G279" s="112"/>
      <c r="H279" s="112"/>
      <c r="I279" s="115"/>
      <c r="J279" s="108"/>
    </row>
    <row r="280" spans="3:10" x14ac:dyDescent="0.4">
      <c r="C280" s="115"/>
      <c r="D280" s="116"/>
      <c r="E280" s="117"/>
      <c r="F280" s="117"/>
      <c r="G280" s="112"/>
      <c r="H280" s="112"/>
      <c r="I280" s="115"/>
      <c r="J280" s="108"/>
    </row>
    <row r="281" spans="3:10" x14ac:dyDescent="0.4">
      <c r="C281" s="115"/>
      <c r="D281" s="116"/>
      <c r="E281" s="117"/>
      <c r="F281" s="117"/>
      <c r="G281" s="112"/>
      <c r="H281" s="112"/>
      <c r="I281" s="115"/>
      <c r="J281" s="108"/>
    </row>
    <row r="282" spans="3:10" x14ac:dyDescent="0.4">
      <c r="C282" s="115"/>
      <c r="D282" s="116"/>
      <c r="E282" s="117"/>
      <c r="F282" s="117"/>
      <c r="G282" s="112"/>
      <c r="H282" s="112"/>
      <c r="I282" s="115"/>
      <c r="J282" s="108"/>
    </row>
    <row r="283" spans="3:10" x14ac:dyDescent="0.4">
      <c r="C283" s="115"/>
      <c r="D283" s="116"/>
      <c r="E283" s="117"/>
      <c r="F283" s="117"/>
      <c r="G283" s="112"/>
      <c r="H283" s="112"/>
      <c r="I283" s="115"/>
      <c r="J283" s="108"/>
    </row>
    <row r="284" spans="3:10" x14ac:dyDescent="0.4">
      <c r="C284" s="115"/>
      <c r="D284" s="116"/>
      <c r="E284" s="117"/>
      <c r="F284" s="117"/>
      <c r="G284" s="112"/>
      <c r="H284" s="112"/>
      <c r="I284" s="115"/>
      <c r="J284" s="108"/>
    </row>
    <row r="285" spans="3:10" x14ac:dyDescent="0.4">
      <c r="C285" s="115"/>
      <c r="D285" s="116"/>
      <c r="E285" s="117"/>
      <c r="F285" s="117"/>
      <c r="G285" s="112"/>
      <c r="H285" s="112"/>
      <c r="I285" s="115"/>
      <c r="J285" s="108"/>
    </row>
    <row r="286" spans="3:10" x14ac:dyDescent="0.4">
      <c r="C286" s="115"/>
      <c r="D286" s="116"/>
      <c r="E286" s="117"/>
      <c r="F286" s="117"/>
      <c r="G286" s="112"/>
      <c r="H286" s="112"/>
      <c r="I286" s="115"/>
      <c r="J286" s="108"/>
    </row>
    <row r="287" spans="3:10" x14ac:dyDescent="0.4">
      <c r="C287" s="115"/>
      <c r="D287" s="116"/>
      <c r="E287" s="117"/>
      <c r="F287" s="117"/>
      <c r="G287" s="112"/>
      <c r="H287" s="112"/>
      <c r="I287" s="115"/>
      <c r="J287" s="108"/>
    </row>
    <row r="288" spans="3:10" x14ac:dyDescent="0.4">
      <c r="C288" s="115"/>
      <c r="D288" s="116"/>
      <c r="E288" s="117"/>
      <c r="F288" s="117"/>
      <c r="G288" s="112"/>
      <c r="H288" s="112"/>
      <c r="I288" s="115"/>
      <c r="J288" s="108"/>
    </row>
    <row r="289" spans="3:10" x14ac:dyDescent="0.4">
      <c r="C289" s="115"/>
      <c r="D289" s="116"/>
      <c r="E289" s="117"/>
      <c r="F289" s="117"/>
      <c r="G289" s="112"/>
      <c r="H289" s="112"/>
      <c r="I289" s="115"/>
      <c r="J289" s="108"/>
    </row>
    <row r="290" spans="3:10" x14ac:dyDescent="0.4">
      <c r="C290" s="115"/>
      <c r="D290" s="116"/>
      <c r="E290" s="117"/>
      <c r="F290" s="117"/>
      <c r="G290" s="112"/>
      <c r="H290" s="112"/>
      <c r="I290" s="115"/>
      <c r="J290" s="108"/>
    </row>
    <row r="291" spans="3:10" x14ac:dyDescent="0.4">
      <c r="C291" s="115"/>
      <c r="D291" s="116"/>
      <c r="E291" s="117"/>
      <c r="F291" s="117"/>
      <c r="G291" s="112"/>
      <c r="H291" s="112"/>
      <c r="I291" s="115"/>
      <c r="J291" s="108"/>
    </row>
    <row r="292" spans="3:10" x14ac:dyDescent="0.4">
      <c r="C292" s="115"/>
      <c r="D292" s="116"/>
      <c r="E292" s="117"/>
      <c r="F292" s="117"/>
      <c r="G292" s="112"/>
      <c r="H292" s="112"/>
      <c r="I292" s="115"/>
      <c r="J292" s="108"/>
    </row>
    <row r="293" spans="3:10" x14ac:dyDescent="0.4">
      <c r="C293" s="115"/>
      <c r="D293" s="116"/>
      <c r="E293" s="117"/>
      <c r="F293" s="117"/>
      <c r="G293" s="112"/>
      <c r="H293" s="112"/>
      <c r="I293" s="115"/>
      <c r="J293" s="108"/>
    </row>
    <row r="294" spans="3:10" x14ac:dyDescent="0.4">
      <c r="C294" s="115"/>
      <c r="D294" s="116"/>
      <c r="E294" s="117"/>
      <c r="F294" s="117"/>
      <c r="G294" s="112"/>
      <c r="H294" s="112"/>
      <c r="I294" s="115"/>
      <c r="J294" s="108"/>
    </row>
    <row r="295" spans="3:10" x14ac:dyDescent="0.4">
      <c r="C295" s="115"/>
      <c r="D295" s="116"/>
      <c r="E295" s="117"/>
      <c r="F295" s="117"/>
      <c r="G295" s="112"/>
      <c r="H295" s="112"/>
      <c r="I295" s="115"/>
      <c r="J295" s="108"/>
    </row>
    <row r="296" spans="3:10" x14ac:dyDescent="0.4">
      <c r="C296" s="115"/>
      <c r="D296" s="116"/>
      <c r="E296" s="117"/>
      <c r="F296" s="117"/>
      <c r="G296" s="112"/>
      <c r="H296" s="112"/>
      <c r="I296" s="115"/>
      <c r="J296" s="108"/>
    </row>
    <row r="297" spans="3:10" x14ac:dyDescent="0.4">
      <c r="C297" s="115"/>
      <c r="D297" s="116"/>
      <c r="E297" s="117"/>
      <c r="F297" s="117"/>
      <c r="G297" s="112"/>
      <c r="H297" s="112"/>
      <c r="I297" s="115"/>
      <c r="J297" s="108"/>
    </row>
    <row r="298" spans="3:10" x14ac:dyDescent="0.4">
      <c r="C298" s="115"/>
      <c r="D298" s="116"/>
      <c r="E298" s="117"/>
      <c r="F298" s="117"/>
      <c r="G298" s="112"/>
      <c r="H298" s="112"/>
      <c r="I298" s="115"/>
      <c r="J298" s="108"/>
    </row>
    <row r="299" spans="3:10" x14ac:dyDescent="0.4">
      <c r="C299" s="115"/>
      <c r="D299" s="116"/>
      <c r="E299" s="117"/>
      <c r="F299" s="117"/>
      <c r="G299" s="112"/>
      <c r="H299" s="112"/>
      <c r="I299" s="115"/>
      <c r="J299" s="108"/>
    </row>
    <row r="300" spans="3:10" x14ac:dyDescent="0.4">
      <c r="C300" s="115"/>
      <c r="D300" s="116"/>
      <c r="E300" s="117"/>
      <c r="F300" s="117"/>
      <c r="G300" s="112"/>
      <c r="H300" s="112"/>
      <c r="I300" s="115"/>
      <c r="J300" s="108"/>
    </row>
    <row r="301" spans="3:10" x14ac:dyDescent="0.4">
      <c r="C301" s="115"/>
      <c r="D301" s="116"/>
      <c r="E301" s="117"/>
      <c r="F301" s="117"/>
      <c r="G301" s="112"/>
      <c r="H301" s="112"/>
      <c r="I301" s="115"/>
      <c r="J301" s="108"/>
    </row>
    <row r="302" spans="3:10" x14ac:dyDescent="0.4">
      <c r="C302" s="115"/>
      <c r="D302" s="116"/>
      <c r="E302" s="117"/>
      <c r="F302" s="117"/>
      <c r="G302" s="112"/>
      <c r="H302" s="112"/>
      <c r="I302" s="115"/>
      <c r="J302" s="108"/>
    </row>
    <row r="303" spans="3:10" x14ac:dyDescent="0.4">
      <c r="C303" s="115"/>
      <c r="D303" s="116"/>
      <c r="E303" s="117"/>
      <c r="F303" s="117"/>
      <c r="G303" s="112"/>
      <c r="H303" s="112"/>
      <c r="I303" s="115"/>
      <c r="J303" s="108"/>
    </row>
    <row r="304" spans="3:10" x14ac:dyDescent="0.4">
      <c r="C304" s="115"/>
      <c r="D304" s="116"/>
      <c r="E304" s="117"/>
      <c r="F304" s="117"/>
      <c r="G304" s="112"/>
      <c r="H304" s="112"/>
      <c r="I304" s="115"/>
      <c r="J304" s="108"/>
    </row>
    <row r="305" spans="3:10" x14ac:dyDescent="0.4">
      <c r="C305" s="115"/>
      <c r="D305" s="116"/>
      <c r="E305" s="117"/>
      <c r="F305" s="117"/>
      <c r="G305" s="112"/>
      <c r="H305" s="112"/>
      <c r="I305" s="115"/>
      <c r="J305" s="108"/>
    </row>
    <row r="306" spans="3:10" x14ac:dyDescent="0.4">
      <c r="C306" s="115"/>
      <c r="D306" s="116"/>
      <c r="E306" s="117"/>
      <c r="F306" s="117"/>
      <c r="G306" s="112"/>
      <c r="H306" s="112"/>
      <c r="I306" s="115"/>
      <c r="J306" s="108"/>
    </row>
    <row r="307" spans="3:10" x14ac:dyDescent="0.4">
      <c r="C307" s="115"/>
      <c r="D307" s="116"/>
      <c r="E307" s="117"/>
      <c r="F307" s="117"/>
      <c r="G307" s="112"/>
      <c r="H307" s="112"/>
      <c r="I307" s="115"/>
      <c r="J307" s="108"/>
    </row>
    <row r="308" spans="3:10" x14ac:dyDescent="0.4">
      <c r="C308" s="115"/>
      <c r="D308" s="116"/>
      <c r="E308" s="117"/>
      <c r="F308" s="117"/>
      <c r="G308" s="112"/>
      <c r="H308" s="112"/>
      <c r="I308" s="115"/>
      <c r="J308" s="108"/>
    </row>
    <row r="309" spans="3:10" x14ac:dyDescent="0.4">
      <c r="C309" s="115"/>
      <c r="D309" s="116"/>
      <c r="E309" s="117"/>
      <c r="F309" s="117"/>
      <c r="G309" s="112"/>
      <c r="H309" s="112"/>
      <c r="I309" s="115"/>
      <c r="J309" s="108"/>
    </row>
    <row r="310" spans="3:10" x14ac:dyDescent="0.4">
      <c r="C310" s="115"/>
      <c r="D310" s="116"/>
      <c r="E310" s="117"/>
      <c r="F310" s="117"/>
      <c r="G310" s="112"/>
      <c r="H310" s="112"/>
      <c r="I310" s="115"/>
      <c r="J310" s="108"/>
    </row>
    <row r="311" spans="3:10" x14ac:dyDescent="0.4">
      <c r="C311" s="115"/>
      <c r="D311" s="116"/>
      <c r="E311" s="117"/>
      <c r="F311" s="117"/>
      <c r="G311" s="112"/>
      <c r="H311" s="112"/>
      <c r="I311" s="115"/>
      <c r="J311" s="108"/>
    </row>
    <row r="312" spans="3:10" x14ac:dyDescent="0.4">
      <c r="C312" s="115"/>
      <c r="D312" s="116"/>
      <c r="E312" s="117"/>
      <c r="F312" s="117"/>
      <c r="G312" s="112"/>
      <c r="H312" s="112"/>
      <c r="I312" s="115"/>
      <c r="J312" s="108"/>
    </row>
    <row r="313" spans="3:10" x14ac:dyDescent="0.4">
      <c r="C313" s="115"/>
      <c r="D313" s="116"/>
      <c r="E313" s="117"/>
      <c r="F313" s="117"/>
      <c r="G313" s="112"/>
      <c r="H313" s="112"/>
      <c r="I313" s="115"/>
      <c r="J313" s="108"/>
    </row>
    <row r="314" spans="3:10" x14ac:dyDescent="0.4">
      <c r="C314" s="115"/>
      <c r="D314" s="116"/>
      <c r="E314" s="117"/>
      <c r="F314" s="117"/>
      <c r="G314" s="112"/>
      <c r="H314" s="112"/>
      <c r="I314" s="115"/>
      <c r="J314" s="108"/>
    </row>
    <row r="315" spans="3:10" x14ac:dyDescent="0.4">
      <c r="C315" s="115"/>
      <c r="D315" s="116"/>
      <c r="E315" s="117"/>
      <c r="F315" s="117"/>
      <c r="G315" s="112"/>
      <c r="H315" s="112"/>
      <c r="I315" s="115"/>
      <c r="J315" s="108"/>
    </row>
    <row r="316" spans="3:10" x14ac:dyDescent="0.4">
      <c r="C316" s="115"/>
      <c r="D316" s="116"/>
      <c r="E316" s="117"/>
      <c r="F316" s="117"/>
      <c r="G316" s="112"/>
      <c r="H316" s="112"/>
      <c r="I316" s="115"/>
      <c r="J316" s="108"/>
    </row>
    <row r="317" spans="3:10" x14ac:dyDescent="0.4">
      <c r="C317" s="115"/>
      <c r="D317" s="116"/>
      <c r="E317" s="117"/>
      <c r="F317" s="117"/>
      <c r="G317" s="112"/>
      <c r="H317" s="112"/>
      <c r="I317" s="115"/>
      <c r="J317" s="108"/>
    </row>
    <row r="318" spans="3:10" x14ac:dyDescent="0.4">
      <c r="C318" s="115"/>
      <c r="D318" s="116"/>
      <c r="E318" s="117"/>
      <c r="F318" s="117"/>
      <c r="G318" s="112"/>
      <c r="H318" s="112"/>
      <c r="I318" s="115"/>
      <c r="J318" s="108"/>
    </row>
    <row r="319" spans="3:10" x14ac:dyDescent="0.4">
      <c r="C319" s="115"/>
      <c r="D319" s="116"/>
      <c r="E319" s="117"/>
      <c r="F319" s="117"/>
      <c r="G319" s="112"/>
      <c r="H319" s="112"/>
      <c r="I319" s="115"/>
      <c r="J319" s="108"/>
    </row>
    <row r="320" spans="3:10" x14ac:dyDescent="0.4">
      <c r="C320" s="115"/>
      <c r="D320" s="116"/>
      <c r="E320" s="117"/>
      <c r="F320" s="117"/>
      <c r="G320" s="112"/>
      <c r="H320" s="112"/>
      <c r="I320" s="115"/>
      <c r="J320" s="108"/>
    </row>
    <row r="321" spans="3:10" x14ac:dyDescent="0.4">
      <c r="C321" s="115"/>
      <c r="D321" s="116"/>
      <c r="E321" s="117"/>
      <c r="F321" s="117"/>
      <c r="G321" s="112"/>
      <c r="H321" s="112"/>
      <c r="I321" s="115"/>
      <c r="J321" s="108"/>
    </row>
    <row r="322" spans="3:10" x14ac:dyDescent="0.4">
      <c r="C322" s="115"/>
      <c r="D322" s="116"/>
      <c r="E322" s="117"/>
      <c r="F322" s="117"/>
      <c r="G322" s="112"/>
      <c r="H322" s="112"/>
      <c r="I322" s="115"/>
      <c r="J322" s="108"/>
    </row>
    <row r="323" spans="3:10" x14ac:dyDescent="0.4">
      <c r="C323" s="115"/>
      <c r="D323" s="116"/>
      <c r="E323" s="117"/>
      <c r="F323" s="117"/>
      <c r="G323" s="112"/>
      <c r="H323" s="112"/>
      <c r="I323" s="115"/>
      <c r="J323" s="108"/>
    </row>
    <row r="324" spans="3:10" x14ac:dyDescent="0.4">
      <c r="C324" s="115"/>
      <c r="D324" s="116"/>
      <c r="E324" s="117"/>
      <c r="F324" s="117"/>
      <c r="G324" s="112"/>
      <c r="H324" s="112"/>
      <c r="I324" s="115"/>
      <c r="J324" s="108"/>
    </row>
    <row r="325" spans="3:10" x14ac:dyDescent="0.4">
      <c r="C325" s="115"/>
      <c r="D325" s="116"/>
      <c r="E325" s="117"/>
      <c r="F325" s="117"/>
      <c r="G325" s="112"/>
      <c r="H325" s="112"/>
      <c r="I325" s="115"/>
      <c r="J325" s="108"/>
    </row>
    <row r="326" spans="3:10" x14ac:dyDescent="0.4">
      <c r="C326" s="115"/>
      <c r="D326" s="116"/>
      <c r="E326" s="117"/>
      <c r="F326" s="117"/>
      <c r="G326" s="112"/>
      <c r="H326" s="112"/>
      <c r="I326" s="115"/>
      <c r="J326" s="108"/>
    </row>
    <row r="327" spans="3:10" x14ac:dyDescent="0.4">
      <c r="C327" s="115"/>
      <c r="D327" s="116"/>
      <c r="E327" s="117"/>
      <c r="F327" s="117"/>
      <c r="G327" s="112"/>
      <c r="H327" s="112"/>
      <c r="I327" s="115"/>
      <c r="J327" s="108"/>
    </row>
    <row r="328" spans="3:10" x14ac:dyDescent="0.4">
      <c r="C328" s="115"/>
      <c r="D328" s="116"/>
      <c r="E328" s="117"/>
      <c r="F328" s="117"/>
      <c r="G328" s="112"/>
      <c r="H328" s="112"/>
      <c r="I328" s="115"/>
      <c r="J328" s="108"/>
    </row>
    <row r="329" spans="3:10" x14ac:dyDescent="0.4">
      <c r="C329" s="115"/>
      <c r="D329" s="116"/>
      <c r="E329" s="117"/>
      <c r="F329" s="117"/>
      <c r="G329" s="112"/>
      <c r="H329" s="112"/>
      <c r="I329" s="115"/>
      <c r="J329" s="108"/>
    </row>
    <row r="330" spans="3:10" x14ac:dyDescent="0.4">
      <c r="C330" s="115"/>
      <c r="D330" s="116"/>
      <c r="E330" s="117"/>
      <c r="F330" s="117"/>
      <c r="G330" s="112"/>
      <c r="H330" s="112"/>
      <c r="I330" s="115"/>
      <c r="J330" s="108"/>
    </row>
    <row r="331" spans="3:10" x14ac:dyDescent="0.4">
      <c r="C331" s="115"/>
      <c r="D331" s="116"/>
      <c r="E331" s="117"/>
      <c r="F331" s="117"/>
      <c r="G331" s="112"/>
      <c r="H331" s="112"/>
      <c r="I331" s="115"/>
      <c r="J331" s="108"/>
    </row>
    <row r="332" spans="3:10" x14ac:dyDescent="0.4">
      <c r="C332" s="115"/>
      <c r="D332" s="116"/>
      <c r="E332" s="117"/>
      <c r="F332" s="117"/>
      <c r="G332" s="112"/>
      <c r="H332" s="112"/>
      <c r="I332" s="115"/>
      <c r="J332" s="108"/>
    </row>
    <row r="333" spans="3:10" x14ac:dyDescent="0.4">
      <c r="C333" s="115"/>
      <c r="D333" s="116"/>
      <c r="E333" s="117"/>
      <c r="F333" s="117"/>
      <c r="G333" s="112"/>
      <c r="H333" s="112"/>
      <c r="I333" s="115"/>
      <c r="J333" s="108"/>
    </row>
    <row r="334" spans="3:10" x14ac:dyDescent="0.4">
      <c r="C334" s="115"/>
      <c r="D334" s="116"/>
      <c r="E334" s="117"/>
      <c r="F334" s="117"/>
      <c r="G334" s="112"/>
      <c r="H334" s="112"/>
      <c r="I334" s="115"/>
      <c r="J334" s="108"/>
    </row>
    <row r="335" spans="3:10" x14ac:dyDescent="0.4">
      <c r="C335" s="115"/>
      <c r="D335" s="116"/>
      <c r="E335" s="117"/>
      <c r="F335" s="117"/>
      <c r="G335" s="112"/>
      <c r="H335" s="112"/>
      <c r="I335" s="115"/>
      <c r="J335" s="108"/>
    </row>
    <row r="336" spans="3:10" x14ac:dyDescent="0.4">
      <c r="C336" s="115"/>
      <c r="D336" s="116"/>
      <c r="E336" s="117"/>
      <c r="F336" s="117"/>
      <c r="G336" s="112"/>
      <c r="H336" s="112"/>
      <c r="I336" s="115"/>
      <c r="J336" s="108"/>
    </row>
    <row r="337" spans="3:10" x14ac:dyDescent="0.4">
      <c r="C337" s="115"/>
      <c r="D337" s="116"/>
      <c r="E337" s="117"/>
      <c r="F337" s="117"/>
      <c r="G337" s="112"/>
      <c r="H337" s="112"/>
      <c r="I337" s="115"/>
      <c r="J337" s="108"/>
    </row>
    <row r="338" spans="3:10" x14ac:dyDescent="0.4">
      <c r="C338" s="115"/>
      <c r="D338" s="116"/>
      <c r="E338" s="117"/>
      <c r="F338" s="117"/>
      <c r="G338" s="112"/>
      <c r="H338" s="112"/>
      <c r="I338" s="115"/>
      <c r="J338" s="108"/>
    </row>
    <row r="339" spans="3:10" x14ac:dyDescent="0.4">
      <c r="C339" s="115"/>
      <c r="D339" s="116"/>
      <c r="E339" s="117"/>
      <c r="F339" s="117"/>
      <c r="G339" s="112"/>
      <c r="H339" s="112"/>
      <c r="I339" s="115"/>
      <c r="J339" s="108"/>
    </row>
    <row r="340" spans="3:10" x14ac:dyDescent="0.4">
      <c r="C340" s="115"/>
      <c r="D340" s="116"/>
      <c r="E340" s="117"/>
      <c r="F340" s="117"/>
      <c r="G340" s="112"/>
      <c r="H340" s="112"/>
      <c r="I340" s="115"/>
      <c r="J340" s="108"/>
    </row>
    <row r="341" spans="3:10" x14ac:dyDescent="0.4">
      <c r="C341" s="115"/>
      <c r="D341" s="116"/>
      <c r="E341" s="117"/>
      <c r="F341" s="117"/>
      <c r="G341" s="112"/>
      <c r="H341" s="112"/>
      <c r="I341" s="115"/>
      <c r="J341" s="108"/>
    </row>
    <row r="342" spans="3:10" x14ac:dyDescent="0.4">
      <c r="C342" s="115"/>
      <c r="D342" s="116"/>
      <c r="E342" s="117"/>
      <c r="F342" s="117"/>
      <c r="G342" s="112"/>
      <c r="H342" s="112"/>
      <c r="I342" s="115"/>
      <c r="J342" s="108"/>
    </row>
    <row r="343" spans="3:10" x14ac:dyDescent="0.4">
      <c r="C343" s="115"/>
      <c r="D343" s="116"/>
      <c r="E343" s="117"/>
      <c r="F343" s="117"/>
      <c r="G343" s="112"/>
      <c r="H343" s="112"/>
      <c r="I343" s="115"/>
      <c r="J343" s="108"/>
    </row>
    <row r="344" spans="3:10" x14ac:dyDescent="0.4">
      <c r="C344" s="115"/>
      <c r="D344" s="116"/>
      <c r="E344" s="117"/>
      <c r="F344" s="117"/>
      <c r="G344" s="112"/>
      <c r="H344" s="112"/>
      <c r="I344" s="115"/>
      <c r="J344" s="108"/>
    </row>
    <row r="345" spans="3:10" x14ac:dyDescent="0.4">
      <c r="C345" s="115"/>
      <c r="D345" s="116"/>
      <c r="E345" s="117"/>
      <c r="F345" s="117"/>
      <c r="G345" s="112"/>
      <c r="H345" s="112"/>
      <c r="I345" s="115"/>
      <c r="J345" s="108"/>
    </row>
    <row r="346" spans="3:10" x14ac:dyDescent="0.4">
      <c r="C346" s="115"/>
      <c r="D346" s="116"/>
      <c r="E346" s="117"/>
      <c r="F346" s="117"/>
      <c r="G346" s="112"/>
      <c r="H346" s="112"/>
      <c r="I346" s="115"/>
      <c r="J346" s="108"/>
    </row>
    <row r="347" spans="3:10" x14ac:dyDescent="0.4">
      <c r="C347" s="115"/>
      <c r="D347" s="116"/>
      <c r="E347" s="117"/>
      <c r="F347" s="117"/>
      <c r="G347" s="112"/>
      <c r="H347" s="112"/>
      <c r="I347" s="115"/>
      <c r="J347" s="108"/>
    </row>
    <row r="348" spans="3:10" x14ac:dyDescent="0.4">
      <c r="C348" s="115"/>
      <c r="D348" s="116"/>
      <c r="E348" s="117"/>
      <c r="F348" s="117"/>
      <c r="G348" s="112"/>
      <c r="H348" s="112"/>
      <c r="I348" s="115"/>
      <c r="J348" s="108"/>
    </row>
    <row r="349" spans="3:10" x14ac:dyDescent="0.4">
      <c r="C349" s="115"/>
      <c r="D349" s="116"/>
      <c r="E349" s="117"/>
      <c r="F349" s="117"/>
      <c r="G349" s="112"/>
      <c r="H349" s="112"/>
      <c r="I349" s="115"/>
      <c r="J349" s="108"/>
    </row>
    <row r="350" spans="3:10" x14ac:dyDescent="0.4">
      <c r="C350" s="115"/>
      <c r="D350" s="116"/>
      <c r="E350" s="117"/>
      <c r="F350" s="117"/>
      <c r="G350" s="112"/>
      <c r="H350" s="112"/>
      <c r="I350" s="115"/>
      <c r="J350" s="108"/>
    </row>
    <row r="351" spans="3:10" x14ac:dyDescent="0.4">
      <c r="C351" s="115"/>
      <c r="D351" s="116"/>
      <c r="E351" s="117"/>
      <c r="F351" s="117"/>
      <c r="G351" s="112"/>
      <c r="H351" s="112"/>
      <c r="I351" s="115"/>
      <c r="J351" s="108"/>
    </row>
    <row r="352" spans="3:10" x14ac:dyDescent="0.4">
      <c r="C352" s="115"/>
      <c r="D352" s="116"/>
      <c r="E352" s="117"/>
      <c r="F352" s="117"/>
      <c r="G352" s="112"/>
      <c r="H352" s="112"/>
      <c r="I352" s="115"/>
      <c r="J352" s="108"/>
    </row>
    <row r="353" spans="3:10" x14ac:dyDescent="0.4">
      <c r="C353" s="115"/>
      <c r="D353" s="116"/>
      <c r="E353" s="117"/>
      <c r="F353" s="117"/>
      <c r="G353" s="112"/>
      <c r="H353" s="112"/>
      <c r="I353" s="115"/>
      <c r="J353" s="108"/>
    </row>
    <row r="354" spans="3:10" x14ac:dyDescent="0.4">
      <c r="C354" s="115"/>
      <c r="D354" s="116"/>
      <c r="E354" s="117"/>
      <c r="F354" s="117"/>
      <c r="G354" s="112"/>
      <c r="H354" s="112"/>
      <c r="I354" s="115"/>
      <c r="J354" s="108"/>
    </row>
    <row r="355" spans="3:10" x14ac:dyDescent="0.4">
      <c r="C355" s="115"/>
      <c r="D355" s="116"/>
      <c r="E355" s="117"/>
      <c r="F355" s="117"/>
      <c r="G355" s="112"/>
      <c r="H355" s="112"/>
      <c r="I355" s="115"/>
      <c r="J355" s="108"/>
    </row>
    <row r="356" spans="3:10" x14ac:dyDescent="0.4">
      <c r="C356" s="115"/>
      <c r="D356" s="116"/>
      <c r="E356" s="117"/>
      <c r="F356" s="117"/>
      <c r="G356" s="112"/>
      <c r="H356" s="112"/>
      <c r="I356" s="115"/>
      <c r="J356" s="108"/>
    </row>
    <row r="357" spans="3:10" x14ac:dyDescent="0.4">
      <c r="C357" s="115"/>
      <c r="D357" s="116"/>
      <c r="E357" s="117"/>
      <c r="F357" s="117"/>
      <c r="G357" s="112"/>
      <c r="H357" s="112"/>
      <c r="I357" s="115"/>
      <c r="J357" s="108"/>
    </row>
    <row r="358" spans="3:10" x14ac:dyDescent="0.4">
      <c r="C358" s="115"/>
      <c r="D358" s="116"/>
      <c r="E358" s="117"/>
      <c r="F358" s="117"/>
      <c r="G358" s="112"/>
      <c r="H358" s="112"/>
      <c r="I358" s="115"/>
      <c r="J358" s="108"/>
    </row>
    <row r="359" spans="3:10" x14ac:dyDescent="0.4">
      <c r="C359" s="115"/>
      <c r="D359" s="116"/>
      <c r="E359" s="117"/>
      <c r="F359" s="117"/>
      <c r="G359" s="112"/>
      <c r="H359" s="112"/>
      <c r="I359" s="115"/>
      <c r="J359" s="108"/>
    </row>
    <row r="360" spans="3:10" x14ac:dyDescent="0.4">
      <c r="C360" s="115"/>
      <c r="D360" s="116"/>
      <c r="E360" s="117"/>
      <c r="F360" s="117"/>
      <c r="G360" s="112"/>
      <c r="H360" s="112"/>
      <c r="I360" s="115"/>
      <c r="J360" s="108"/>
    </row>
    <row r="361" spans="3:10" x14ac:dyDescent="0.4">
      <c r="C361" s="115"/>
      <c r="D361" s="116"/>
      <c r="E361" s="117"/>
      <c r="F361" s="117"/>
      <c r="G361" s="112"/>
      <c r="H361" s="112"/>
      <c r="I361" s="115"/>
      <c r="J361" s="108"/>
    </row>
    <row r="362" spans="3:10" x14ac:dyDescent="0.4">
      <c r="C362" s="115"/>
      <c r="D362" s="116"/>
      <c r="E362" s="117"/>
      <c r="F362" s="117"/>
      <c r="G362" s="112"/>
      <c r="H362" s="112"/>
      <c r="I362" s="115"/>
      <c r="J362" s="108"/>
    </row>
    <row r="363" spans="3:10" x14ac:dyDescent="0.4">
      <c r="C363" s="115"/>
      <c r="D363" s="116"/>
      <c r="E363" s="117"/>
      <c r="F363" s="117"/>
      <c r="G363" s="112"/>
      <c r="H363" s="112"/>
      <c r="I363" s="115"/>
      <c r="J363" s="108"/>
    </row>
    <row r="364" spans="3:10" x14ac:dyDescent="0.4">
      <c r="C364" s="115"/>
      <c r="D364" s="116"/>
      <c r="E364" s="117"/>
      <c r="F364" s="117"/>
      <c r="G364" s="112"/>
      <c r="H364" s="112"/>
      <c r="I364" s="115"/>
      <c r="J364" s="108"/>
    </row>
    <row r="365" spans="3:10" x14ac:dyDescent="0.4">
      <c r="C365" s="115"/>
      <c r="D365" s="116"/>
      <c r="E365" s="117"/>
      <c r="F365" s="117"/>
      <c r="G365" s="112"/>
      <c r="H365" s="112"/>
      <c r="I365" s="115"/>
      <c r="J365" s="108"/>
    </row>
    <row r="366" spans="3:10" x14ac:dyDescent="0.4">
      <c r="C366" s="115"/>
      <c r="D366" s="116"/>
      <c r="E366" s="117"/>
      <c r="F366" s="117"/>
      <c r="G366" s="112"/>
      <c r="H366" s="112"/>
      <c r="I366" s="115"/>
      <c r="J366" s="108"/>
    </row>
    <row r="367" spans="3:10" x14ac:dyDescent="0.4">
      <c r="C367" s="115"/>
      <c r="D367" s="116"/>
      <c r="E367" s="117"/>
      <c r="F367" s="117"/>
      <c r="G367" s="112"/>
      <c r="H367" s="112"/>
      <c r="I367" s="115"/>
      <c r="J367" s="108"/>
    </row>
    <row r="368" spans="3:10" x14ac:dyDescent="0.4">
      <c r="C368" s="115"/>
      <c r="D368" s="116"/>
      <c r="E368" s="117"/>
      <c r="F368" s="117"/>
      <c r="G368" s="112"/>
      <c r="H368" s="112"/>
      <c r="I368" s="115"/>
      <c r="J368" s="108"/>
    </row>
    <row r="369" spans="3:10" x14ac:dyDescent="0.4">
      <c r="C369" s="115"/>
      <c r="D369" s="116"/>
      <c r="E369" s="117"/>
      <c r="F369" s="117"/>
      <c r="G369" s="112"/>
      <c r="H369" s="112"/>
      <c r="I369" s="115"/>
      <c r="J369" s="108"/>
    </row>
    <row r="370" spans="3:10" x14ac:dyDescent="0.4">
      <c r="C370" s="115"/>
      <c r="D370" s="116"/>
      <c r="E370" s="117"/>
      <c r="F370" s="117"/>
      <c r="G370" s="112"/>
      <c r="H370" s="112"/>
      <c r="I370" s="115"/>
      <c r="J370" s="108"/>
    </row>
    <row r="371" spans="3:10" x14ac:dyDescent="0.4">
      <c r="C371" s="115"/>
      <c r="D371" s="116"/>
      <c r="E371" s="117"/>
      <c r="F371" s="117"/>
      <c r="G371" s="112"/>
      <c r="H371" s="112"/>
      <c r="I371" s="115"/>
      <c r="J371" s="108"/>
    </row>
    <row r="372" spans="3:10" x14ac:dyDescent="0.4">
      <c r="C372" s="115"/>
      <c r="D372" s="116"/>
      <c r="E372" s="117"/>
      <c r="F372" s="117"/>
      <c r="G372" s="112"/>
      <c r="H372" s="112"/>
      <c r="I372" s="115"/>
      <c r="J372" s="108"/>
    </row>
    <row r="373" spans="3:10" x14ac:dyDescent="0.4">
      <c r="C373" s="115"/>
      <c r="D373" s="116"/>
      <c r="E373" s="117"/>
      <c r="F373" s="117"/>
      <c r="G373" s="112"/>
      <c r="H373" s="112"/>
      <c r="I373" s="115"/>
      <c r="J373" s="108"/>
    </row>
    <row r="374" spans="3:10" x14ac:dyDescent="0.4">
      <c r="C374" s="115"/>
      <c r="D374" s="116"/>
      <c r="E374" s="117"/>
      <c r="F374" s="117"/>
      <c r="G374" s="112"/>
      <c r="H374" s="112"/>
      <c r="I374" s="115"/>
      <c r="J374" s="108"/>
    </row>
    <row r="375" spans="3:10" x14ac:dyDescent="0.4">
      <c r="C375" s="115"/>
      <c r="D375" s="116"/>
      <c r="E375" s="117"/>
      <c r="F375" s="117"/>
      <c r="G375" s="112"/>
      <c r="H375" s="112"/>
      <c r="I375" s="115"/>
      <c r="J375" s="108"/>
    </row>
    <row r="376" spans="3:10" x14ac:dyDescent="0.4">
      <c r="C376" s="115"/>
      <c r="D376" s="116"/>
      <c r="E376" s="117"/>
      <c r="F376" s="117"/>
      <c r="G376" s="112"/>
      <c r="H376" s="112"/>
      <c r="I376" s="115"/>
      <c r="J376" s="108"/>
    </row>
    <row r="377" spans="3:10" x14ac:dyDescent="0.4">
      <c r="C377" s="115"/>
      <c r="D377" s="116"/>
      <c r="E377" s="117"/>
      <c r="F377" s="117"/>
      <c r="G377" s="112"/>
      <c r="H377" s="112"/>
      <c r="I377" s="115"/>
      <c r="J377" s="108"/>
    </row>
    <row r="378" spans="3:10" x14ac:dyDescent="0.4">
      <c r="C378" s="115"/>
      <c r="D378" s="116"/>
      <c r="E378" s="117"/>
      <c r="F378" s="117"/>
      <c r="G378" s="112"/>
      <c r="H378" s="112"/>
      <c r="I378" s="115"/>
      <c r="J378" s="108"/>
    </row>
    <row r="379" spans="3:10" x14ac:dyDescent="0.4">
      <c r="C379" s="115"/>
      <c r="D379" s="116"/>
      <c r="E379" s="117"/>
      <c r="F379" s="117"/>
      <c r="G379" s="112"/>
      <c r="H379" s="112"/>
      <c r="I379" s="115"/>
      <c r="J379" s="108"/>
    </row>
    <row r="380" spans="3:10" x14ac:dyDescent="0.4">
      <c r="C380" s="115"/>
      <c r="D380" s="116"/>
      <c r="E380" s="117"/>
      <c r="F380" s="117"/>
      <c r="G380" s="112"/>
      <c r="H380" s="112"/>
      <c r="I380" s="115"/>
      <c r="J380" s="108"/>
    </row>
    <row r="381" spans="3:10" x14ac:dyDescent="0.4">
      <c r="C381" s="115"/>
      <c r="D381" s="116"/>
      <c r="E381" s="117"/>
      <c r="F381" s="117"/>
      <c r="G381" s="112"/>
      <c r="H381" s="112"/>
      <c r="I381" s="115"/>
      <c r="J381" s="108"/>
    </row>
    <row r="382" spans="3:10" x14ac:dyDescent="0.4">
      <c r="C382" s="115"/>
      <c r="D382" s="116"/>
      <c r="E382" s="117"/>
      <c r="F382" s="117"/>
      <c r="G382" s="112"/>
      <c r="H382" s="112"/>
      <c r="I382" s="115"/>
      <c r="J382" s="108"/>
    </row>
    <row r="383" spans="3:10" x14ac:dyDescent="0.4">
      <c r="C383" s="115"/>
      <c r="D383" s="116"/>
      <c r="E383" s="117"/>
      <c r="F383" s="117"/>
      <c r="G383" s="112"/>
      <c r="H383" s="112"/>
      <c r="I383" s="115"/>
      <c r="J383" s="108"/>
    </row>
    <row r="384" spans="3:10" x14ac:dyDescent="0.4">
      <c r="C384" s="115"/>
      <c r="D384" s="116"/>
      <c r="E384" s="117"/>
      <c r="F384" s="117"/>
      <c r="G384" s="112"/>
      <c r="H384" s="112"/>
      <c r="I384" s="115"/>
      <c r="J384" s="108"/>
    </row>
    <row r="385" spans="3:10" x14ac:dyDescent="0.4">
      <c r="C385" s="115"/>
      <c r="D385" s="116"/>
      <c r="E385" s="117"/>
      <c r="F385" s="117"/>
      <c r="G385" s="112"/>
      <c r="H385" s="112"/>
      <c r="I385" s="115"/>
      <c r="J385" s="108"/>
    </row>
    <row r="386" spans="3:10" x14ac:dyDescent="0.4">
      <c r="C386" s="115"/>
      <c r="D386" s="116"/>
      <c r="E386" s="117"/>
      <c r="F386" s="117"/>
      <c r="G386" s="112"/>
      <c r="H386" s="112"/>
      <c r="I386" s="115"/>
      <c r="J386" s="108"/>
    </row>
    <row r="387" spans="3:10" x14ac:dyDescent="0.4">
      <c r="C387" s="115"/>
      <c r="D387" s="116"/>
      <c r="E387" s="117"/>
      <c r="F387" s="117"/>
      <c r="G387" s="112"/>
      <c r="H387" s="112"/>
      <c r="I387" s="115"/>
      <c r="J387" s="108"/>
    </row>
    <row r="388" spans="3:10" x14ac:dyDescent="0.4">
      <c r="C388" s="115"/>
      <c r="D388" s="116"/>
      <c r="E388" s="117"/>
      <c r="F388" s="117"/>
      <c r="G388" s="112"/>
      <c r="H388" s="112"/>
      <c r="I388" s="115"/>
      <c r="J388" s="108"/>
    </row>
    <row r="389" spans="3:10" x14ac:dyDescent="0.4">
      <c r="C389" s="115"/>
      <c r="D389" s="116"/>
      <c r="E389" s="117"/>
      <c r="F389" s="117"/>
      <c r="G389" s="112"/>
      <c r="H389" s="112"/>
      <c r="I389" s="115"/>
      <c r="J389" s="108"/>
    </row>
    <row r="390" spans="3:10" x14ac:dyDescent="0.4">
      <c r="C390" s="115"/>
      <c r="D390" s="116"/>
      <c r="E390" s="117"/>
      <c r="F390" s="117"/>
      <c r="G390" s="112"/>
      <c r="H390" s="112"/>
      <c r="I390" s="115"/>
      <c r="J390" s="108"/>
    </row>
    <row r="391" spans="3:10" x14ac:dyDescent="0.4">
      <c r="C391" s="115"/>
      <c r="D391" s="116"/>
      <c r="E391" s="117"/>
      <c r="F391" s="117"/>
      <c r="G391" s="112"/>
      <c r="H391" s="112"/>
      <c r="I391" s="115"/>
      <c r="J391" s="108"/>
    </row>
    <row r="392" spans="3:10" x14ac:dyDescent="0.4">
      <c r="C392" s="115"/>
      <c r="D392" s="116"/>
      <c r="E392" s="117"/>
      <c r="F392" s="117"/>
      <c r="G392" s="112"/>
      <c r="H392" s="112"/>
      <c r="I392" s="115"/>
      <c r="J392" s="108"/>
    </row>
    <row r="393" spans="3:10" x14ac:dyDescent="0.4">
      <c r="C393" s="115"/>
      <c r="D393" s="116"/>
      <c r="E393" s="117"/>
      <c r="F393" s="117"/>
      <c r="G393" s="112"/>
      <c r="H393" s="112"/>
      <c r="I393" s="115"/>
      <c r="J393" s="108"/>
    </row>
    <row r="394" spans="3:10" x14ac:dyDescent="0.4">
      <c r="C394" s="115"/>
      <c r="D394" s="116"/>
      <c r="E394" s="117"/>
      <c r="F394" s="117"/>
      <c r="G394" s="112"/>
      <c r="H394" s="112"/>
      <c r="I394" s="115"/>
      <c r="J394" s="108"/>
    </row>
    <row r="395" spans="3:10" x14ac:dyDescent="0.4">
      <c r="C395" s="115"/>
      <c r="D395" s="116"/>
      <c r="E395" s="117"/>
      <c r="F395" s="117"/>
      <c r="G395" s="112"/>
      <c r="H395" s="112"/>
      <c r="I395" s="115"/>
      <c r="J395" s="108"/>
    </row>
    <row r="396" spans="3:10" x14ac:dyDescent="0.4">
      <c r="C396" s="115"/>
      <c r="D396" s="116"/>
      <c r="E396" s="117"/>
      <c r="F396" s="117"/>
      <c r="G396" s="112"/>
      <c r="H396" s="112"/>
      <c r="I396" s="115"/>
      <c r="J396" s="108"/>
    </row>
    <row r="397" spans="3:10" x14ac:dyDescent="0.4">
      <c r="C397" s="115"/>
      <c r="D397" s="116"/>
      <c r="E397" s="117"/>
      <c r="F397" s="117"/>
      <c r="G397" s="112"/>
      <c r="H397" s="112"/>
      <c r="I397" s="115"/>
      <c r="J397" s="108"/>
    </row>
    <row r="398" spans="3:10" x14ac:dyDescent="0.4">
      <c r="C398" s="115"/>
      <c r="D398" s="116"/>
      <c r="E398" s="117"/>
      <c r="F398" s="117"/>
      <c r="G398" s="112"/>
      <c r="H398" s="112"/>
      <c r="I398" s="115"/>
      <c r="J398" s="108"/>
    </row>
    <row r="399" spans="3:10" x14ac:dyDescent="0.4">
      <c r="C399" s="115"/>
      <c r="D399" s="116"/>
      <c r="E399" s="117"/>
      <c r="F399" s="117"/>
      <c r="G399" s="112"/>
      <c r="H399" s="112"/>
      <c r="I399" s="115"/>
      <c r="J399" s="108"/>
    </row>
    <row r="400" spans="3:10" x14ac:dyDescent="0.4">
      <c r="C400" s="115"/>
      <c r="D400" s="116"/>
      <c r="E400" s="117"/>
      <c r="F400" s="117"/>
      <c r="G400" s="112"/>
      <c r="H400" s="112"/>
      <c r="I400" s="115"/>
      <c r="J400" s="108"/>
    </row>
    <row r="401" spans="3:10" x14ac:dyDescent="0.4">
      <c r="C401" s="115"/>
      <c r="D401" s="116"/>
      <c r="E401" s="117"/>
      <c r="F401" s="117"/>
      <c r="G401" s="112"/>
      <c r="H401" s="112"/>
      <c r="I401" s="115"/>
      <c r="J401" s="108"/>
    </row>
    <row r="402" spans="3:10" x14ac:dyDescent="0.4">
      <c r="C402" s="115"/>
      <c r="D402" s="116"/>
      <c r="E402" s="117"/>
      <c r="F402" s="117"/>
      <c r="G402" s="112"/>
      <c r="H402" s="112"/>
      <c r="I402" s="115"/>
      <c r="J402" s="108"/>
    </row>
    <row r="403" spans="3:10" x14ac:dyDescent="0.4">
      <c r="C403" s="115"/>
      <c r="D403" s="116"/>
      <c r="E403" s="117"/>
      <c r="F403" s="117"/>
      <c r="G403" s="112"/>
      <c r="H403" s="112"/>
      <c r="I403" s="115"/>
      <c r="J403" s="108"/>
    </row>
    <row r="404" spans="3:10" x14ac:dyDescent="0.4">
      <c r="C404" s="115"/>
      <c r="D404" s="116"/>
      <c r="E404" s="117"/>
      <c r="F404" s="117"/>
      <c r="G404" s="112"/>
      <c r="H404" s="112"/>
      <c r="I404" s="115"/>
      <c r="J404" s="108"/>
    </row>
    <row r="405" spans="3:10" x14ac:dyDescent="0.4">
      <c r="C405" s="115"/>
      <c r="D405" s="116"/>
      <c r="E405" s="117"/>
      <c r="F405" s="117"/>
      <c r="G405" s="112"/>
      <c r="H405" s="112"/>
      <c r="I405" s="115"/>
      <c r="J405" s="108"/>
    </row>
    <row r="406" spans="3:10" x14ac:dyDescent="0.4">
      <c r="C406" s="115"/>
      <c r="D406" s="116"/>
      <c r="E406" s="117"/>
      <c r="F406" s="117"/>
      <c r="G406" s="112"/>
      <c r="H406" s="112"/>
      <c r="I406" s="115"/>
      <c r="J406" s="108"/>
    </row>
    <row r="407" spans="3:10" x14ac:dyDescent="0.4">
      <c r="C407" s="115"/>
      <c r="D407" s="116"/>
      <c r="E407" s="117"/>
      <c r="F407" s="117"/>
      <c r="G407" s="112"/>
      <c r="H407" s="112"/>
      <c r="I407" s="115"/>
      <c r="J407" s="108"/>
    </row>
    <row r="408" spans="3:10" x14ac:dyDescent="0.4">
      <c r="C408" s="115"/>
      <c r="D408" s="116"/>
      <c r="E408" s="117"/>
      <c r="F408" s="117"/>
      <c r="G408" s="112"/>
      <c r="H408" s="112"/>
      <c r="I408" s="115"/>
      <c r="J408" s="108"/>
    </row>
    <row r="409" spans="3:10" x14ac:dyDescent="0.4">
      <c r="C409" s="115"/>
      <c r="D409" s="116"/>
      <c r="E409" s="117"/>
      <c r="F409" s="117"/>
      <c r="G409" s="112"/>
      <c r="H409" s="112"/>
      <c r="I409" s="115"/>
      <c r="J409" s="108"/>
    </row>
    <row r="410" spans="3:10" x14ac:dyDescent="0.4">
      <c r="C410" s="115"/>
      <c r="D410" s="116"/>
      <c r="E410" s="117"/>
      <c r="F410" s="117"/>
      <c r="G410" s="112"/>
      <c r="H410" s="112"/>
      <c r="I410" s="115"/>
      <c r="J410" s="108"/>
    </row>
    <row r="411" spans="3:10" x14ac:dyDescent="0.4">
      <c r="C411" s="115"/>
      <c r="D411" s="116"/>
      <c r="E411" s="117"/>
      <c r="F411" s="117"/>
      <c r="G411" s="112"/>
      <c r="H411" s="112"/>
      <c r="I411" s="115"/>
      <c r="J411" s="108"/>
    </row>
    <row r="412" spans="3:10" x14ac:dyDescent="0.4">
      <c r="C412" s="115"/>
      <c r="D412" s="116"/>
      <c r="E412" s="117"/>
      <c r="F412" s="117"/>
      <c r="G412" s="112"/>
      <c r="H412" s="112"/>
      <c r="I412" s="115"/>
      <c r="J412" s="108"/>
    </row>
    <row r="413" spans="3:10" x14ac:dyDescent="0.4">
      <c r="C413" s="115"/>
      <c r="D413" s="116"/>
      <c r="E413" s="117"/>
      <c r="F413" s="117"/>
      <c r="G413" s="112"/>
      <c r="H413" s="112"/>
      <c r="I413" s="115"/>
      <c r="J413" s="108"/>
    </row>
    <row r="414" spans="3:10" x14ac:dyDescent="0.4">
      <c r="C414" s="115"/>
      <c r="D414" s="116"/>
      <c r="E414" s="117"/>
      <c r="F414" s="117"/>
      <c r="G414" s="112"/>
      <c r="H414" s="112"/>
      <c r="I414" s="115"/>
      <c r="J414" s="108"/>
    </row>
    <row r="415" spans="3:10" x14ac:dyDescent="0.4">
      <c r="C415" s="115"/>
      <c r="D415" s="116"/>
      <c r="E415" s="117"/>
      <c r="F415" s="117"/>
      <c r="G415" s="112"/>
      <c r="H415" s="112"/>
      <c r="I415" s="115"/>
      <c r="J415" s="108"/>
    </row>
    <row r="416" spans="3:10" x14ac:dyDescent="0.4">
      <c r="C416" s="115"/>
      <c r="D416" s="116"/>
      <c r="E416" s="117"/>
      <c r="F416" s="117"/>
      <c r="G416" s="112"/>
      <c r="H416" s="112"/>
      <c r="I416" s="115"/>
      <c r="J416" s="108"/>
    </row>
    <row r="417" spans="3:10" x14ac:dyDescent="0.4">
      <c r="C417" s="115"/>
      <c r="D417" s="116"/>
      <c r="E417" s="117"/>
      <c r="F417" s="117"/>
      <c r="G417" s="112"/>
      <c r="H417" s="112"/>
      <c r="I417" s="115"/>
      <c r="J417" s="108"/>
    </row>
    <row r="418" spans="3:10" x14ac:dyDescent="0.4">
      <c r="C418" s="115"/>
      <c r="D418" s="116"/>
      <c r="E418" s="117"/>
      <c r="F418" s="117"/>
      <c r="G418" s="112"/>
      <c r="H418" s="112"/>
      <c r="I418" s="115"/>
      <c r="J418" s="108"/>
    </row>
    <row r="419" spans="3:10" x14ac:dyDescent="0.4">
      <c r="C419" s="115"/>
      <c r="D419" s="116"/>
      <c r="E419" s="117"/>
      <c r="F419" s="117"/>
      <c r="G419" s="112"/>
      <c r="H419" s="112"/>
      <c r="I419" s="115"/>
      <c r="J419" s="108"/>
    </row>
    <row r="420" spans="3:10" x14ac:dyDescent="0.4">
      <c r="C420" s="115"/>
      <c r="D420" s="116"/>
      <c r="E420" s="117"/>
      <c r="F420" s="117"/>
      <c r="G420" s="112"/>
      <c r="H420" s="112"/>
      <c r="I420" s="115"/>
      <c r="J420" s="108"/>
    </row>
    <row r="421" spans="3:10" x14ac:dyDescent="0.4">
      <c r="C421" s="115"/>
      <c r="D421" s="116"/>
      <c r="E421" s="117"/>
      <c r="F421" s="117"/>
      <c r="G421" s="112"/>
      <c r="H421" s="112"/>
      <c r="I421" s="115"/>
      <c r="J421" s="108"/>
    </row>
    <row r="422" spans="3:10" x14ac:dyDescent="0.4">
      <c r="C422" s="115"/>
      <c r="D422" s="116"/>
      <c r="E422" s="117"/>
      <c r="F422" s="117"/>
      <c r="G422" s="112"/>
      <c r="H422" s="112"/>
      <c r="I422" s="115"/>
      <c r="J422" s="108"/>
    </row>
    <row r="423" spans="3:10" x14ac:dyDescent="0.4">
      <c r="C423" s="115"/>
      <c r="D423" s="116"/>
      <c r="E423" s="117"/>
      <c r="F423" s="117"/>
      <c r="G423" s="112"/>
      <c r="H423" s="112"/>
      <c r="I423" s="115"/>
      <c r="J423" s="108"/>
    </row>
    <row r="424" spans="3:10" x14ac:dyDescent="0.4">
      <c r="C424" s="115"/>
      <c r="D424" s="116"/>
      <c r="E424" s="117"/>
      <c r="F424" s="117"/>
      <c r="G424" s="112"/>
      <c r="H424" s="112"/>
      <c r="I424" s="115"/>
      <c r="J424" s="108"/>
    </row>
    <row r="425" spans="3:10" x14ac:dyDescent="0.4">
      <c r="C425" s="115"/>
      <c r="D425" s="116"/>
      <c r="E425" s="117"/>
      <c r="F425" s="117"/>
      <c r="G425" s="112"/>
      <c r="H425" s="112"/>
      <c r="I425" s="115"/>
      <c r="J425" s="108"/>
    </row>
    <row r="426" spans="3:10" x14ac:dyDescent="0.4">
      <c r="C426" s="115"/>
      <c r="D426" s="116"/>
      <c r="E426" s="117"/>
      <c r="F426" s="117"/>
      <c r="G426" s="112"/>
      <c r="H426" s="112"/>
      <c r="I426" s="115"/>
      <c r="J426" s="108"/>
    </row>
    <row r="427" spans="3:10" x14ac:dyDescent="0.4">
      <c r="C427" s="115"/>
      <c r="D427" s="116"/>
      <c r="E427" s="117"/>
      <c r="F427" s="117"/>
      <c r="G427" s="112"/>
      <c r="H427" s="112"/>
      <c r="I427" s="115"/>
      <c r="J427" s="108"/>
    </row>
    <row r="428" spans="3:10" x14ac:dyDescent="0.4">
      <c r="C428" s="115"/>
      <c r="D428" s="116"/>
      <c r="E428" s="117"/>
      <c r="F428" s="117"/>
      <c r="G428" s="112"/>
      <c r="H428" s="112"/>
      <c r="I428" s="115"/>
      <c r="J428" s="108"/>
    </row>
    <row r="429" spans="3:10" x14ac:dyDescent="0.4">
      <c r="C429" s="115"/>
      <c r="D429" s="116"/>
      <c r="E429" s="117"/>
      <c r="F429" s="117"/>
      <c r="G429" s="112"/>
      <c r="H429" s="112"/>
      <c r="I429" s="115"/>
      <c r="J429" s="108"/>
    </row>
    <row r="430" spans="3:10" x14ac:dyDescent="0.4">
      <c r="C430" s="115"/>
      <c r="D430" s="116"/>
      <c r="E430" s="117"/>
      <c r="F430" s="117"/>
      <c r="G430" s="112"/>
      <c r="H430" s="112"/>
      <c r="I430" s="115"/>
      <c r="J430" s="108"/>
    </row>
    <row r="431" spans="3:10" x14ac:dyDescent="0.4">
      <c r="C431" s="115"/>
      <c r="D431" s="116"/>
      <c r="E431" s="117"/>
      <c r="F431" s="117"/>
      <c r="G431" s="112"/>
      <c r="H431" s="112"/>
      <c r="I431" s="115"/>
      <c r="J431" s="108"/>
    </row>
    <row r="432" spans="3:10" x14ac:dyDescent="0.4">
      <c r="C432" s="115"/>
      <c r="D432" s="116"/>
      <c r="E432" s="117"/>
      <c r="F432" s="117"/>
      <c r="G432" s="112"/>
      <c r="H432" s="112"/>
      <c r="I432" s="115"/>
      <c r="J432" s="108"/>
    </row>
    <row r="433" spans="3:10" x14ac:dyDescent="0.4">
      <c r="C433" s="115"/>
      <c r="D433" s="116"/>
      <c r="E433" s="117"/>
      <c r="F433" s="117"/>
      <c r="G433" s="112"/>
      <c r="H433" s="112"/>
      <c r="I433" s="115"/>
      <c r="J433" s="108"/>
    </row>
    <row r="434" spans="3:10" x14ac:dyDescent="0.4">
      <c r="C434" s="115"/>
      <c r="D434" s="116"/>
      <c r="E434" s="117"/>
      <c r="F434" s="117"/>
      <c r="G434" s="112"/>
      <c r="H434" s="112"/>
      <c r="I434" s="115"/>
      <c r="J434" s="108"/>
    </row>
    <row r="435" spans="3:10" x14ac:dyDescent="0.4">
      <c r="C435" s="115"/>
      <c r="D435" s="116"/>
      <c r="E435" s="117"/>
      <c r="F435" s="117"/>
      <c r="G435" s="112"/>
      <c r="H435" s="112"/>
      <c r="I435" s="115"/>
      <c r="J435" s="108"/>
    </row>
    <row r="436" spans="3:10" x14ac:dyDescent="0.4">
      <c r="C436" s="115"/>
      <c r="D436" s="116"/>
      <c r="E436" s="117"/>
      <c r="F436" s="117"/>
      <c r="G436" s="112"/>
      <c r="H436" s="112"/>
      <c r="I436" s="115"/>
      <c r="J436" s="108"/>
    </row>
    <row r="437" spans="3:10" x14ac:dyDescent="0.4">
      <c r="C437" s="115"/>
      <c r="D437" s="116"/>
      <c r="E437" s="117"/>
      <c r="F437" s="117"/>
      <c r="G437" s="112"/>
      <c r="H437" s="112"/>
      <c r="I437" s="115"/>
      <c r="J437" s="108"/>
    </row>
    <row r="438" spans="3:10" x14ac:dyDescent="0.4">
      <c r="C438" s="115"/>
      <c r="D438" s="116"/>
      <c r="E438" s="117"/>
      <c r="F438" s="117"/>
      <c r="G438" s="112"/>
      <c r="H438" s="112"/>
      <c r="I438" s="115"/>
      <c r="J438" s="108"/>
    </row>
    <row r="439" spans="3:10" x14ac:dyDescent="0.4">
      <c r="C439" s="115"/>
      <c r="D439" s="116"/>
      <c r="E439" s="117"/>
      <c r="F439" s="117"/>
      <c r="G439" s="112"/>
      <c r="H439" s="112"/>
      <c r="I439" s="115"/>
      <c r="J439" s="108"/>
    </row>
    <row r="440" spans="3:10" x14ac:dyDescent="0.4">
      <c r="C440" s="115"/>
      <c r="D440" s="116"/>
      <c r="E440" s="117"/>
      <c r="F440" s="117"/>
      <c r="G440" s="112"/>
      <c r="H440" s="112"/>
      <c r="I440" s="115"/>
      <c r="J440" s="108"/>
    </row>
    <row r="441" spans="3:10" x14ac:dyDescent="0.4">
      <c r="C441" s="115"/>
      <c r="D441" s="116"/>
      <c r="E441" s="117"/>
      <c r="F441" s="117"/>
      <c r="G441" s="112"/>
      <c r="H441" s="112"/>
      <c r="I441" s="115"/>
      <c r="J441" s="108"/>
    </row>
    <row r="442" spans="3:10" x14ac:dyDescent="0.4">
      <c r="C442" s="115"/>
      <c r="D442" s="116"/>
      <c r="E442" s="117"/>
      <c r="F442" s="117"/>
      <c r="G442" s="112"/>
      <c r="H442" s="112"/>
      <c r="I442" s="115"/>
      <c r="J442" s="108"/>
    </row>
    <row r="443" spans="3:10" x14ac:dyDescent="0.4">
      <c r="C443" s="115"/>
      <c r="D443" s="116"/>
      <c r="E443" s="117"/>
      <c r="F443" s="117"/>
      <c r="G443" s="112"/>
      <c r="H443" s="112"/>
      <c r="I443" s="115"/>
      <c r="J443" s="108"/>
    </row>
    <row r="444" spans="3:10" x14ac:dyDescent="0.4">
      <c r="C444" s="115"/>
      <c r="D444" s="116"/>
      <c r="E444" s="117"/>
      <c r="F444" s="117"/>
      <c r="G444" s="112"/>
      <c r="H444" s="112"/>
      <c r="I444" s="115"/>
      <c r="J444" s="108"/>
    </row>
    <row r="445" spans="3:10" x14ac:dyDescent="0.4">
      <c r="C445" s="115"/>
      <c r="D445" s="116"/>
      <c r="E445" s="117"/>
      <c r="F445" s="117"/>
      <c r="G445" s="112"/>
      <c r="H445" s="112"/>
      <c r="I445" s="115"/>
      <c r="J445" s="108"/>
    </row>
    <row r="446" spans="3:10" x14ac:dyDescent="0.4">
      <c r="C446" s="115"/>
      <c r="D446" s="116"/>
      <c r="E446" s="117"/>
      <c r="F446" s="117"/>
      <c r="G446" s="112"/>
      <c r="H446" s="112"/>
      <c r="I446" s="115"/>
      <c r="J446" s="108"/>
    </row>
    <row r="447" spans="3:10" x14ac:dyDescent="0.4">
      <c r="C447" s="115"/>
      <c r="D447" s="116"/>
      <c r="E447" s="117"/>
      <c r="F447" s="117"/>
      <c r="G447" s="112"/>
      <c r="H447" s="112"/>
      <c r="I447" s="115"/>
      <c r="J447" s="108"/>
    </row>
    <row r="448" spans="3:10" x14ac:dyDescent="0.4">
      <c r="C448" s="115"/>
      <c r="D448" s="116"/>
      <c r="E448" s="117"/>
      <c r="F448" s="117"/>
      <c r="G448" s="112"/>
      <c r="H448" s="112"/>
      <c r="I448" s="115"/>
      <c r="J448" s="108"/>
    </row>
    <row r="449" spans="3:10" x14ac:dyDescent="0.4">
      <c r="C449" s="115"/>
      <c r="D449" s="116"/>
      <c r="E449" s="117"/>
      <c r="F449" s="117"/>
      <c r="G449" s="112"/>
      <c r="H449" s="112"/>
      <c r="I449" s="115"/>
      <c r="J449" s="108"/>
    </row>
    <row r="450" spans="3:10" x14ac:dyDescent="0.4">
      <c r="C450" s="115"/>
      <c r="D450" s="116"/>
      <c r="E450" s="117"/>
      <c r="F450" s="117"/>
      <c r="G450" s="112"/>
      <c r="H450" s="112"/>
      <c r="I450" s="115"/>
      <c r="J450" s="108"/>
    </row>
    <row r="451" spans="3:10" x14ac:dyDescent="0.4">
      <c r="C451" s="115"/>
      <c r="D451" s="116"/>
      <c r="E451" s="117"/>
      <c r="F451" s="117"/>
      <c r="G451" s="112"/>
      <c r="H451" s="112"/>
      <c r="I451" s="115"/>
      <c r="J451" s="108"/>
    </row>
    <row r="452" spans="3:10" x14ac:dyDescent="0.4">
      <c r="C452" s="115"/>
      <c r="D452" s="116"/>
      <c r="E452" s="117"/>
      <c r="F452" s="117"/>
      <c r="G452" s="112"/>
      <c r="H452" s="112"/>
      <c r="I452" s="115"/>
      <c r="J452" s="108"/>
    </row>
    <row r="453" spans="3:10" x14ac:dyDescent="0.4">
      <c r="C453" s="115"/>
      <c r="D453" s="116"/>
      <c r="E453" s="117"/>
      <c r="F453" s="117"/>
      <c r="G453" s="112"/>
      <c r="H453" s="112"/>
      <c r="I453" s="115"/>
      <c r="J453" s="108"/>
    </row>
    <row r="454" spans="3:10" x14ac:dyDescent="0.4">
      <c r="C454" s="115"/>
      <c r="D454" s="116"/>
      <c r="E454" s="117"/>
      <c r="F454" s="117"/>
      <c r="G454" s="112"/>
      <c r="H454" s="112"/>
      <c r="I454" s="115"/>
      <c r="J454" s="108"/>
    </row>
    <row r="455" spans="3:10" x14ac:dyDescent="0.4">
      <c r="C455" s="115"/>
      <c r="D455" s="116"/>
      <c r="E455" s="117"/>
      <c r="F455" s="117"/>
      <c r="G455" s="112"/>
      <c r="H455" s="112"/>
      <c r="I455" s="115"/>
      <c r="J455" s="108"/>
    </row>
    <row r="456" spans="3:10" x14ac:dyDescent="0.4">
      <c r="C456" s="115"/>
      <c r="D456" s="116"/>
      <c r="E456" s="117"/>
      <c r="F456" s="117"/>
      <c r="G456" s="112"/>
      <c r="H456" s="112"/>
      <c r="I456" s="115"/>
      <c r="J456" s="108"/>
    </row>
    <row r="457" spans="3:10" x14ac:dyDescent="0.4">
      <c r="C457" s="115"/>
      <c r="D457" s="116"/>
      <c r="E457" s="117"/>
      <c r="F457" s="117"/>
      <c r="G457" s="112"/>
      <c r="H457" s="112"/>
      <c r="I457" s="115"/>
      <c r="J457" s="108"/>
    </row>
    <row r="458" spans="3:10" x14ac:dyDescent="0.4">
      <c r="C458" s="115"/>
      <c r="D458" s="116"/>
      <c r="E458" s="117"/>
      <c r="F458" s="117"/>
      <c r="G458" s="112"/>
      <c r="H458" s="112"/>
      <c r="I458" s="115"/>
      <c r="J458" s="108"/>
    </row>
    <row r="459" spans="3:10" x14ac:dyDescent="0.4">
      <c r="C459" s="115"/>
      <c r="D459" s="116"/>
      <c r="E459" s="117"/>
      <c r="F459" s="117"/>
      <c r="G459" s="112"/>
      <c r="H459" s="112"/>
      <c r="I459" s="115"/>
      <c r="J459" s="108"/>
    </row>
    <row r="460" spans="3:10" x14ac:dyDescent="0.4">
      <c r="C460" s="115"/>
      <c r="D460" s="116"/>
      <c r="E460" s="117"/>
      <c r="F460" s="117"/>
      <c r="G460" s="112"/>
      <c r="H460" s="112"/>
      <c r="I460" s="115"/>
      <c r="J460" s="108"/>
    </row>
    <row r="461" spans="3:10" x14ac:dyDescent="0.4">
      <c r="C461" s="115"/>
      <c r="D461" s="116"/>
      <c r="E461" s="117"/>
      <c r="F461" s="117"/>
      <c r="G461" s="112"/>
      <c r="H461" s="112"/>
      <c r="I461" s="115"/>
      <c r="J461" s="108"/>
    </row>
    <row r="462" spans="3:10" x14ac:dyDescent="0.4">
      <c r="C462" s="115"/>
      <c r="D462" s="116"/>
      <c r="E462" s="117"/>
      <c r="F462" s="117"/>
      <c r="G462" s="112"/>
      <c r="H462" s="112"/>
      <c r="I462" s="115"/>
      <c r="J462" s="108"/>
    </row>
    <row r="463" spans="3:10" x14ac:dyDescent="0.4">
      <c r="C463" s="115"/>
      <c r="D463" s="116"/>
      <c r="E463" s="117"/>
      <c r="F463" s="117"/>
      <c r="G463" s="112"/>
      <c r="H463" s="112"/>
      <c r="I463" s="115"/>
      <c r="J463" s="108"/>
    </row>
    <row r="464" spans="3:10" x14ac:dyDescent="0.4">
      <c r="C464" s="115"/>
      <c r="D464" s="116"/>
      <c r="E464" s="117"/>
      <c r="F464" s="117"/>
      <c r="G464" s="112"/>
      <c r="H464" s="112"/>
      <c r="I464" s="115"/>
      <c r="J464" s="108"/>
    </row>
    <row r="465" spans="3:10" x14ac:dyDescent="0.4">
      <c r="C465" s="115"/>
      <c r="D465" s="116"/>
      <c r="E465" s="117"/>
      <c r="F465" s="117"/>
      <c r="G465" s="112"/>
      <c r="H465" s="112"/>
      <c r="I465" s="115"/>
      <c r="J465" s="108"/>
    </row>
    <row r="466" spans="3:10" x14ac:dyDescent="0.4">
      <c r="C466" s="115"/>
      <c r="D466" s="116"/>
      <c r="E466" s="117"/>
      <c r="F466" s="117"/>
      <c r="G466" s="112"/>
      <c r="H466" s="112"/>
      <c r="I466" s="115"/>
      <c r="J466" s="108"/>
    </row>
    <row r="467" spans="3:10" x14ac:dyDescent="0.4">
      <c r="C467" s="115"/>
      <c r="D467" s="116"/>
      <c r="E467" s="117"/>
      <c r="F467" s="117"/>
      <c r="G467" s="112"/>
      <c r="H467" s="112"/>
      <c r="I467" s="115"/>
      <c r="J467" s="108"/>
    </row>
    <row r="468" spans="3:10" x14ac:dyDescent="0.4">
      <c r="C468" s="115"/>
      <c r="D468" s="116"/>
      <c r="E468" s="117"/>
      <c r="F468" s="117"/>
      <c r="G468" s="112"/>
      <c r="H468" s="112"/>
      <c r="I468" s="115"/>
      <c r="J468" s="108"/>
    </row>
    <row r="469" spans="3:10" x14ac:dyDescent="0.4">
      <c r="C469" s="115"/>
      <c r="D469" s="116"/>
      <c r="E469" s="117"/>
      <c r="F469" s="117"/>
      <c r="G469" s="112"/>
      <c r="H469" s="112"/>
      <c r="I469" s="115"/>
      <c r="J469" s="108"/>
    </row>
    <row r="470" spans="3:10" x14ac:dyDescent="0.4">
      <c r="C470" s="115"/>
      <c r="D470" s="116"/>
      <c r="E470" s="117"/>
      <c r="F470" s="117"/>
      <c r="G470" s="112"/>
      <c r="H470" s="112"/>
      <c r="I470" s="115"/>
      <c r="J470" s="108"/>
    </row>
    <row r="471" spans="3:10" x14ac:dyDescent="0.4">
      <c r="C471" s="115"/>
      <c r="D471" s="116"/>
      <c r="E471" s="117"/>
      <c r="F471" s="117"/>
      <c r="G471" s="112"/>
      <c r="H471" s="112"/>
      <c r="I471" s="115"/>
      <c r="J471" s="108"/>
    </row>
    <row r="472" spans="3:10" x14ac:dyDescent="0.4">
      <c r="C472" s="115"/>
      <c r="D472" s="116"/>
      <c r="E472" s="117"/>
      <c r="F472" s="117"/>
      <c r="G472" s="112"/>
      <c r="H472" s="112"/>
      <c r="I472" s="115"/>
      <c r="J472" s="108"/>
    </row>
    <row r="473" spans="3:10" x14ac:dyDescent="0.4">
      <c r="C473" s="115"/>
      <c r="D473" s="116"/>
      <c r="E473" s="117"/>
      <c r="F473" s="117"/>
      <c r="G473" s="112"/>
      <c r="H473" s="112"/>
      <c r="I473" s="115"/>
      <c r="J473" s="108"/>
    </row>
    <row r="474" spans="3:10" x14ac:dyDescent="0.4">
      <c r="C474" s="115"/>
      <c r="D474" s="116"/>
      <c r="E474" s="117"/>
      <c r="F474" s="117"/>
      <c r="G474" s="112"/>
      <c r="H474" s="112"/>
      <c r="I474" s="115"/>
      <c r="J474" s="108"/>
    </row>
    <row r="475" spans="3:10" x14ac:dyDescent="0.4">
      <c r="C475" s="115"/>
      <c r="D475" s="116"/>
      <c r="E475" s="117"/>
      <c r="F475" s="117"/>
      <c r="G475" s="112"/>
      <c r="H475" s="112"/>
      <c r="I475" s="115"/>
      <c r="J475" s="108"/>
    </row>
    <row r="476" spans="3:10" x14ac:dyDescent="0.4">
      <c r="C476" s="115"/>
      <c r="D476" s="116"/>
      <c r="E476" s="117"/>
      <c r="F476" s="117"/>
      <c r="G476" s="112"/>
      <c r="H476" s="112"/>
      <c r="I476" s="115"/>
      <c r="J476" s="108"/>
    </row>
    <row r="477" spans="3:10" x14ac:dyDescent="0.4">
      <c r="C477" s="115"/>
      <c r="D477" s="116"/>
      <c r="E477" s="117"/>
      <c r="F477" s="117"/>
      <c r="G477" s="112"/>
      <c r="H477" s="112"/>
      <c r="I477" s="115"/>
      <c r="J477" s="108"/>
    </row>
    <row r="478" spans="3:10" x14ac:dyDescent="0.4">
      <c r="C478" s="115"/>
      <c r="D478" s="116"/>
      <c r="E478" s="117"/>
      <c r="F478" s="117"/>
      <c r="G478" s="112"/>
      <c r="H478" s="112"/>
      <c r="I478" s="115"/>
      <c r="J478" s="108"/>
    </row>
    <row r="479" spans="3:10" x14ac:dyDescent="0.4">
      <c r="C479" s="115"/>
      <c r="D479" s="116"/>
      <c r="E479" s="117"/>
      <c r="F479" s="117"/>
      <c r="G479" s="112"/>
      <c r="H479" s="112"/>
      <c r="I479" s="115"/>
      <c r="J479" s="108"/>
    </row>
    <row r="480" spans="3:10" x14ac:dyDescent="0.4">
      <c r="C480" s="115"/>
      <c r="D480" s="116"/>
      <c r="E480" s="117"/>
      <c r="F480" s="117"/>
      <c r="G480" s="112"/>
      <c r="H480" s="112"/>
      <c r="I480" s="115"/>
      <c r="J480" s="108"/>
    </row>
    <row r="481" spans="3:10" x14ac:dyDescent="0.4">
      <c r="C481" s="115"/>
      <c r="D481" s="116"/>
      <c r="E481" s="117"/>
      <c r="F481" s="117"/>
      <c r="G481" s="112"/>
      <c r="H481" s="112"/>
      <c r="I481" s="115"/>
      <c r="J481" s="108"/>
    </row>
    <row r="482" spans="3:10" x14ac:dyDescent="0.4">
      <c r="C482" s="115"/>
      <c r="D482" s="116"/>
      <c r="E482" s="117"/>
      <c r="F482" s="117"/>
      <c r="G482" s="112"/>
      <c r="H482" s="112"/>
      <c r="I482" s="115"/>
      <c r="J482" s="108"/>
    </row>
    <row r="483" spans="3:10" x14ac:dyDescent="0.4">
      <c r="C483" s="115"/>
      <c r="D483" s="116"/>
      <c r="E483" s="117"/>
      <c r="F483" s="117"/>
      <c r="G483" s="112"/>
      <c r="H483" s="112"/>
      <c r="I483" s="115"/>
      <c r="J483" s="108"/>
    </row>
    <row r="484" spans="3:10" x14ac:dyDescent="0.4">
      <c r="C484" s="115"/>
      <c r="D484" s="116"/>
      <c r="E484" s="117"/>
      <c r="F484" s="117"/>
      <c r="G484" s="112"/>
      <c r="H484" s="112"/>
      <c r="I484" s="115"/>
      <c r="J484" s="108"/>
    </row>
    <row r="485" spans="3:10" x14ac:dyDescent="0.4">
      <c r="C485" s="115"/>
      <c r="D485" s="116"/>
      <c r="E485" s="117"/>
      <c r="F485" s="117"/>
      <c r="G485" s="112"/>
      <c r="H485" s="112"/>
      <c r="I485" s="115"/>
      <c r="J485" s="108"/>
    </row>
    <row r="486" spans="3:10" x14ac:dyDescent="0.4">
      <c r="C486" s="115"/>
      <c r="D486" s="116"/>
      <c r="E486" s="117"/>
      <c r="F486" s="117"/>
      <c r="G486" s="112"/>
      <c r="H486" s="112"/>
      <c r="I486" s="115"/>
      <c r="J486" s="108"/>
    </row>
    <row r="487" spans="3:10" x14ac:dyDescent="0.4">
      <c r="C487" s="115"/>
      <c r="D487" s="116"/>
      <c r="E487" s="117"/>
      <c r="F487" s="117"/>
      <c r="G487" s="112"/>
      <c r="H487" s="112"/>
      <c r="I487" s="115"/>
      <c r="J487" s="108"/>
    </row>
    <row r="488" spans="3:10" x14ac:dyDescent="0.4">
      <c r="C488" s="115"/>
      <c r="D488" s="116"/>
      <c r="E488" s="117"/>
      <c r="F488" s="117"/>
      <c r="G488" s="112"/>
      <c r="H488" s="112"/>
      <c r="I488" s="115"/>
      <c r="J488" s="108"/>
    </row>
    <row r="489" spans="3:10" x14ac:dyDescent="0.4">
      <c r="C489" s="115"/>
      <c r="D489" s="116"/>
      <c r="E489" s="117"/>
      <c r="F489" s="117"/>
      <c r="G489" s="112"/>
      <c r="H489" s="112"/>
      <c r="I489" s="115"/>
      <c r="J489" s="108"/>
    </row>
    <row r="490" spans="3:10" x14ac:dyDescent="0.4">
      <c r="C490" s="115"/>
      <c r="D490" s="116"/>
      <c r="E490" s="117"/>
      <c r="F490" s="117"/>
      <c r="G490" s="112"/>
      <c r="H490" s="112"/>
      <c r="I490" s="115"/>
      <c r="J490" s="108"/>
    </row>
    <row r="491" spans="3:10" x14ac:dyDescent="0.4">
      <c r="C491" s="115"/>
      <c r="D491" s="116"/>
      <c r="E491" s="117"/>
      <c r="F491" s="117"/>
      <c r="G491" s="112"/>
      <c r="H491" s="112"/>
      <c r="I491" s="115"/>
      <c r="J491" s="108"/>
    </row>
    <row r="492" spans="3:10" x14ac:dyDescent="0.4">
      <c r="C492" s="115"/>
      <c r="D492" s="116"/>
      <c r="E492" s="117"/>
      <c r="F492" s="117"/>
      <c r="G492" s="112"/>
      <c r="H492" s="112"/>
      <c r="I492" s="115"/>
      <c r="J492" s="108"/>
    </row>
    <row r="493" spans="3:10" x14ac:dyDescent="0.4">
      <c r="C493" s="115"/>
      <c r="D493" s="116"/>
      <c r="E493" s="117"/>
      <c r="F493" s="117"/>
      <c r="G493" s="112"/>
      <c r="H493" s="112"/>
      <c r="I493" s="115"/>
      <c r="J493" s="108"/>
    </row>
    <row r="494" spans="3:10" x14ac:dyDescent="0.4">
      <c r="C494" s="115"/>
      <c r="D494" s="116"/>
      <c r="E494" s="117"/>
      <c r="F494" s="117"/>
      <c r="G494" s="112"/>
      <c r="H494" s="112"/>
      <c r="I494" s="115"/>
      <c r="J494" s="108"/>
    </row>
    <row r="495" spans="3:10" x14ac:dyDescent="0.4">
      <c r="C495" s="115"/>
      <c r="D495" s="116"/>
      <c r="E495" s="117"/>
      <c r="F495" s="117"/>
      <c r="G495" s="112"/>
      <c r="H495" s="112"/>
      <c r="I495" s="115"/>
      <c r="J495" s="108"/>
    </row>
    <row r="496" spans="3:10" x14ac:dyDescent="0.4">
      <c r="C496" s="115"/>
      <c r="D496" s="116"/>
      <c r="E496" s="117"/>
      <c r="F496" s="117"/>
      <c r="G496" s="112"/>
      <c r="H496" s="112"/>
      <c r="I496" s="115"/>
      <c r="J496" s="108"/>
    </row>
    <row r="497" spans="3:10" x14ac:dyDescent="0.4">
      <c r="C497" s="115"/>
      <c r="D497" s="116"/>
      <c r="E497" s="117"/>
      <c r="F497" s="117"/>
      <c r="G497" s="112"/>
      <c r="H497" s="112"/>
      <c r="I497" s="115"/>
      <c r="J497" s="108"/>
    </row>
    <row r="498" spans="3:10" x14ac:dyDescent="0.4">
      <c r="C498" s="115"/>
      <c r="D498" s="116"/>
      <c r="E498" s="117"/>
      <c r="F498" s="117"/>
      <c r="G498" s="112"/>
      <c r="H498" s="112"/>
      <c r="I498" s="115"/>
      <c r="J498" s="108"/>
    </row>
    <row r="499" spans="3:10" x14ac:dyDescent="0.4">
      <c r="C499" s="115"/>
      <c r="D499" s="116"/>
      <c r="E499" s="117"/>
      <c r="F499" s="117"/>
      <c r="G499" s="112"/>
      <c r="H499" s="112"/>
      <c r="I499" s="115"/>
      <c r="J499" s="108"/>
    </row>
    <row r="500" spans="3:10" x14ac:dyDescent="0.4">
      <c r="C500" s="115"/>
      <c r="D500" s="116"/>
      <c r="E500" s="117"/>
      <c r="F500" s="117"/>
      <c r="G500" s="112"/>
      <c r="H500" s="112"/>
      <c r="I500" s="115"/>
      <c r="J500" s="108"/>
    </row>
    <row r="501" spans="3:10" x14ac:dyDescent="0.4">
      <c r="C501" s="115"/>
      <c r="D501" s="116"/>
      <c r="E501" s="117"/>
      <c r="F501" s="117"/>
      <c r="G501" s="112"/>
      <c r="H501" s="112"/>
      <c r="I501" s="115"/>
      <c r="J501" s="108"/>
    </row>
    <row r="502" spans="3:10" x14ac:dyDescent="0.4">
      <c r="C502" s="115"/>
      <c r="D502" s="116"/>
      <c r="E502" s="117"/>
      <c r="F502" s="117"/>
      <c r="G502" s="112"/>
      <c r="H502" s="112"/>
      <c r="I502" s="115"/>
      <c r="J502" s="108"/>
    </row>
    <row r="503" spans="3:10" x14ac:dyDescent="0.4">
      <c r="C503" s="115"/>
      <c r="D503" s="116"/>
      <c r="E503" s="117"/>
      <c r="F503" s="117"/>
      <c r="G503" s="112"/>
      <c r="H503" s="112"/>
      <c r="I503" s="115"/>
      <c r="J503" s="108"/>
    </row>
    <row r="504" spans="3:10" x14ac:dyDescent="0.4">
      <c r="C504" s="115"/>
      <c r="D504" s="116"/>
      <c r="E504" s="117"/>
      <c r="F504" s="117"/>
      <c r="G504" s="112"/>
      <c r="H504" s="112"/>
      <c r="I504" s="115"/>
      <c r="J504" s="108"/>
    </row>
    <row r="505" spans="3:10" x14ac:dyDescent="0.4">
      <c r="C505" s="115"/>
      <c r="D505" s="116"/>
      <c r="E505" s="117"/>
      <c r="F505" s="117"/>
      <c r="G505" s="112"/>
      <c r="H505" s="112"/>
      <c r="I505" s="115"/>
      <c r="J505" s="108"/>
    </row>
    <row r="506" spans="3:10" x14ac:dyDescent="0.4">
      <c r="C506" s="115"/>
      <c r="D506" s="116"/>
      <c r="E506" s="117"/>
      <c r="F506" s="117"/>
      <c r="G506" s="112"/>
      <c r="H506" s="112"/>
      <c r="I506" s="115"/>
      <c r="J506" s="108"/>
    </row>
    <row r="507" spans="3:10" x14ac:dyDescent="0.4">
      <c r="C507" s="115"/>
      <c r="D507" s="116"/>
      <c r="E507" s="117"/>
      <c r="F507" s="117"/>
      <c r="G507" s="112"/>
      <c r="H507" s="112"/>
      <c r="I507" s="115"/>
      <c r="J507" s="108"/>
    </row>
    <row r="508" spans="3:10" x14ac:dyDescent="0.4">
      <c r="C508" s="115"/>
      <c r="D508" s="116"/>
      <c r="E508" s="117"/>
      <c r="F508" s="117"/>
      <c r="G508" s="112"/>
      <c r="H508" s="112"/>
      <c r="I508" s="115"/>
      <c r="J508" s="108"/>
    </row>
    <row r="509" spans="3:10" x14ac:dyDescent="0.4">
      <c r="C509" s="115"/>
      <c r="D509" s="116"/>
      <c r="E509" s="117"/>
      <c r="F509" s="117"/>
      <c r="G509" s="112"/>
      <c r="H509" s="112"/>
      <c r="I509" s="115"/>
      <c r="J509" s="108"/>
    </row>
    <row r="510" spans="3:10" x14ac:dyDescent="0.4">
      <c r="C510" s="115"/>
      <c r="D510" s="116"/>
      <c r="E510" s="117"/>
      <c r="F510" s="117"/>
      <c r="G510" s="112"/>
      <c r="H510" s="112"/>
      <c r="I510" s="115"/>
      <c r="J510" s="108"/>
    </row>
    <row r="511" spans="3:10" x14ac:dyDescent="0.4">
      <c r="C511" s="115"/>
      <c r="D511" s="116"/>
      <c r="E511" s="117"/>
      <c r="F511" s="117"/>
      <c r="G511" s="112"/>
      <c r="H511" s="112"/>
      <c r="I511" s="115"/>
      <c r="J511" s="108"/>
    </row>
    <row r="512" spans="3:10" x14ac:dyDescent="0.4">
      <c r="C512" s="115"/>
      <c r="D512" s="116"/>
      <c r="E512" s="117"/>
      <c r="F512" s="117"/>
      <c r="G512" s="112"/>
      <c r="H512" s="112"/>
      <c r="I512" s="115"/>
      <c r="J512" s="108"/>
    </row>
    <row r="513" spans="3:10" x14ac:dyDescent="0.4">
      <c r="C513" s="115"/>
      <c r="D513" s="116"/>
      <c r="E513" s="117"/>
      <c r="F513" s="117"/>
      <c r="G513" s="112"/>
      <c r="H513" s="112"/>
      <c r="I513" s="115"/>
      <c r="J513" s="108"/>
    </row>
    <row r="514" spans="3:10" x14ac:dyDescent="0.4">
      <c r="C514" s="115"/>
      <c r="D514" s="116"/>
      <c r="E514" s="117"/>
      <c r="F514" s="117"/>
      <c r="G514" s="112"/>
      <c r="H514" s="112"/>
      <c r="I514" s="115"/>
      <c r="J514" s="108"/>
    </row>
    <row r="515" spans="3:10" x14ac:dyDescent="0.4">
      <c r="C515" s="115"/>
      <c r="D515" s="116"/>
      <c r="E515" s="117"/>
      <c r="F515" s="117"/>
      <c r="G515" s="112"/>
      <c r="H515" s="112"/>
      <c r="I515" s="115"/>
      <c r="J515" s="108"/>
    </row>
    <row r="516" spans="3:10" x14ac:dyDescent="0.4">
      <c r="C516" s="115"/>
      <c r="D516" s="116"/>
      <c r="E516" s="117"/>
      <c r="F516" s="117"/>
      <c r="G516" s="112"/>
      <c r="H516" s="112"/>
      <c r="I516" s="115"/>
      <c r="J516" s="108"/>
    </row>
    <row r="517" spans="3:10" x14ac:dyDescent="0.4">
      <c r="C517" s="115"/>
      <c r="D517" s="116"/>
      <c r="E517" s="117"/>
      <c r="F517" s="117"/>
      <c r="G517" s="112"/>
      <c r="H517" s="112"/>
      <c r="I517" s="115"/>
      <c r="J517" s="108"/>
    </row>
    <row r="518" spans="3:10" x14ac:dyDescent="0.4">
      <c r="C518" s="115"/>
      <c r="D518" s="116"/>
      <c r="E518" s="117"/>
      <c r="F518" s="117"/>
      <c r="G518" s="112"/>
      <c r="H518" s="112"/>
      <c r="I518" s="115"/>
      <c r="J518" s="108"/>
    </row>
    <row r="519" spans="3:10" x14ac:dyDescent="0.4">
      <c r="C519" s="115"/>
      <c r="D519" s="116"/>
      <c r="E519" s="117"/>
      <c r="F519" s="117"/>
      <c r="G519" s="112"/>
      <c r="H519" s="112"/>
      <c r="I519" s="115"/>
      <c r="J519" s="108"/>
    </row>
    <row r="520" spans="3:10" x14ac:dyDescent="0.4">
      <c r="C520" s="115"/>
      <c r="D520" s="116"/>
      <c r="E520" s="117"/>
      <c r="F520" s="117"/>
      <c r="G520" s="112"/>
      <c r="H520" s="112"/>
      <c r="I520" s="115"/>
      <c r="J520" s="108"/>
    </row>
    <row r="521" spans="3:10" x14ac:dyDescent="0.4">
      <c r="C521" s="115"/>
      <c r="D521" s="116"/>
      <c r="E521" s="117"/>
      <c r="F521" s="117"/>
      <c r="G521" s="112"/>
      <c r="H521" s="112"/>
      <c r="I521" s="115"/>
      <c r="J521" s="108"/>
    </row>
    <row r="522" spans="3:10" x14ac:dyDescent="0.4">
      <c r="C522" s="115"/>
      <c r="D522" s="116"/>
      <c r="E522" s="117"/>
      <c r="F522" s="117"/>
      <c r="G522" s="112"/>
      <c r="H522" s="112"/>
      <c r="I522" s="115"/>
      <c r="J522" s="108"/>
    </row>
    <row r="523" spans="3:10" x14ac:dyDescent="0.4">
      <c r="C523" s="115"/>
      <c r="D523" s="116"/>
      <c r="E523" s="117"/>
      <c r="F523" s="117"/>
      <c r="G523" s="112"/>
      <c r="H523" s="112"/>
      <c r="I523" s="115"/>
      <c r="J523" s="108"/>
    </row>
    <row r="524" spans="3:10" x14ac:dyDescent="0.4">
      <c r="C524" s="115"/>
      <c r="D524" s="116"/>
      <c r="E524" s="117"/>
      <c r="F524" s="117"/>
      <c r="G524" s="112"/>
      <c r="H524" s="112"/>
      <c r="I524" s="115"/>
      <c r="J524" s="108"/>
    </row>
    <row r="525" spans="3:10" x14ac:dyDescent="0.4">
      <c r="C525" s="115"/>
      <c r="D525" s="116"/>
      <c r="E525" s="117"/>
      <c r="F525" s="117"/>
      <c r="G525" s="112"/>
      <c r="H525" s="112"/>
      <c r="I525" s="115"/>
      <c r="J525" s="108"/>
    </row>
    <row r="526" spans="3:10" x14ac:dyDescent="0.4">
      <c r="C526" s="115"/>
      <c r="D526" s="116"/>
      <c r="E526" s="117"/>
      <c r="F526" s="117"/>
      <c r="G526" s="112"/>
      <c r="H526" s="112"/>
      <c r="I526" s="115"/>
      <c r="J526" s="108"/>
    </row>
    <row r="527" spans="3:10" x14ac:dyDescent="0.4">
      <c r="C527" s="115"/>
      <c r="D527" s="116"/>
      <c r="E527" s="117"/>
      <c r="F527" s="117"/>
      <c r="G527" s="112"/>
      <c r="H527" s="112"/>
      <c r="I527" s="115"/>
      <c r="J527" s="108"/>
    </row>
    <row r="528" spans="3:10" x14ac:dyDescent="0.4">
      <c r="C528" s="115"/>
      <c r="D528" s="116"/>
      <c r="E528" s="117"/>
      <c r="F528" s="117"/>
      <c r="G528" s="112"/>
      <c r="H528" s="112"/>
      <c r="I528" s="115"/>
      <c r="J528" s="108"/>
    </row>
    <row r="529" spans="3:10" x14ac:dyDescent="0.4">
      <c r="C529" s="115"/>
      <c r="D529" s="116"/>
      <c r="E529" s="117"/>
      <c r="F529" s="117"/>
      <c r="G529" s="112"/>
      <c r="H529" s="112"/>
      <c r="I529" s="115"/>
      <c r="J529" s="108"/>
    </row>
    <row r="530" spans="3:10" x14ac:dyDescent="0.4">
      <c r="C530" s="115"/>
      <c r="D530" s="116"/>
      <c r="E530" s="117"/>
      <c r="F530" s="117"/>
      <c r="G530" s="112"/>
      <c r="H530" s="112"/>
      <c r="I530" s="115"/>
      <c r="J530" s="108"/>
    </row>
    <row r="531" spans="3:10" x14ac:dyDescent="0.4">
      <c r="C531" s="115"/>
      <c r="D531" s="116"/>
      <c r="E531" s="117"/>
      <c r="F531" s="117"/>
      <c r="G531" s="112"/>
      <c r="H531" s="112"/>
      <c r="I531" s="115"/>
      <c r="J531" s="108"/>
    </row>
    <row r="532" spans="3:10" x14ac:dyDescent="0.4">
      <c r="C532" s="115"/>
      <c r="D532" s="116"/>
      <c r="E532" s="117"/>
      <c r="F532" s="117"/>
      <c r="G532" s="112"/>
      <c r="H532" s="112"/>
      <c r="I532" s="115"/>
      <c r="J532" s="108"/>
    </row>
    <row r="533" spans="3:10" x14ac:dyDescent="0.4">
      <c r="C533" s="115"/>
      <c r="D533" s="116"/>
      <c r="E533" s="117"/>
      <c r="F533" s="117"/>
      <c r="G533" s="112"/>
      <c r="H533" s="112"/>
      <c r="I533" s="115"/>
      <c r="J533" s="108"/>
    </row>
    <row r="534" spans="3:10" x14ac:dyDescent="0.4">
      <c r="C534" s="115"/>
      <c r="D534" s="116"/>
      <c r="E534" s="117"/>
      <c r="F534" s="117"/>
      <c r="G534" s="112"/>
      <c r="H534" s="112"/>
      <c r="I534" s="115"/>
      <c r="J534" s="108"/>
    </row>
    <row r="535" spans="3:10" x14ac:dyDescent="0.4">
      <c r="C535" s="115"/>
      <c r="D535" s="116"/>
      <c r="E535" s="117"/>
      <c r="F535" s="117"/>
      <c r="G535" s="112"/>
      <c r="H535" s="112"/>
      <c r="I535" s="115"/>
      <c r="J535" s="108"/>
    </row>
    <row r="536" spans="3:10" x14ac:dyDescent="0.4">
      <c r="C536" s="115"/>
      <c r="D536" s="116"/>
      <c r="E536" s="117"/>
      <c r="F536" s="117"/>
      <c r="G536" s="112"/>
      <c r="H536" s="112"/>
      <c r="I536" s="115"/>
      <c r="J536" s="108"/>
    </row>
    <row r="537" spans="3:10" x14ac:dyDescent="0.4">
      <c r="C537" s="115"/>
      <c r="D537" s="116"/>
      <c r="E537" s="117"/>
      <c r="F537" s="117"/>
      <c r="G537" s="112"/>
      <c r="H537" s="112"/>
      <c r="I537" s="115"/>
      <c r="J537" s="108"/>
    </row>
    <row r="538" spans="3:10" x14ac:dyDescent="0.4">
      <c r="C538" s="115"/>
      <c r="D538" s="116"/>
      <c r="E538" s="117"/>
      <c r="F538" s="117"/>
      <c r="G538" s="112"/>
      <c r="H538" s="112"/>
      <c r="I538" s="115"/>
      <c r="J538" s="108"/>
    </row>
    <row r="539" spans="3:10" x14ac:dyDescent="0.4">
      <c r="C539" s="115"/>
      <c r="D539" s="116"/>
      <c r="E539" s="117"/>
      <c r="F539" s="117"/>
      <c r="G539" s="112"/>
      <c r="H539" s="112"/>
      <c r="I539" s="115"/>
      <c r="J539" s="108"/>
    </row>
    <row r="540" spans="3:10" x14ac:dyDescent="0.4">
      <c r="C540" s="115"/>
      <c r="D540" s="116"/>
      <c r="E540" s="117"/>
      <c r="F540" s="117"/>
      <c r="G540" s="112"/>
      <c r="H540" s="112"/>
      <c r="I540" s="115"/>
      <c r="J540" s="108"/>
    </row>
    <row r="541" spans="3:10" x14ac:dyDescent="0.4">
      <c r="C541" s="115"/>
      <c r="D541" s="116"/>
      <c r="E541" s="117"/>
      <c r="F541" s="117"/>
      <c r="G541" s="112"/>
      <c r="H541" s="112"/>
      <c r="I541" s="115"/>
      <c r="J541" s="108"/>
    </row>
    <row r="542" spans="3:10" x14ac:dyDescent="0.4">
      <c r="C542" s="115"/>
      <c r="D542" s="116"/>
      <c r="E542" s="117"/>
      <c r="F542" s="117"/>
      <c r="G542" s="112"/>
      <c r="H542" s="112"/>
      <c r="I542" s="115"/>
      <c r="J542" s="108"/>
    </row>
    <row r="543" spans="3:10" x14ac:dyDescent="0.4">
      <c r="C543" s="115"/>
      <c r="D543" s="116"/>
      <c r="E543" s="117"/>
      <c r="F543" s="117"/>
      <c r="G543" s="112"/>
      <c r="H543" s="112"/>
      <c r="I543" s="115"/>
      <c r="J543" s="108"/>
    </row>
    <row r="544" spans="3:10" x14ac:dyDescent="0.4">
      <c r="C544" s="115"/>
      <c r="D544" s="116"/>
      <c r="E544" s="117"/>
      <c r="F544" s="117"/>
      <c r="G544" s="112"/>
      <c r="H544" s="112"/>
      <c r="I544" s="115"/>
      <c r="J544" s="108"/>
    </row>
    <row r="545" spans="3:10" x14ac:dyDescent="0.4">
      <c r="C545" s="115"/>
      <c r="D545" s="116"/>
      <c r="E545" s="117"/>
      <c r="F545" s="117"/>
      <c r="G545" s="112"/>
      <c r="H545" s="112"/>
      <c r="I545" s="115"/>
      <c r="J545" s="108"/>
    </row>
    <row r="546" spans="3:10" x14ac:dyDescent="0.4">
      <c r="C546" s="115"/>
      <c r="D546" s="116"/>
      <c r="E546" s="117"/>
      <c r="F546" s="117"/>
      <c r="G546" s="112"/>
      <c r="H546" s="112"/>
      <c r="I546" s="115"/>
      <c r="J546" s="108"/>
    </row>
    <row r="547" spans="3:10" x14ac:dyDescent="0.4">
      <c r="C547" s="115"/>
      <c r="D547" s="116"/>
      <c r="E547" s="117"/>
      <c r="F547" s="117"/>
      <c r="G547" s="112"/>
      <c r="H547" s="112"/>
      <c r="I547" s="115"/>
      <c r="J547" s="108"/>
    </row>
    <row r="548" spans="3:10" x14ac:dyDescent="0.4">
      <c r="C548" s="115"/>
      <c r="D548" s="116"/>
      <c r="E548" s="117"/>
      <c r="F548" s="117"/>
      <c r="G548" s="112"/>
      <c r="H548" s="112"/>
      <c r="I548" s="115"/>
      <c r="J548" s="108"/>
    </row>
    <row r="549" spans="3:10" x14ac:dyDescent="0.4">
      <c r="C549" s="115"/>
      <c r="D549" s="116"/>
      <c r="E549" s="117"/>
      <c r="F549" s="117"/>
      <c r="G549" s="112"/>
      <c r="H549" s="112"/>
      <c r="I549" s="115"/>
      <c r="J549" s="108"/>
    </row>
    <row r="550" spans="3:10" x14ac:dyDescent="0.4">
      <c r="C550" s="115"/>
      <c r="D550" s="116"/>
      <c r="E550" s="117"/>
      <c r="F550" s="117"/>
      <c r="G550" s="112"/>
      <c r="H550" s="112"/>
      <c r="I550" s="115"/>
      <c r="J550" s="108"/>
    </row>
    <row r="551" spans="3:10" x14ac:dyDescent="0.4">
      <c r="C551" s="115"/>
      <c r="D551" s="116"/>
      <c r="E551" s="117"/>
      <c r="F551" s="117"/>
      <c r="G551" s="112"/>
      <c r="H551" s="112"/>
      <c r="I551" s="115"/>
      <c r="J551" s="108"/>
    </row>
    <row r="552" spans="3:10" x14ac:dyDescent="0.4">
      <c r="C552" s="115"/>
      <c r="D552" s="116"/>
      <c r="E552" s="117"/>
      <c r="F552" s="117"/>
      <c r="G552" s="112"/>
      <c r="H552" s="112"/>
      <c r="I552" s="115"/>
      <c r="J552" s="108"/>
    </row>
    <row r="553" spans="3:10" x14ac:dyDescent="0.4">
      <c r="C553" s="115"/>
      <c r="D553" s="116"/>
      <c r="E553" s="117"/>
      <c r="F553" s="117"/>
      <c r="G553" s="112"/>
      <c r="H553" s="112"/>
      <c r="I553" s="115"/>
      <c r="J553" s="108"/>
    </row>
    <row r="554" spans="3:10" x14ac:dyDescent="0.4">
      <c r="C554" s="115"/>
      <c r="D554" s="116"/>
      <c r="E554" s="117"/>
      <c r="F554" s="117"/>
      <c r="G554" s="112"/>
      <c r="H554" s="112"/>
      <c r="I554" s="115"/>
      <c r="J554" s="108"/>
    </row>
    <row r="555" spans="3:10" x14ac:dyDescent="0.4">
      <c r="C555" s="115"/>
      <c r="D555" s="116"/>
      <c r="E555" s="117"/>
      <c r="F555" s="117"/>
      <c r="G555" s="112"/>
      <c r="H555" s="112"/>
      <c r="I555" s="115"/>
      <c r="J555" s="108"/>
    </row>
    <row r="556" spans="3:10" x14ac:dyDescent="0.4">
      <c r="C556" s="115"/>
      <c r="D556" s="116"/>
      <c r="E556" s="117"/>
      <c r="F556" s="117"/>
      <c r="G556" s="112"/>
      <c r="H556" s="112"/>
      <c r="I556" s="115"/>
      <c r="J556" s="108"/>
    </row>
    <row r="557" spans="3:10" x14ac:dyDescent="0.4">
      <c r="C557" s="115"/>
      <c r="D557" s="116"/>
      <c r="E557" s="117"/>
      <c r="F557" s="117"/>
      <c r="G557" s="112"/>
      <c r="H557" s="112"/>
      <c r="I557" s="115"/>
      <c r="J557" s="108"/>
    </row>
    <row r="558" spans="3:10" x14ac:dyDescent="0.4">
      <c r="C558" s="115"/>
      <c r="D558" s="116"/>
      <c r="E558" s="117"/>
      <c r="F558" s="117"/>
      <c r="G558" s="112"/>
      <c r="H558" s="112"/>
      <c r="I558" s="115"/>
      <c r="J558" s="108"/>
    </row>
    <row r="559" spans="3:10" x14ac:dyDescent="0.4">
      <c r="C559" s="115"/>
      <c r="D559" s="116"/>
      <c r="E559" s="117"/>
      <c r="F559" s="117"/>
      <c r="G559" s="112"/>
      <c r="H559" s="112"/>
      <c r="I559" s="115"/>
      <c r="J559" s="108"/>
    </row>
    <row r="560" spans="3:10" x14ac:dyDescent="0.4">
      <c r="C560" s="115"/>
      <c r="D560" s="116"/>
      <c r="E560" s="117"/>
      <c r="F560" s="117"/>
      <c r="G560" s="112"/>
      <c r="H560" s="112"/>
      <c r="I560" s="115"/>
      <c r="J560" s="108"/>
    </row>
    <row r="561" spans="3:10" x14ac:dyDescent="0.4">
      <c r="C561" s="115"/>
      <c r="D561" s="116"/>
      <c r="E561" s="117"/>
      <c r="F561" s="117"/>
      <c r="G561" s="112"/>
      <c r="H561" s="112"/>
      <c r="I561" s="115"/>
      <c r="J561" s="108"/>
    </row>
    <row r="562" spans="3:10" x14ac:dyDescent="0.4">
      <c r="C562" s="115"/>
      <c r="D562" s="116"/>
      <c r="E562" s="117"/>
      <c r="F562" s="117"/>
      <c r="G562" s="112"/>
      <c r="H562" s="112"/>
      <c r="I562" s="115"/>
      <c r="J562" s="108"/>
    </row>
    <row r="563" spans="3:10" x14ac:dyDescent="0.4">
      <c r="C563" s="115"/>
      <c r="D563" s="116"/>
      <c r="E563" s="117"/>
      <c r="F563" s="117"/>
      <c r="G563" s="112"/>
      <c r="H563" s="112"/>
      <c r="I563" s="115"/>
      <c r="J563" s="108"/>
    </row>
    <row r="564" spans="3:10" x14ac:dyDescent="0.4">
      <c r="C564" s="115"/>
      <c r="D564" s="116"/>
      <c r="E564" s="117"/>
      <c r="F564" s="117"/>
      <c r="G564" s="112"/>
      <c r="H564" s="112"/>
      <c r="I564" s="115"/>
      <c r="J564" s="108"/>
    </row>
    <row r="565" spans="3:10" x14ac:dyDescent="0.4">
      <c r="C565" s="115"/>
      <c r="D565" s="116"/>
      <c r="E565" s="117"/>
      <c r="F565" s="117"/>
      <c r="G565" s="112"/>
      <c r="H565" s="112"/>
      <c r="I565" s="115"/>
      <c r="J565" s="108"/>
    </row>
    <row r="566" spans="3:10" x14ac:dyDescent="0.4">
      <c r="C566" s="115"/>
      <c r="D566" s="116"/>
      <c r="E566" s="117"/>
      <c r="F566" s="117"/>
      <c r="G566" s="112"/>
      <c r="H566" s="112"/>
      <c r="I566" s="115"/>
      <c r="J566" s="108"/>
    </row>
    <row r="567" spans="3:10" x14ac:dyDescent="0.4">
      <c r="C567" s="115"/>
      <c r="D567" s="116"/>
      <c r="E567" s="117"/>
      <c r="F567" s="117"/>
      <c r="G567" s="112"/>
      <c r="H567" s="112"/>
      <c r="I567" s="115"/>
      <c r="J567" s="108"/>
    </row>
    <row r="568" spans="3:10" x14ac:dyDescent="0.4">
      <c r="C568" s="115"/>
      <c r="D568" s="116"/>
      <c r="E568" s="117"/>
      <c r="F568" s="117"/>
      <c r="G568" s="112"/>
      <c r="H568" s="112"/>
      <c r="I568" s="115"/>
      <c r="J568" s="108"/>
    </row>
    <row r="569" spans="3:10" x14ac:dyDescent="0.4">
      <c r="C569" s="115"/>
      <c r="D569" s="116"/>
      <c r="E569" s="117"/>
      <c r="F569" s="117"/>
      <c r="G569" s="112"/>
      <c r="H569" s="112"/>
      <c r="I569" s="115"/>
      <c r="J569" s="108"/>
    </row>
    <row r="570" spans="3:10" x14ac:dyDescent="0.4">
      <c r="C570" s="115"/>
      <c r="D570" s="116"/>
      <c r="E570" s="117"/>
      <c r="F570" s="117"/>
      <c r="G570" s="112"/>
      <c r="H570" s="112"/>
      <c r="I570" s="115"/>
      <c r="J570" s="108"/>
    </row>
    <row r="571" spans="3:10" x14ac:dyDescent="0.4">
      <c r="C571" s="115"/>
      <c r="D571" s="116"/>
      <c r="E571" s="117"/>
      <c r="F571" s="117"/>
      <c r="G571" s="112"/>
      <c r="H571" s="112"/>
      <c r="I571" s="115"/>
      <c r="J571" s="108"/>
    </row>
    <row r="572" spans="3:10" x14ac:dyDescent="0.4">
      <c r="C572" s="115"/>
      <c r="D572" s="116"/>
      <c r="E572" s="117"/>
      <c r="F572" s="117"/>
      <c r="G572" s="112"/>
      <c r="H572" s="112"/>
      <c r="I572" s="115"/>
      <c r="J572" s="108"/>
    </row>
    <row r="573" spans="3:10" x14ac:dyDescent="0.4">
      <c r="C573" s="115"/>
      <c r="D573" s="116"/>
      <c r="E573" s="117"/>
      <c r="F573" s="117"/>
      <c r="G573" s="112"/>
      <c r="H573" s="112"/>
      <c r="I573" s="115"/>
      <c r="J573" s="108"/>
    </row>
    <row r="574" spans="3:10" x14ac:dyDescent="0.4">
      <c r="C574" s="115"/>
      <c r="D574" s="116"/>
      <c r="E574" s="117"/>
      <c r="F574" s="117"/>
      <c r="G574" s="112"/>
      <c r="H574" s="112"/>
      <c r="I574" s="115"/>
      <c r="J574" s="108"/>
    </row>
    <row r="575" spans="3:10" x14ac:dyDescent="0.4">
      <c r="C575" s="115"/>
      <c r="D575" s="116"/>
      <c r="E575" s="117"/>
      <c r="F575" s="117"/>
      <c r="G575" s="112"/>
      <c r="H575" s="112"/>
      <c r="I575" s="115"/>
      <c r="J575" s="108"/>
    </row>
    <row r="576" spans="3:10" x14ac:dyDescent="0.4">
      <c r="C576" s="115"/>
      <c r="D576" s="116"/>
      <c r="E576" s="117"/>
      <c r="F576" s="117"/>
      <c r="G576" s="112"/>
      <c r="H576" s="112"/>
      <c r="I576" s="115"/>
      <c r="J576" s="108"/>
    </row>
    <row r="577" spans="3:10" x14ac:dyDescent="0.4">
      <c r="C577" s="115"/>
      <c r="D577" s="116"/>
      <c r="E577" s="117"/>
      <c r="F577" s="117"/>
      <c r="G577" s="112"/>
      <c r="H577" s="112"/>
      <c r="I577" s="115"/>
      <c r="J577" s="108"/>
    </row>
    <row r="578" spans="3:10" x14ac:dyDescent="0.4">
      <c r="C578" s="115"/>
      <c r="D578" s="116"/>
      <c r="E578" s="117"/>
      <c r="F578" s="117"/>
      <c r="G578" s="112"/>
      <c r="H578" s="112"/>
      <c r="I578" s="115"/>
      <c r="J578" s="108"/>
    </row>
    <row r="579" spans="3:10" x14ac:dyDescent="0.4">
      <c r="C579" s="115"/>
      <c r="D579" s="116"/>
      <c r="E579" s="117"/>
      <c r="F579" s="117"/>
      <c r="G579" s="112"/>
      <c r="H579" s="112"/>
      <c r="I579" s="115"/>
      <c r="J579" s="108"/>
    </row>
    <row r="580" spans="3:10" x14ac:dyDescent="0.4">
      <c r="C580" s="115"/>
      <c r="D580" s="116"/>
      <c r="E580" s="117"/>
      <c r="F580" s="117"/>
      <c r="G580" s="112"/>
      <c r="H580" s="112"/>
      <c r="I580" s="115"/>
      <c r="J580" s="108"/>
    </row>
    <row r="581" spans="3:10" x14ac:dyDescent="0.4">
      <c r="C581" s="115"/>
      <c r="D581" s="116"/>
      <c r="E581" s="117"/>
      <c r="F581" s="117"/>
      <c r="G581" s="112"/>
      <c r="H581" s="112"/>
      <c r="I581" s="115"/>
      <c r="J581" s="108"/>
    </row>
    <row r="582" spans="3:10" x14ac:dyDescent="0.4">
      <c r="C582" s="115"/>
      <c r="D582" s="116"/>
      <c r="E582" s="117"/>
      <c r="F582" s="117"/>
      <c r="G582" s="112"/>
      <c r="H582" s="112"/>
      <c r="I582" s="115"/>
      <c r="J582" s="108"/>
    </row>
    <row r="583" spans="3:10" x14ac:dyDescent="0.4">
      <c r="C583" s="115"/>
      <c r="D583" s="116"/>
      <c r="E583" s="117"/>
      <c r="F583" s="117"/>
      <c r="G583" s="112"/>
      <c r="H583" s="112"/>
      <c r="I583" s="115"/>
      <c r="J583" s="108"/>
    </row>
    <row r="584" spans="3:10" x14ac:dyDescent="0.4">
      <c r="C584" s="115"/>
      <c r="D584" s="116"/>
      <c r="E584" s="117"/>
      <c r="F584" s="117"/>
      <c r="G584" s="112"/>
      <c r="H584" s="112"/>
      <c r="I584" s="115"/>
      <c r="J584" s="108"/>
    </row>
    <row r="585" spans="3:10" x14ac:dyDescent="0.4">
      <c r="C585" s="115"/>
      <c r="D585" s="116"/>
      <c r="E585" s="117"/>
      <c r="F585" s="117"/>
      <c r="G585" s="112"/>
      <c r="H585" s="112"/>
      <c r="I585" s="115"/>
      <c r="J585" s="108"/>
    </row>
    <row r="586" spans="3:10" x14ac:dyDescent="0.4">
      <c r="C586" s="115"/>
      <c r="D586" s="116"/>
      <c r="E586" s="117"/>
      <c r="F586" s="117"/>
      <c r="G586" s="112"/>
      <c r="H586" s="112"/>
      <c r="I586" s="115"/>
      <c r="J586" s="108"/>
    </row>
    <row r="587" spans="3:10" x14ac:dyDescent="0.4">
      <c r="C587" s="115"/>
      <c r="D587" s="116"/>
      <c r="E587" s="117"/>
      <c r="F587" s="117"/>
      <c r="G587" s="112"/>
      <c r="H587" s="112"/>
      <c r="I587" s="115"/>
      <c r="J587" s="108"/>
    </row>
    <row r="588" spans="3:10" x14ac:dyDescent="0.4">
      <c r="C588" s="115"/>
      <c r="D588" s="116"/>
      <c r="E588" s="117"/>
      <c r="F588" s="117"/>
      <c r="G588" s="112"/>
      <c r="H588" s="112"/>
      <c r="I588" s="115"/>
      <c r="J588" s="108"/>
    </row>
    <row r="589" spans="3:10" x14ac:dyDescent="0.4">
      <c r="C589" s="115"/>
      <c r="D589" s="116"/>
      <c r="E589" s="117"/>
      <c r="F589" s="117"/>
      <c r="G589" s="112"/>
      <c r="H589" s="112"/>
      <c r="I589" s="115"/>
      <c r="J589" s="108"/>
    </row>
    <row r="590" spans="3:10" x14ac:dyDescent="0.4">
      <c r="C590" s="115"/>
      <c r="D590" s="116"/>
      <c r="E590" s="117"/>
      <c r="F590" s="117"/>
      <c r="G590" s="112"/>
      <c r="H590" s="112"/>
      <c r="I590" s="115"/>
      <c r="J590" s="108"/>
    </row>
    <row r="591" spans="3:10" x14ac:dyDescent="0.4">
      <c r="C591" s="115"/>
      <c r="D591" s="116"/>
      <c r="E591" s="117"/>
      <c r="F591" s="117"/>
      <c r="G591" s="112"/>
      <c r="H591" s="112"/>
      <c r="I591" s="115"/>
      <c r="J591" s="108"/>
    </row>
    <row r="592" spans="3:10" x14ac:dyDescent="0.4">
      <c r="C592" s="115"/>
      <c r="D592" s="116"/>
      <c r="E592" s="117"/>
      <c r="F592" s="117"/>
      <c r="G592" s="112"/>
      <c r="H592" s="112"/>
      <c r="I592" s="115"/>
      <c r="J592" s="108"/>
    </row>
    <row r="593" spans="3:10" x14ac:dyDescent="0.4">
      <c r="C593" s="115"/>
      <c r="D593" s="116"/>
      <c r="E593" s="117"/>
      <c r="F593" s="117"/>
      <c r="G593" s="112"/>
      <c r="H593" s="112"/>
      <c r="I593" s="115"/>
      <c r="J593" s="108"/>
    </row>
    <row r="594" spans="3:10" x14ac:dyDescent="0.4">
      <c r="C594" s="115"/>
      <c r="D594" s="116"/>
      <c r="E594" s="117"/>
      <c r="F594" s="117"/>
      <c r="G594" s="112"/>
      <c r="H594" s="112"/>
      <c r="I594" s="115"/>
      <c r="J594" s="108"/>
    </row>
    <row r="595" spans="3:10" x14ac:dyDescent="0.4">
      <c r="C595" s="115"/>
      <c r="D595" s="116"/>
      <c r="E595" s="117"/>
      <c r="F595" s="117"/>
      <c r="G595" s="112"/>
      <c r="H595" s="112"/>
      <c r="I595" s="115"/>
      <c r="J595" s="108"/>
    </row>
    <row r="596" spans="3:10" x14ac:dyDescent="0.4">
      <c r="C596" s="115"/>
      <c r="D596" s="116"/>
      <c r="E596" s="117"/>
      <c r="F596" s="117"/>
      <c r="G596" s="112"/>
      <c r="H596" s="112"/>
      <c r="I596" s="115"/>
      <c r="J596" s="108"/>
    </row>
    <row r="597" spans="3:10" x14ac:dyDescent="0.4">
      <c r="C597" s="115"/>
      <c r="D597" s="116"/>
      <c r="E597" s="117"/>
      <c r="F597" s="117"/>
      <c r="G597" s="112"/>
      <c r="H597" s="112"/>
      <c r="I597" s="115"/>
      <c r="J597" s="108"/>
    </row>
    <row r="598" spans="3:10" x14ac:dyDescent="0.4">
      <c r="C598" s="115"/>
      <c r="D598" s="116"/>
      <c r="E598" s="117"/>
      <c r="F598" s="117"/>
      <c r="G598" s="112"/>
      <c r="H598" s="112"/>
      <c r="I598" s="115"/>
      <c r="J598" s="108"/>
    </row>
    <row r="599" spans="3:10" x14ac:dyDescent="0.4">
      <c r="C599" s="115"/>
      <c r="D599" s="116"/>
      <c r="E599" s="117"/>
      <c r="F599" s="117"/>
      <c r="G599" s="112"/>
      <c r="H599" s="112"/>
      <c r="I599" s="115"/>
      <c r="J599" s="108"/>
    </row>
    <row r="600" spans="3:10" x14ac:dyDescent="0.4">
      <c r="C600" s="115"/>
      <c r="D600" s="116"/>
      <c r="E600" s="117"/>
      <c r="F600" s="117"/>
      <c r="G600" s="112"/>
      <c r="H600" s="112"/>
      <c r="I600" s="115"/>
      <c r="J600" s="108"/>
    </row>
    <row r="601" spans="3:10" x14ac:dyDescent="0.4">
      <c r="C601" s="115"/>
      <c r="D601" s="116"/>
      <c r="E601" s="117"/>
      <c r="F601" s="117"/>
      <c r="G601" s="112"/>
      <c r="H601" s="112"/>
      <c r="I601" s="115"/>
      <c r="J601" s="108"/>
    </row>
    <row r="602" spans="3:10" x14ac:dyDescent="0.4">
      <c r="C602" s="115"/>
      <c r="D602" s="116"/>
      <c r="E602" s="117"/>
      <c r="F602" s="117"/>
      <c r="G602" s="112"/>
      <c r="H602" s="112"/>
      <c r="I602" s="115"/>
      <c r="J602" s="108"/>
    </row>
    <row r="603" spans="3:10" x14ac:dyDescent="0.4">
      <c r="C603" s="115"/>
      <c r="D603" s="116"/>
      <c r="E603" s="117"/>
      <c r="F603" s="117"/>
      <c r="G603" s="112"/>
      <c r="H603" s="112"/>
      <c r="I603" s="115"/>
      <c r="J603" s="108"/>
    </row>
    <row r="604" spans="3:10" x14ac:dyDescent="0.4">
      <c r="C604" s="115"/>
      <c r="D604" s="116"/>
      <c r="E604" s="117"/>
      <c r="F604" s="117"/>
      <c r="G604" s="112"/>
      <c r="H604" s="112"/>
      <c r="I604" s="115"/>
      <c r="J604" s="108"/>
    </row>
    <row r="605" spans="3:10" x14ac:dyDescent="0.4">
      <c r="C605" s="115"/>
      <c r="D605" s="116"/>
      <c r="E605" s="117"/>
      <c r="F605" s="117"/>
      <c r="G605" s="112"/>
      <c r="H605" s="112"/>
      <c r="I605" s="115"/>
      <c r="J605" s="108"/>
    </row>
    <row r="606" spans="3:10" x14ac:dyDescent="0.4">
      <c r="C606" s="115"/>
      <c r="D606" s="116"/>
      <c r="E606" s="117"/>
      <c r="F606" s="117"/>
      <c r="G606" s="112"/>
      <c r="H606" s="112"/>
      <c r="I606" s="115"/>
      <c r="J606" s="108"/>
    </row>
    <row r="607" spans="3:10" x14ac:dyDescent="0.4">
      <c r="C607" s="115"/>
      <c r="D607" s="116"/>
      <c r="E607" s="117"/>
      <c r="F607" s="117"/>
      <c r="G607" s="112"/>
      <c r="H607" s="112"/>
      <c r="I607" s="115"/>
      <c r="J607" s="108"/>
    </row>
    <row r="608" spans="3:10" x14ac:dyDescent="0.4">
      <c r="C608" s="115"/>
      <c r="D608" s="116"/>
      <c r="E608" s="117"/>
      <c r="F608" s="117"/>
      <c r="G608" s="112"/>
      <c r="H608" s="112"/>
      <c r="I608" s="115"/>
      <c r="J608" s="108"/>
    </row>
    <row r="609" spans="3:10" x14ac:dyDescent="0.4">
      <c r="C609" s="115"/>
      <c r="D609" s="116"/>
      <c r="E609" s="117"/>
      <c r="F609" s="117"/>
      <c r="G609" s="112"/>
      <c r="H609" s="112"/>
      <c r="I609" s="115"/>
      <c r="J609" s="108"/>
    </row>
    <row r="610" spans="3:10" x14ac:dyDescent="0.4">
      <c r="C610" s="115"/>
      <c r="D610" s="116"/>
      <c r="E610" s="117"/>
      <c r="F610" s="117"/>
      <c r="G610" s="112"/>
      <c r="H610" s="112"/>
      <c r="I610" s="115"/>
      <c r="J610" s="108"/>
    </row>
    <row r="611" spans="3:10" x14ac:dyDescent="0.4">
      <c r="C611" s="115"/>
      <c r="D611" s="116"/>
      <c r="E611" s="117"/>
      <c r="F611" s="117"/>
      <c r="G611" s="112"/>
      <c r="H611" s="112"/>
      <c r="I611" s="115"/>
      <c r="J611" s="108"/>
    </row>
    <row r="612" spans="3:10" x14ac:dyDescent="0.4">
      <c r="C612" s="115"/>
      <c r="D612" s="116"/>
      <c r="E612" s="117"/>
      <c r="F612" s="117"/>
      <c r="G612" s="112"/>
      <c r="H612" s="112"/>
      <c r="I612" s="115"/>
      <c r="J612" s="108"/>
    </row>
    <row r="613" spans="3:10" x14ac:dyDescent="0.4">
      <c r="C613" s="115"/>
      <c r="D613" s="116"/>
      <c r="E613" s="117"/>
      <c r="F613" s="117"/>
      <c r="G613" s="112"/>
      <c r="H613" s="112"/>
      <c r="I613" s="115"/>
      <c r="J613" s="108"/>
    </row>
    <row r="614" spans="3:10" x14ac:dyDescent="0.4">
      <c r="C614" s="115"/>
      <c r="D614" s="116"/>
      <c r="E614" s="117"/>
      <c r="F614" s="117"/>
      <c r="G614" s="112"/>
      <c r="H614" s="112"/>
      <c r="I614" s="115"/>
      <c r="J614" s="108"/>
    </row>
    <row r="615" spans="3:10" x14ac:dyDescent="0.4">
      <c r="C615" s="115"/>
      <c r="D615" s="116"/>
      <c r="E615" s="117"/>
      <c r="F615" s="117"/>
      <c r="G615" s="112"/>
      <c r="H615" s="112"/>
      <c r="I615" s="115"/>
      <c r="J615" s="108"/>
    </row>
    <row r="616" spans="3:10" x14ac:dyDescent="0.4">
      <c r="C616" s="115"/>
      <c r="D616" s="116"/>
      <c r="E616" s="117"/>
      <c r="F616" s="117"/>
      <c r="G616" s="112"/>
      <c r="H616" s="112"/>
      <c r="I616" s="115"/>
      <c r="J616" s="108"/>
    </row>
    <row r="617" spans="3:10" x14ac:dyDescent="0.4">
      <c r="C617" s="115"/>
      <c r="D617" s="116"/>
      <c r="E617" s="117"/>
      <c r="F617" s="117"/>
      <c r="G617" s="112"/>
      <c r="H617" s="112"/>
      <c r="I617" s="115"/>
      <c r="J617" s="108"/>
    </row>
    <row r="618" spans="3:10" x14ac:dyDescent="0.4">
      <c r="C618" s="115"/>
      <c r="D618" s="116"/>
      <c r="E618" s="117"/>
      <c r="F618" s="117"/>
      <c r="G618" s="112"/>
      <c r="H618" s="112"/>
      <c r="I618" s="115"/>
      <c r="J618" s="108"/>
    </row>
    <row r="619" spans="3:10" x14ac:dyDescent="0.4">
      <c r="C619" s="115"/>
      <c r="D619" s="116"/>
      <c r="E619" s="117"/>
      <c r="F619" s="117"/>
      <c r="G619" s="112"/>
      <c r="H619" s="112"/>
      <c r="I619" s="115"/>
      <c r="J619" s="108"/>
    </row>
    <row r="620" spans="3:10" x14ac:dyDescent="0.4">
      <c r="C620" s="115"/>
      <c r="D620" s="116"/>
      <c r="E620" s="117"/>
      <c r="F620" s="117"/>
      <c r="G620" s="112"/>
      <c r="H620" s="112"/>
      <c r="I620" s="115"/>
      <c r="J620" s="108"/>
    </row>
    <row r="621" spans="3:10" x14ac:dyDescent="0.4">
      <c r="C621" s="115"/>
      <c r="D621" s="116"/>
      <c r="E621" s="117"/>
      <c r="F621" s="117"/>
      <c r="G621" s="112"/>
      <c r="H621" s="112"/>
      <c r="I621" s="115"/>
      <c r="J621" s="108"/>
    </row>
    <row r="622" spans="3:10" x14ac:dyDescent="0.4">
      <c r="C622" s="115"/>
      <c r="D622" s="116"/>
      <c r="E622" s="117"/>
      <c r="F622" s="117"/>
      <c r="G622" s="112"/>
      <c r="H622" s="112"/>
      <c r="I622" s="115"/>
      <c r="J622" s="108"/>
    </row>
    <row r="623" spans="3:10" x14ac:dyDescent="0.4">
      <c r="C623" s="115"/>
      <c r="D623" s="116"/>
      <c r="E623" s="117"/>
      <c r="F623" s="117"/>
      <c r="G623" s="112"/>
      <c r="H623" s="112"/>
      <c r="I623" s="115"/>
      <c r="J623" s="108"/>
    </row>
    <row r="624" spans="3:10" x14ac:dyDescent="0.4">
      <c r="C624" s="115"/>
      <c r="D624" s="116"/>
      <c r="E624" s="117"/>
      <c r="F624" s="117"/>
      <c r="G624" s="112"/>
      <c r="H624" s="112"/>
      <c r="I624" s="115"/>
      <c r="J624" s="108"/>
    </row>
    <row r="625" spans="3:10" x14ac:dyDescent="0.4">
      <c r="C625" s="115"/>
      <c r="D625" s="116"/>
      <c r="E625" s="117"/>
      <c r="F625" s="117"/>
      <c r="G625" s="112"/>
      <c r="H625" s="112"/>
      <c r="I625" s="115"/>
      <c r="J625" s="108"/>
    </row>
    <row r="626" spans="3:10" x14ac:dyDescent="0.4">
      <c r="C626" s="115"/>
      <c r="D626" s="116"/>
      <c r="E626" s="117"/>
      <c r="F626" s="117"/>
      <c r="G626" s="112"/>
      <c r="H626" s="112"/>
      <c r="I626" s="115"/>
      <c r="J626" s="108"/>
    </row>
    <row r="627" spans="3:10" x14ac:dyDescent="0.4">
      <c r="C627" s="115"/>
      <c r="D627" s="116"/>
      <c r="E627" s="117"/>
      <c r="F627" s="117"/>
      <c r="G627" s="112"/>
      <c r="H627" s="112"/>
      <c r="I627" s="115"/>
      <c r="J627" s="108"/>
    </row>
    <row r="628" spans="3:10" x14ac:dyDescent="0.4">
      <c r="C628" s="115"/>
      <c r="D628" s="116"/>
      <c r="E628" s="117"/>
      <c r="F628" s="117"/>
      <c r="G628" s="112"/>
      <c r="H628" s="112"/>
      <c r="I628" s="115"/>
      <c r="J628" s="108"/>
    </row>
    <row r="629" spans="3:10" x14ac:dyDescent="0.4">
      <c r="C629" s="115"/>
      <c r="D629" s="116"/>
      <c r="E629" s="117"/>
      <c r="F629" s="117"/>
      <c r="G629" s="112"/>
      <c r="H629" s="112"/>
      <c r="I629" s="115"/>
      <c r="J629" s="108"/>
    </row>
    <row r="630" spans="3:10" x14ac:dyDescent="0.4">
      <c r="C630" s="115"/>
      <c r="D630" s="116"/>
      <c r="E630" s="117"/>
      <c r="F630" s="117"/>
      <c r="G630" s="112"/>
      <c r="H630" s="112"/>
      <c r="I630" s="115"/>
      <c r="J630" s="108"/>
    </row>
    <row r="631" spans="3:10" x14ac:dyDescent="0.4">
      <c r="C631" s="115"/>
      <c r="D631" s="116"/>
      <c r="E631" s="117"/>
      <c r="F631" s="117"/>
      <c r="G631" s="112"/>
      <c r="H631" s="112"/>
      <c r="I631" s="115"/>
      <c r="J631" s="108"/>
    </row>
    <row r="632" spans="3:10" x14ac:dyDescent="0.4">
      <c r="C632" s="115"/>
      <c r="D632" s="116"/>
      <c r="E632" s="117"/>
      <c r="F632" s="117"/>
      <c r="G632" s="112"/>
      <c r="H632" s="112"/>
      <c r="I632" s="115"/>
      <c r="J632" s="108"/>
    </row>
    <row r="633" spans="3:10" x14ac:dyDescent="0.4">
      <c r="C633" s="115"/>
      <c r="D633" s="116"/>
      <c r="E633" s="117"/>
      <c r="F633" s="117"/>
      <c r="G633" s="112"/>
      <c r="H633" s="112"/>
      <c r="I633" s="115"/>
      <c r="J633" s="108"/>
    </row>
    <row r="634" spans="3:10" x14ac:dyDescent="0.4">
      <c r="C634" s="115"/>
      <c r="D634" s="116"/>
      <c r="E634" s="117"/>
      <c r="F634" s="117"/>
      <c r="G634" s="112"/>
      <c r="H634" s="112"/>
      <c r="I634" s="115"/>
      <c r="J634" s="108"/>
    </row>
    <row r="635" spans="3:10" x14ac:dyDescent="0.4">
      <c r="C635" s="115"/>
      <c r="D635" s="116"/>
      <c r="E635" s="117"/>
      <c r="F635" s="117"/>
      <c r="G635" s="112"/>
      <c r="H635" s="112"/>
      <c r="I635" s="115"/>
      <c r="J635" s="108"/>
    </row>
    <row r="636" spans="3:10" x14ac:dyDescent="0.4">
      <c r="C636" s="115"/>
      <c r="D636" s="116"/>
      <c r="E636" s="117"/>
      <c r="F636" s="117"/>
      <c r="G636" s="112"/>
      <c r="H636" s="112"/>
      <c r="I636" s="115"/>
      <c r="J636" s="108"/>
    </row>
    <row r="637" spans="3:10" x14ac:dyDescent="0.4">
      <c r="C637" s="115"/>
      <c r="D637" s="116"/>
      <c r="E637" s="117"/>
      <c r="F637" s="117"/>
      <c r="G637" s="112"/>
      <c r="H637" s="112"/>
      <c r="I637" s="115"/>
      <c r="J637" s="108"/>
    </row>
    <row r="638" spans="3:10" x14ac:dyDescent="0.4">
      <c r="C638" s="115"/>
      <c r="D638" s="116"/>
      <c r="E638" s="117"/>
      <c r="F638" s="117"/>
      <c r="G638" s="112"/>
      <c r="H638" s="112"/>
      <c r="I638" s="115"/>
      <c r="J638" s="108"/>
    </row>
    <row r="639" spans="3:10" x14ac:dyDescent="0.4">
      <c r="C639" s="115"/>
      <c r="D639" s="116"/>
      <c r="E639" s="117"/>
      <c r="F639" s="117"/>
      <c r="G639" s="112"/>
      <c r="H639" s="112"/>
      <c r="I639" s="115"/>
      <c r="J639" s="108"/>
    </row>
    <row r="640" spans="3:10" x14ac:dyDescent="0.4">
      <c r="C640" s="115"/>
      <c r="D640" s="116"/>
      <c r="E640" s="117"/>
      <c r="F640" s="117"/>
      <c r="G640" s="112"/>
      <c r="H640" s="112"/>
      <c r="I640" s="115"/>
      <c r="J640" s="108"/>
    </row>
    <row r="641" spans="3:10" x14ac:dyDescent="0.4">
      <c r="C641" s="115"/>
      <c r="D641" s="116"/>
      <c r="E641" s="117"/>
      <c r="F641" s="117"/>
      <c r="G641" s="112"/>
      <c r="H641" s="112"/>
      <c r="I641" s="115"/>
      <c r="J641" s="108"/>
    </row>
    <row r="642" spans="3:10" x14ac:dyDescent="0.4">
      <c r="C642" s="115"/>
      <c r="D642" s="116"/>
      <c r="E642" s="117"/>
      <c r="F642" s="117"/>
      <c r="G642" s="112"/>
      <c r="H642" s="112"/>
      <c r="I642" s="115"/>
      <c r="J642" s="108"/>
    </row>
    <row r="643" spans="3:10" x14ac:dyDescent="0.4">
      <c r="C643" s="115"/>
      <c r="D643" s="116"/>
      <c r="E643" s="117"/>
      <c r="F643" s="117"/>
      <c r="G643" s="112"/>
      <c r="H643" s="112"/>
      <c r="I643" s="115"/>
      <c r="J643" s="108"/>
    </row>
    <row r="644" spans="3:10" x14ac:dyDescent="0.4">
      <c r="C644" s="115"/>
      <c r="D644" s="116"/>
      <c r="E644" s="117"/>
      <c r="F644" s="117"/>
      <c r="G644" s="112"/>
      <c r="H644" s="112"/>
      <c r="I644" s="115"/>
      <c r="J644" s="108"/>
    </row>
    <row r="645" spans="3:10" x14ac:dyDescent="0.4">
      <c r="C645" s="115"/>
      <c r="D645" s="116"/>
      <c r="E645" s="117"/>
      <c r="F645" s="117"/>
      <c r="G645" s="112"/>
      <c r="H645" s="112"/>
      <c r="I645" s="115"/>
      <c r="J645" s="108"/>
    </row>
    <row r="646" spans="3:10" x14ac:dyDescent="0.4">
      <c r="C646" s="115"/>
      <c r="D646" s="116"/>
      <c r="E646" s="117"/>
      <c r="F646" s="117"/>
      <c r="G646" s="112"/>
      <c r="H646" s="112"/>
      <c r="I646" s="115"/>
      <c r="J646" s="108"/>
    </row>
    <row r="647" spans="3:10" x14ac:dyDescent="0.4">
      <c r="C647" s="115"/>
      <c r="D647" s="116"/>
      <c r="E647" s="117"/>
      <c r="F647" s="117"/>
      <c r="G647" s="112"/>
      <c r="H647" s="112"/>
      <c r="I647" s="115"/>
      <c r="J647" s="108"/>
    </row>
    <row r="648" spans="3:10" x14ac:dyDescent="0.4">
      <c r="C648" s="115"/>
      <c r="D648" s="116"/>
      <c r="E648" s="117"/>
      <c r="F648" s="117"/>
      <c r="G648" s="112"/>
      <c r="H648" s="112"/>
      <c r="I648" s="115"/>
      <c r="J648" s="108"/>
    </row>
    <row r="649" spans="3:10" x14ac:dyDescent="0.4">
      <c r="C649" s="115"/>
      <c r="D649" s="116"/>
      <c r="E649" s="117"/>
      <c r="F649" s="117"/>
      <c r="G649" s="112"/>
      <c r="H649" s="112"/>
      <c r="I649" s="115"/>
      <c r="J649" s="108"/>
    </row>
    <row r="650" spans="3:10" x14ac:dyDescent="0.4">
      <c r="C650" s="115"/>
      <c r="D650" s="116"/>
      <c r="E650" s="117"/>
      <c r="F650" s="117"/>
      <c r="G650" s="112"/>
      <c r="H650" s="112"/>
      <c r="I650" s="115"/>
      <c r="J650" s="108"/>
    </row>
    <row r="651" spans="3:10" x14ac:dyDescent="0.4">
      <c r="C651" s="115"/>
      <c r="D651" s="116"/>
      <c r="E651" s="117"/>
      <c r="F651" s="117"/>
      <c r="G651" s="112"/>
      <c r="H651" s="112"/>
      <c r="I651" s="115"/>
      <c r="J651" s="108"/>
    </row>
    <row r="652" spans="3:10" x14ac:dyDescent="0.4">
      <c r="C652" s="115"/>
      <c r="D652" s="116"/>
      <c r="E652" s="117"/>
      <c r="F652" s="117"/>
      <c r="G652" s="112"/>
      <c r="H652" s="112"/>
      <c r="I652" s="115"/>
      <c r="J652" s="108"/>
    </row>
    <row r="653" spans="3:10" x14ac:dyDescent="0.4">
      <c r="C653" s="115"/>
      <c r="D653" s="116"/>
      <c r="E653" s="117"/>
      <c r="F653" s="117"/>
      <c r="G653" s="112"/>
      <c r="H653" s="112"/>
      <c r="I653" s="115"/>
      <c r="J653" s="108"/>
    </row>
    <row r="654" spans="3:10" x14ac:dyDescent="0.4">
      <c r="C654" s="115"/>
      <c r="D654" s="116"/>
      <c r="E654" s="117"/>
      <c r="F654" s="117"/>
      <c r="G654" s="112"/>
      <c r="H654" s="112"/>
      <c r="I654" s="115"/>
      <c r="J654" s="108"/>
    </row>
    <row r="655" spans="3:10" x14ac:dyDescent="0.4">
      <c r="C655" s="115"/>
      <c r="D655" s="116"/>
      <c r="E655" s="117"/>
      <c r="F655" s="117"/>
      <c r="G655" s="112"/>
      <c r="H655" s="112"/>
      <c r="I655" s="115"/>
      <c r="J655" s="108"/>
    </row>
    <row r="656" spans="3:10" x14ac:dyDescent="0.4">
      <c r="C656" s="115"/>
      <c r="D656" s="116"/>
      <c r="E656" s="117"/>
      <c r="F656" s="117"/>
      <c r="G656" s="112"/>
      <c r="H656" s="112"/>
      <c r="I656" s="115"/>
      <c r="J656" s="108"/>
    </row>
    <row r="657" spans="3:10" x14ac:dyDescent="0.4">
      <c r="C657" s="115"/>
      <c r="D657" s="116"/>
      <c r="E657" s="117"/>
      <c r="F657" s="117"/>
      <c r="G657" s="112"/>
      <c r="H657" s="112"/>
      <c r="I657" s="115"/>
      <c r="J657" s="108"/>
    </row>
    <row r="658" spans="3:10" x14ac:dyDescent="0.4">
      <c r="C658" s="115"/>
      <c r="D658" s="116"/>
      <c r="E658" s="117"/>
      <c r="F658" s="117"/>
      <c r="G658" s="112"/>
      <c r="H658" s="112"/>
      <c r="I658" s="115"/>
      <c r="J658" s="108"/>
    </row>
    <row r="659" spans="3:10" x14ac:dyDescent="0.4">
      <c r="C659" s="115"/>
      <c r="D659" s="116"/>
      <c r="E659" s="117"/>
      <c r="F659" s="117"/>
      <c r="G659" s="112"/>
      <c r="H659" s="112"/>
      <c r="I659" s="115"/>
      <c r="J659" s="108"/>
    </row>
    <row r="660" spans="3:10" x14ac:dyDescent="0.4">
      <c r="C660" s="115"/>
      <c r="D660" s="116"/>
      <c r="E660" s="117"/>
      <c r="F660" s="117"/>
      <c r="G660" s="112"/>
      <c r="H660" s="112"/>
      <c r="I660" s="115"/>
      <c r="J660" s="108"/>
    </row>
    <row r="661" spans="3:10" x14ac:dyDescent="0.4">
      <c r="C661" s="115"/>
      <c r="D661" s="116"/>
      <c r="E661" s="117"/>
      <c r="F661" s="117"/>
      <c r="G661" s="112"/>
      <c r="H661" s="112"/>
      <c r="I661" s="115"/>
      <c r="J661" s="108"/>
    </row>
    <row r="662" spans="3:10" x14ac:dyDescent="0.4">
      <c r="C662" s="115"/>
      <c r="D662" s="116"/>
      <c r="E662" s="117"/>
      <c r="F662" s="117"/>
      <c r="G662" s="112"/>
      <c r="H662" s="112"/>
      <c r="I662" s="115"/>
      <c r="J662" s="108"/>
    </row>
    <row r="663" spans="3:10" x14ac:dyDescent="0.4">
      <c r="C663" s="115"/>
      <c r="D663" s="116"/>
      <c r="E663" s="117"/>
      <c r="F663" s="117"/>
      <c r="G663" s="112"/>
      <c r="H663" s="112"/>
      <c r="I663" s="115"/>
      <c r="J663" s="108"/>
    </row>
    <row r="664" spans="3:10" x14ac:dyDescent="0.4">
      <c r="C664" s="115"/>
      <c r="D664" s="116"/>
      <c r="E664" s="117"/>
      <c r="F664" s="117"/>
      <c r="G664" s="112"/>
      <c r="H664" s="112"/>
      <c r="I664" s="115"/>
      <c r="J664" s="108"/>
    </row>
    <row r="665" spans="3:10" x14ac:dyDescent="0.4">
      <c r="C665" s="115"/>
      <c r="D665" s="116"/>
      <c r="E665" s="117"/>
      <c r="F665" s="117"/>
      <c r="G665" s="112"/>
      <c r="H665" s="112"/>
      <c r="I665" s="115"/>
      <c r="J665" s="108"/>
    </row>
    <row r="666" spans="3:10" x14ac:dyDescent="0.4">
      <c r="C666" s="115"/>
      <c r="D666" s="116"/>
      <c r="E666" s="117"/>
      <c r="F666" s="117"/>
      <c r="G666" s="112"/>
      <c r="H666" s="112"/>
      <c r="I666" s="115"/>
      <c r="J666" s="108"/>
    </row>
    <row r="667" spans="3:10" x14ac:dyDescent="0.4">
      <c r="C667" s="115"/>
      <c r="D667" s="116"/>
      <c r="E667" s="117"/>
      <c r="F667" s="117"/>
      <c r="G667" s="112"/>
      <c r="H667" s="112"/>
      <c r="I667" s="115"/>
      <c r="J667" s="108"/>
    </row>
    <row r="668" spans="3:10" x14ac:dyDescent="0.4">
      <c r="C668" s="115"/>
      <c r="D668" s="116"/>
      <c r="E668" s="117"/>
      <c r="F668" s="117"/>
      <c r="G668" s="112"/>
      <c r="H668" s="112"/>
      <c r="I668" s="115"/>
      <c r="J668" s="108"/>
    </row>
    <row r="669" spans="3:10" x14ac:dyDescent="0.4">
      <c r="C669" s="115"/>
      <c r="D669" s="116"/>
      <c r="E669" s="117"/>
      <c r="F669" s="117"/>
      <c r="G669" s="112"/>
      <c r="H669" s="112"/>
      <c r="I669" s="115"/>
      <c r="J669" s="108"/>
    </row>
    <row r="670" spans="3:10" x14ac:dyDescent="0.4">
      <c r="C670" s="115"/>
      <c r="D670" s="116"/>
      <c r="E670" s="117"/>
      <c r="F670" s="117"/>
      <c r="G670" s="112"/>
      <c r="H670" s="112"/>
      <c r="I670" s="115"/>
      <c r="J670" s="108"/>
    </row>
    <row r="671" spans="3:10" x14ac:dyDescent="0.4">
      <c r="C671" s="115"/>
      <c r="D671" s="116"/>
      <c r="E671" s="117"/>
      <c r="F671" s="117"/>
      <c r="G671" s="112"/>
      <c r="H671" s="112"/>
      <c r="I671" s="115"/>
      <c r="J671" s="108"/>
    </row>
    <row r="672" spans="3:10" x14ac:dyDescent="0.4">
      <c r="C672" s="115"/>
      <c r="D672" s="116"/>
      <c r="E672" s="117"/>
      <c r="F672" s="117"/>
      <c r="G672" s="112"/>
      <c r="H672" s="112"/>
      <c r="I672" s="115"/>
      <c r="J672" s="108"/>
    </row>
    <row r="673" spans="3:10" x14ac:dyDescent="0.4">
      <c r="C673" s="115"/>
      <c r="D673" s="116"/>
      <c r="E673" s="117"/>
      <c r="F673" s="117"/>
      <c r="G673" s="112"/>
      <c r="H673" s="112"/>
      <c r="I673" s="115"/>
      <c r="J673" s="108"/>
    </row>
    <row r="674" spans="3:10" x14ac:dyDescent="0.4">
      <c r="C674" s="115"/>
      <c r="D674" s="116"/>
      <c r="E674" s="117"/>
      <c r="F674" s="117"/>
      <c r="G674" s="112"/>
      <c r="H674" s="112"/>
      <c r="I674" s="115"/>
      <c r="J674" s="108"/>
    </row>
    <row r="675" spans="3:10" x14ac:dyDescent="0.4">
      <c r="C675" s="115"/>
      <c r="D675" s="116"/>
      <c r="E675" s="117"/>
      <c r="F675" s="117"/>
      <c r="G675" s="112"/>
      <c r="H675" s="112"/>
      <c r="I675" s="115"/>
      <c r="J675" s="108"/>
    </row>
    <row r="676" spans="3:10" x14ac:dyDescent="0.4">
      <c r="C676" s="115"/>
      <c r="D676" s="116"/>
      <c r="E676" s="117"/>
      <c r="F676" s="117"/>
      <c r="G676" s="112"/>
      <c r="H676" s="112"/>
      <c r="I676" s="115"/>
      <c r="J676" s="108"/>
    </row>
    <row r="677" spans="3:10" x14ac:dyDescent="0.4">
      <c r="C677" s="115"/>
      <c r="D677" s="116"/>
      <c r="E677" s="117"/>
      <c r="F677" s="117"/>
      <c r="G677" s="112"/>
      <c r="H677" s="112"/>
      <c r="I677" s="115"/>
      <c r="J677" s="108"/>
    </row>
    <row r="678" spans="3:10" x14ac:dyDescent="0.4">
      <c r="C678" s="115"/>
      <c r="D678" s="116"/>
      <c r="E678" s="117"/>
      <c r="F678" s="117"/>
      <c r="G678" s="112"/>
      <c r="H678" s="112"/>
      <c r="I678" s="115"/>
      <c r="J678" s="108"/>
    </row>
    <row r="679" spans="3:10" x14ac:dyDescent="0.4">
      <c r="C679" s="115"/>
      <c r="D679" s="116"/>
      <c r="E679" s="117"/>
      <c r="F679" s="117"/>
      <c r="G679" s="112"/>
      <c r="H679" s="112"/>
      <c r="I679" s="115"/>
      <c r="J679" s="108"/>
    </row>
    <row r="680" spans="3:10" x14ac:dyDescent="0.4">
      <c r="C680" s="115"/>
      <c r="D680" s="116"/>
      <c r="E680" s="117"/>
      <c r="F680" s="117"/>
      <c r="G680" s="112"/>
      <c r="H680" s="112"/>
      <c r="I680" s="115"/>
      <c r="J680" s="108"/>
    </row>
    <row r="681" spans="3:10" x14ac:dyDescent="0.4">
      <c r="C681" s="115"/>
      <c r="D681" s="116"/>
      <c r="E681" s="117"/>
      <c r="F681" s="117"/>
      <c r="G681" s="112"/>
      <c r="H681" s="112"/>
      <c r="I681" s="115"/>
      <c r="J681" s="108"/>
    </row>
    <row r="682" spans="3:10" x14ac:dyDescent="0.4">
      <c r="C682" s="115"/>
      <c r="D682" s="116"/>
      <c r="E682" s="117"/>
      <c r="F682" s="117"/>
      <c r="G682" s="112"/>
      <c r="H682" s="112"/>
      <c r="I682" s="115"/>
      <c r="J682" s="108"/>
    </row>
    <row r="683" spans="3:10" x14ac:dyDescent="0.4">
      <c r="C683" s="115"/>
      <c r="D683" s="116"/>
      <c r="E683" s="117"/>
      <c r="F683" s="117"/>
      <c r="G683" s="112"/>
      <c r="H683" s="112"/>
      <c r="I683" s="115"/>
      <c r="J683" s="108"/>
    </row>
    <row r="684" spans="3:10" x14ac:dyDescent="0.4">
      <c r="C684" s="115"/>
      <c r="D684" s="116"/>
      <c r="E684" s="117"/>
      <c r="F684" s="117"/>
      <c r="G684" s="112"/>
      <c r="H684" s="112"/>
      <c r="I684" s="115"/>
      <c r="J684" s="108"/>
    </row>
    <row r="685" spans="3:10" x14ac:dyDescent="0.4">
      <c r="C685" s="115"/>
      <c r="D685" s="116"/>
      <c r="E685" s="117"/>
      <c r="F685" s="117"/>
      <c r="G685" s="112"/>
      <c r="H685" s="112"/>
      <c r="I685" s="115"/>
      <c r="J685" s="108"/>
    </row>
    <row r="686" spans="3:10" x14ac:dyDescent="0.4">
      <c r="C686" s="115"/>
      <c r="D686" s="116"/>
      <c r="E686" s="117"/>
      <c r="F686" s="117"/>
      <c r="G686" s="112"/>
      <c r="H686" s="112"/>
      <c r="I686" s="115"/>
      <c r="J686" s="108"/>
    </row>
    <row r="687" spans="3:10" x14ac:dyDescent="0.4">
      <c r="C687" s="115"/>
      <c r="D687" s="116"/>
      <c r="E687" s="117"/>
      <c r="F687" s="117"/>
      <c r="G687" s="112"/>
      <c r="H687" s="112"/>
      <c r="I687" s="115"/>
      <c r="J687" s="108"/>
    </row>
    <row r="688" spans="3:10" x14ac:dyDescent="0.4">
      <c r="C688" s="115"/>
      <c r="D688" s="116"/>
      <c r="E688" s="117"/>
      <c r="F688" s="117"/>
      <c r="G688" s="112"/>
      <c r="H688" s="112"/>
      <c r="I688" s="115"/>
      <c r="J688" s="108"/>
    </row>
    <row r="689" spans="3:10" x14ac:dyDescent="0.4">
      <c r="C689" s="115"/>
      <c r="D689" s="116"/>
      <c r="E689" s="117"/>
      <c r="F689" s="117"/>
      <c r="G689" s="112"/>
      <c r="H689" s="112"/>
      <c r="I689" s="115"/>
      <c r="J689" s="108"/>
    </row>
    <row r="690" spans="3:10" x14ac:dyDescent="0.4">
      <c r="C690" s="115"/>
      <c r="D690" s="116"/>
      <c r="E690" s="117"/>
      <c r="F690" s="117"/>
      <c r="G690" s="112"/>
      <c r="H690" s="112"/>
      <c r="I690" s="115"/>
      <c r="J690" s="108"/>
    </row>
    <row r="691" spans="3:10" x14ac:dyDescent="0.4">
      <c r="C691" s="115"/>
      <c r="D691" s="116"/>
      <c r="E691" s="117"/>
      <c r="F691" s="117"/>
      <c r="G691" s="112"/>
      <c r="H691" s="112"/>
      <c r="I691" s="115"/>
      <c r="J691" s="108"/>
    </row>
    <row r="692" spans="3:10" x14ac:dyDescent="0.4">
      <c r="C692" s="115"/>
      <c r="D692" s="116"/>
      <c r="E692" s="117"/>
      <c r="F692" s="117"/>
      <c r="G692" s="112"/>
      <c r="H692" s="112"/>
      <c r="I692" s="115"/>
      <c r="J692" s="108"/>
    </row>
    <row r="693" spans="3:10" x14ac:dyDescent="0.4">
      <c r="C693" s="115"/>
      <c r="D693" s="116"/>
      <c r="E693" s="117"/>
      <c r="F693" s="117"/>
      <c r="G693" s="112"/>
      <c r="H693" s="112"/>
      <c r="I693" s="115"/>
      <c r="J693" s="108"/>
    </row>
    <row r="694" spans="3:10" x14ac:dyDescent="0.4">
      <c r="C694" s="115"/>
      <c r="D694" s="116"/>
      <c r="E694" s="117"/>
      <c r="F694" s="117"/>
      <c r="G694" s="112"/>
      <c r="H694" s="112"/>
      <c r="I694" s="115"/>
      <c r="J694" s="108"/>
    </row>
    <row r="695" spans="3:10" x14ac:dyDescent="0.4">
      <c r="C695" s="115"/>
      <c r="D695" s="116"/>
      <c r="E695" s="117"/>
      <c r="F695" s="117"/>
      <c r="G695" s="112"/>
      <c r="H695" s="112"/>
      <c r="I695" s="115"/>
      <c r="J695" s="108"/>
    </row>
    <row r="696" spans="3:10" x14ac:dyDescent="0.4">
      <c r="C696" s="115"/>
      <c r="D696" s="116"/>
      <c r="E696" s="117"/>
      <c r="F696" s="117"/>
      <c r="G696" s="112"/>
      <c r="H696" s="112"/>
      <c r="I696" s="115"/>
      <c r="J696" s="108"/>
    </row>
    <row r="697" spans="3:10" x14ac:dyDescent="0.4">
      <c r="C697" s="115"/>
      <c r="D697" s="116"/>
      <c r="E697" s="117"/>
      <c r="F697" s="117"/>
      <c r="G697" s="112"/>
      <c r="H697" s="112"/>
      <c r="I697" s="115"/>
      <c r="J697" s="108"/>
    </row>
    <row r="698" spans="3:10" x14ac:dyDescent="0.4">
      <c r="C698" s="115"/>
      <c r="D698" s="116"/>
      <c r="E698" s="117"/>
      <c r="F698" s="117"/>
      <c r="G698" s="112"/>
      <c r="H698" s="112"/>
      <c r="I698" s="115"/>
      <c r="J698" s="108"/>
    </row>
    <row r="699" spans="3:10" x14ac:dyDescent="0.4">
      <c r="C699" s="115"/>
      <c r="D699" s="116"/>
      <c r="E699" s="117"/>
      <c r="F699" s="117"/>
      <c r="G699" s="112"/>
      <c r="H699" s="112"/>
      <c r="I699" s="115"/>
      <c r="J699" s="108"/>
    </row>
    <row r="700" spans="3:10" x14ac:dyDescent="0.4">
      <c r="C700" s="115"/>
      <c r="D700" s="116"/>
      <c r="E700" s="117"/>
      <c r="F700" s="117"/>
      <c r="G700" s="112"/>
      <c r="H700" s="112"/>
      <c r="I700" s="115"/>
      <c r="J700" s="108"/>
    </row>
    <row r="701" spans="3:10" x14ac:dyDescent="0.4">
      <c r="C701" s="115"/>
      <c r="D701" s="116"/>
      <c r="E701" s="117"/>
      <c r="F701" s="117"/>
      <c r="G701" s="112"/>
      <c r="H701" s="112"/>
      <c r="I701" s="115"/>
      <c r="J701" s="108"/>
    </row>
    <row r="702" spans="3:10" x14ac:dyDescent="0.4">
      <c r="C702" s="115"/>
      <c r="D702" s="116"/>
      <c r="E702" s="117"/>
      <c r="F702" s="117"/>
      <c r="G702" s="112"/>
      <c r="H702" s="112"/>
      <c r="I702" s="115"/>
      <c r="J702" s="108"/>
    </row>
    <row r="703" spans="3:10" x14ac:dyDescent="0.4">
      <c r="C703" s="115"/>
      <c r="D703" s="116"/>
      <c r="E703" s="117"/>
      <c r="F703" s="117"/>
      <c r="G703" s="112"/>
      <c r="H703" s="112"/>
      <c r="I703" s="115"/>
      <c r="J703" s="108"/>
    </row>
    <row r="704" spans="3:10" x14ac:dyDescent="0.4">
      <c r="C704" s="115"/>
      <c r="D704" s="116"/>
      <c r="E704" s="117"/>
      <c r="F704" s="117"/>
      <c r="G704" s="112"/>
      <c r="H704" s="112"/>
      <c r="I704" s="115"/>
      <c r="J704" s="108"/>
    </row>
    <row r="705" spans="3:10" x14ac:dyDescent="0.4">
      <c r="C705" s="115"/>
      <c r="D705" s="116"/>
      <c r="E705" s="117"/>
      <c r="F705" s="117"/>
      <c r="G705" s="112"/>
      <c r="H705" s="112"/>
      <c r="I705" s="115"/>
      <c r="J705" s="108"/>
    </row>
    <row r="706" spans="3:10" x14ac:dyDescent="0.4">
      <c r="C706" s="115"/>
      <c r="D706" s="116"/>
      <c r="E706" s="117"/>
      <c r="F706" s="117"/>
      <c r="G706" s="112"/>
      <c r="H706" s="112"/>
      <c r="I706" s="115"/>
      <c r="J706" s="108"/>
    </row>
    <row r="707" spans="3:10" x14ac:dyDescent="0.4">
      <c r="C707" s="115"/>
      <c r="D707" s="116"/>
      <c r="E707" s="117"/>
      <c r="F707" s="117"/>
      <c r="G707" s="112"/>
      <c r="H707" s="112"/>
      <c r="I707" s="115"/>
      <c r="J707" s="108"/>
    </row>
    <row r="708" spans="3:10" x14ac:dyDescent="0.4">
      <c r="C708" s="115"/>
      <c r="D708" s="116"/>
      <c r="E708" s="117"/>
      <c r="F708" s="117"/>
      <c r="G708" s="112"/>
      <c r="H708" s="112"/>
      <c r="I708" s="115"/>
      <c r="J708" s="108"/>
    </row>
    <row r="709" spans="3:10" x14ac:dyDescent="0.4">
      <c r="C709" s="115"/>
      <c r="D709" s="116"/>
      <c r="E709" s="117"/>
      <c r="F709" s="117"/>
      <c r="G709" s="112"/>
      <c r="H709" s="112"/>
      <c r="I709" s="115"/>
      <c r="J709" s="108"/>
    </row>
    <row r="710" spans="3:10" x14ac:dyDescent="0.4">
      <c r="C710" s="115"/>
      <c r="D710" s="116"/>
      <c r="E710" s="117"/>
      <c r="F710" s="117"/>
      <c r="G710" s="112"/>
      <c r="H710" s="112"/>
      <c r="I710" s="115"/>
      <c r="J710" s="108"/>
    </row>
    <row r="711" spans="3:10" x14ac:dyDescent="0.4">
      <c r="C711" s="115"/>
      <c r="D711" s="116"/>
      <c r="E711" s="117"/>
      <c r="F711" s="117"/>
      <c r="G711" s="112"/>
      <c r="H711" s="112"/>
      <c r="I711" s="115"/>
      <c r="J711" s="108"/>
    </row>
    <row r="712" spans="3:10" x14ac:dyDescent="0.4">
      <c r="C712" s="115"/>
      <c r="D712" s="116"/>
      <c r="E712" s="117"/>
      <c r="F712" s="117"/>
      <c r="G712" s="112"/>
      <c r="H712" s="112"/>
      <c r="I712" s="115"/>
      <c r="J712" s="108"/>
    </row>
    <row r="713" spans="3:10" x14ac:dyDescent="0.4">
      <c r="C713" s="115"/>
      <c r="D713" s="116"/>
      <c r="E713" s="117"/>
      <c r="F713" s="117"/>
      <c r="G713" s="112"/>
      <c r="H713" s="112"/>
      <c r="I713" s="115"/>
      <c r="J713" s="108"/>
    </row>
    <row r="714" spans="3:10" x14ac:dyDescent="0.4">
      <c r="C714" s="115"/>
      <c r="D714" s="116"/>
      <c r="E714" s="117"/>
      <c r="F714" s="117"/>
      <c r="G714" s="112"/>
      <c r="H714" s="112"/>
      <c r="I714" s="115"/>
      <c r="J714" s="108"/>
    </row>
    <row r="715" spans="3:10" x14ac:dyDescent="0.4">
      <c r="C715" s="115"/>
      <c r="D715" s="116"/>
      <c r="E715" s="117"/>
      <c r="F715" s="117"/>
      <c r="G715" s="112"/>
      <c r="H715" s="112"/>
      <c r="I715" s="115"/>
      <c r="J715" s="108"/>
    </row>
    <row r="716" spans="3:10" x14ac:dyDescent="0.4">
      <c r="C716" s="115"/>
      <c r="D716" s="116"/>
      <c r="E716" s="117"/>
      <c r="F716" s="117"/>
      <c r="G716" s="112"/>
      <c r="H716" s="112"/>
      <c r="I716" s="115"/>
      <c r="J716" s="108"/>
    </row>
    <row r="717" spans="3:10" x14ac:dyDescent="0.4">
      <c r="C717" s="115"/>
      <c r="D717" s="116"/>
      <c r="E717" s="117"/>
      <c r="F717" s="117"/>
      <c r="G717" s="112"/>
      <c r="H717" s="112"/>
      <c r="I717" s="115"/>
      <c r="J717" s="108"/>
    </row>
    <row r="718" spans="3:10" x14ac:dyDescent="0.4">
      <c r="C718" s="115"/>
      <c r="D718" s="116"/>
      <c r="E718" s="117"/>
      <c r="F718" s="117"/>
      <c r="G718" s="112"/>
      <c r="H718" s="112"/>
      <c r="I718" s="115"/>
      <c r="J718" s="108"/>
    </row>
    <row r="719" spans="3:10" x14ac:dyDescent="0.4">
      <c r="C719" s="115"/>
      <c r="D719" s="116"/>
      <c r="E719" s="117"/>
      <c r="F719" s="117"/>
      <c r="G719" s="112"/>
      <c r="H719" s="112"/>
      <c r="I719" s="115"/>
      <c r="J719" s="108"/>
    </row>
    <row r="720" spans="3:10" x14ac:dyDescent="0.4">
      <c r="C720" s="115"/>
      <c r="D720" s="116"/>
      <c r="E720" s="117"/>
      <c r="F720" s="117"/>
      <c r="G720" s="112"/>
      <c r="H720" s="112"/>
      <c r="I720" s="115"/>
      <c r="J720" s="108"/>
    </row>
    <row r="721" spans="3:10" x14ac:dyDescent="0.4">
      <c r="C721" s="115"/>
      <c r="D721" s="116"/>
      <c r="E721" s="117"/>
      <c r="F721" s="117"/>
      <c r="G721" s="112"/>
      <c r="H721" s="112"/>
      <c r="I721" s="115"/>
      <c r="J721" s="108"/>
    </row>
    <row r="722" spans="3:10" x14ac:dyDescent="0.4">
      <c r="C722" s="115"/>
      <c r="D722" s="116"/>
      <c r="E722" s="117"/>
      <c r="F722" s="117"/>
      <c r="G722" s="112"/>
      <c r="H722" s="112"/>
      <c r="I722" s="115"/>
      <c r="J722" s="108"/>
    </row>
    <row r="723" spans="3:10" x14ac:dyDescent="0.4">
      <c r="C723" s="115"/>
      <c r="D723" s="116"/>
      <c r="E723" s="117"/>
      <c r="F723" s="117"/>
      <c r="G723" s="112"/>
      <c r="H723" s="112"/>
      <c r="I723" s="115"/>
      <c r="J723" s="108"/>
    </row>
    <row r="724" spans="3:10" x14ac:dyDescent="0.4">
      <c r="C724" s="115"/>
      <c r="D724" s="116"/>
      <c r="E724" s="117"/>
      <c r="F724" s="117"/>
      <c r="G724" s="112"/>
      <c r="H724" s="112"/>
      <c r="I724" s="115"/>
      <c r="J724" s="108"/>
    </row>
    <row r="725" spans="3:10" x14ac:dyDescent="0.4">
      <c r="C725" s="115"/>
      <c r="D725" s="116"/>
      <c r="E725" s="117"/>
      <c r="F725" s="117"/>
      <c r="G725" s="112"/>
      <c r="H725" s="112"/>
      <c r="I725" s="115"/>
      <c r="J725" s="108"/>
    </row>
    <row r="726" spans="3:10" x14ac:dyDescent="0.4">
      <c r="C726" s="115"/>
      <c r="D726" s="116"/>
      <c r="E726" s="117"/>
      <c r="F726" s="117"/>
      <c r="G726" s="112"/>
      <c r="H726" s="112"/>
      <c r="I726" s="115"/>
      <c r="J726" s="108"/>
    </row>
    <row r="727" spans="3:10" x14ac:dyDescent="0.4">
      <c r="C727" s="115"/>
      <c r="D727" s="116"/>
      <c r="E727" s="117"/>
      <c r="F727" s="117"/>
      <c r="G727" s="112"/>
      <c r="H727" s="112"/>
      <c r="I727" s="115"/>
      <c r="J727" s="108"/>
    </row>
    <row r="728" spans="3:10" x14ac:dyDescent="0.4">
      <c r="C728" s="115"/>
      <c r="D728" s="116"/>
      <c r="E728" s="117"/>
      <c r="F728" s="117"/>
      <c r="G728" s="112"/>
      <c r="H728" s="112"/>
      <c r="I728" s="115"/>
      <c r="J728" s="108"/>
    </row>
    <row r="729" spans="3:10" x14ac:dyDescent="0.4">
      <c r="C729" s="115"/>
      <c r="D729" s="116"/>
      <c r="E729" s="117"/>
      <c r="F729" s="117"/>
      <c r="G729" s="112"/>
      <c r="H729" s="112"/>
      <c r="I729" s="115"/>
      <c r="J729" s="108"/>
    </row>
    <row r="730" spans="3:10" x14ac:dyDescent="0.4">
      <c r="C730" s="115"/>
      <c r="D730" s="116"/>
      <c r="E730" s="117"/>
      <c r="F730" s="117"/>
      <c r="G730" s="112"/>
      <c r="H730" s="112"/>
      <c r="I730" s="115"/>
      <c r="J730" s="108"/>
    </row>
    <row r="731" spans="3:10" x14ac:dyDescent="0.4">
      <c r="C731" s="115"/>
      <c r="D731" s="116"/>
      <c r="E731" s="117"/>
      <c r="F731" s="117"/>
      <c r="G731" s="112"/>
      <c r="H731" s="112"/>
      <c r="I731" s="115"/>
      <c r="J731" s="108"/>
    </row>
    <row r="732" spans="3:10" x14ac:dyDescent="0.4">
      <c r="C732" s="115"/>
      <c r="D732" s="116"/>
      <c r="E732" s="117"/>
      <c r="F732" s="117"/>
      <c r="G732" s="112"/>
      <c r="H732" s="112"/>
      <c r="I732" s="115"/>
      <c r="J732" s="108"/>
    </row>
    <row r="733" spans="3:10" x14ac:dyDescent="0.4">
      <c r="C733" s="115"/>
      <c r="D733" s="116"/>
      <c r="E733" s="117"/>
      <c r="F733" s="117"/>
      <c r="G733" s="112"/>
      <c r="H733" s="112"/>
      <c r="I733" s="115"/>
      <c r="J733" s="108"/>
    </row>
    <row r="734" spans="3:10" x14ac:dyDescent="0.4">
      <c r="C734" s="115"/>
      <c r="D734" s="116"/>
      <c r="E734" s="117"/>
      <c r="F734" s="117"/>
      <c r="G734" s="112"/>
      <c r="H734" s="112"/>
      <c r="I734" s="115"/>
      <c r="J734" s="108"/>
    </row>
    <row r="735" spans="3:10" x14ac:dyDescent="0.4">
      <c r="C735" s="115"/>
      <c r="D735" s="116"/>
      <c r="E735" s="117"/>
      <c r="F735" s="117"/>
      <c r="G735" s="112"/>
      <c r="H735" s="112"/>
      <c r="I735" s="115"/>
      <c r="J735" s="108"/>
    </row>
    <row r="736" spans="3:10" x14ac:dyDescent="0.4">
      <c r="C736" s="115"/>
      <c r="D736" s="116"/>
      <c r="E736" s="117"/>
      <c r="F736" s="117"/>
      <c r="G736" s="112"/>
      <c r="H736" s="112"/>
      <c r="I736" s="115"/>
      <c r="J736" s="108"/>
    </row>
    <row r="737" spans="3:10" x14ac:dyDescent="0.4">
      <c r="C737" s="115"/>
      <c r="D737" s="116"/>
      <c r="E737" s="117"/>
      <c r="F737" s="117"/>
      <c r="G737" s="112"/>
      <c r="H737" s="112"/>
      <c r="I737" s="115"/>
      <c r="J737" s="108"/>
    </row>
    <row r="738" spans="3:10" x14ac:dyDescent="0.4">
      <c r="C738" s="115"/>
      <c r="D738" s="116"/>
      <c r="E738" s="117"/>
      <c r="F738" s="117"/>
      <c r="G738" s="112"/>
      <c r="H738" s="112"/>
      <c r="I738" s="115"/>
      <c r="J738" s="108"/>
    </row>
    <row r="739" spans="3:10" x14ac:dyDescent="0.4">
      <c r="C739" s="115"/>
      <c r="D739" s="116"/>
      <c r="E739" s="117"/>
      <c r="F739" s="117"/>
      <c r="G739" s="112"/>
      <c r="H739" s="112"/>
      <c r="I739" s="115"/>
      <c r="J739" s="108"/>
    </row>
    <row r="740" spans="3:10" x14ac:dyDescent="0.4">
      <c r="C740" s="115"/>
      <c r="D740" s="116"/>
      <c r="E740" s="117"/>
      <c r="F740" s="117"/>
      <c r="G740" s="112"/>
      <c r="H740" s="112"/>
      <c r="I740" s="115"/>
      <c r="J740" s="108"/>
    </row>
    <row r="741" spans="3:10" x14ac:dyDescent="0.4">
      <c r="C741" s="115"/>
      <c r="D741" s="116"/>
      <c r="E741" s="117"/>
      <c r="F741" s="117"/>
      <c r="G741" s="112"/>
      <c r="H741" s="112"/>
      <c r="I741" s="115"/>
      <c r="J741" s="108"/>
    </row>
    <row r="742" spans="3:10" x14ac:dyDescent="0.4">
      <c r="C742" s="115"/>
      <c r="D742" s="116"/>
      <c r="E742" s="117"/>
      <c r="F742" s="117"/>
      <c r="G742" s="112"/>
      <c r="H742" s="112"/>
      <c r="I742" s="115"/>
      <c r="J742" s="108"/>
    </row>
    <row r="743" spans="3:10" x14ac:dyDescent="0.4">
      <c r="C743" s="115"/>
      <c r="D743" s="116"/>
      <c r="E743" s="117"/>
      <c r="F743" s="117"/>
      <c r="G743" s="112"/>
      <c r="H743" s="112"/>
      <c r="I743" s="115"/>
      <c r="J743" s="108"/>
    </row>
    <row r="744" spans="3:10" x14ac:dyDescent="0.4">
      <c r="C744" s="115"/>
      <c r="D744" s="116"/>
      <c r="E744" s="117"/>
      <c r="F744" s="117"/>
      <c r="G744" s="112"/>
      <c r="H744" s="112"/>
      <c r="I744" s="115"/>
      <c r="J744" s="108"/>
    </row>
    <row r="745" spans="3:10" x14ac:dyDescent="0.4">
      <c r="C745" s="115"/>
      <c r="D745" s="116"/>
      <c r="E745" s="117"/>
      <c r="F745" s="117"/>
      <c r="G745" s="112"/>
      <c r="H745" s="112"/>
      <c r="I745" s="115"/>
      <c r="J745" s="108"/>
    </row>
    <row r="746" spans="3:10" x14ac:dyDescent="0.4">
      <c r="C746" s="115"/>
      <c r="D746" s="116"/>
      <c r="E746" s="117"/>
      <c r="F746" s="117"/>
      <c r="G746" s="112"/>
      <c r="H746" s="112"/>
      <c r="I746" s="115"/>
      <c r="J746" s="108"/>
    </row>
    <row r="747" spans="3:10" x14ac:dyDescent="0.4">
      <c r="C747" s="115"/>
      <c r="D747" s="116"/>
      <c r="E747" s="117"/>
      <c r="F747" s="117"/>
      <c r="G747" s="112"/>
      <c r="H747" s="112"/>
      <c r="I747" s="115"/>
      <c r="J747" s="108"/>
    </row>
    <row r="748" spans="3:10" x14ac:dyDescent="0.4">
      <c r="C748" s="115"/>
      <c r="D748" s="116"/>
      <c r="E748" s="117"/>
      <c r="F748" s="117"/>
      <c r="G748" s="112"/>
      <c r="H748" s="112"/>
      <c r="I748" s="115"/>
      <c r="J748" s="108"/>
    </row>
    <row r="749" spans="3:10" x14ac:dyDescent="0.4">
      <c r="C749" s="115"/>
      <c r="D749" s="116"/>
      <c r="E749" s="117"/>
      <c r="F749" s="117"/>
      <c r="G749" s="112"/>
      <c r="H749" s="112"/>
      <c r="I749" s="115"/>
      <c r="J749" s="108"/>
    </row>
    <row r="750" spans="3:10" x14ac:dyDescent="0.4">
      <c r="C750" s="115"/>
      <c r="D750" s="116"/>
      <c r="E750" s="117"/>
      <c r="F750" s="117"/>
      <c r="G750" s="112"/>
      <c r="H750" s="112"/>
      <c r="I750" s="115"/>
      <c r="J750" s="108"/>
    </row>
    <row r="751" spans="3:10" x14ac:dyDescent="0.4">
      <c r="C751" s="115"/>
      <c r="D751" s="116"/>
      <c r="E751" s="117"/>
      <c r="F751" s="117"/>
      <c r="G751" s="112"/>
      <c r="H751" s="112"/>
      <c r="I751" s="115"/>
      <c r="J751" s="108"/>
    </row>
    <row r="752" spans="3:10" x14ac:dyDescent="0.4">
      <c r="C752" s="115"/>
      <c r="D752" s="116"/>
      <c r="E752" s="117"/>
      <c r="F752" s="117"/>
      <c r="G752" s="112"/>
      <c r="H752" s="112"/>
      <c r="I752" s="115"/>
      <c r="J752" s="108"/>
    </row>
    <row r="753" spans="3:10" x14ac:dyDescent="0.4">
      <c r="C753" s="115"/>
      <c r="D753" s="116"/>
      <c r="E753" s="117"/>
      <c r="F753" s="117"/>
      <c r="G753" s="112"/>
      <c r="H753" s="112"/>
      <c r="I753" s="115"/>
      <c r="J753" s="108"/>
    </row>
    <row r="754" spans="3:10" x14ac:dyDescent="0.4">
      <c r="C754" s="115"/>
      <c r="D754" s="116"/>
      <c r="E754" s="117"/>
      <c r="F754" s="117"/>
      <c r="G754" s="112"/>
      <c r="H754" s="112"/>
      <c r="I754" s="115"/>
      <c r="J754" s="108"/>
    </row>
    <row r="755" spans="3:10" x14ac:dyDescent="0.4">
      <c r="C755" s="115"/>
      <c r="D755" s="116"/>
      <c r="E755" s="117"/>
      <c r="F755" s="117"/>
      <c r="G755" s="112"/>
      <c r="H755" s="112"/>
      <c r="I755" s="115"/>
      <c r="J755" s="108"/>
    </row>
    <row r="756" spans="3:10" x14ac:dyDescent="0.4">
      <c r="C756" s="115"/>
      <c r="D756" s="116"/>
      <c r="E756" s="117"/>
      <c r="F756" s="117"/>
      <c r="G756" s="112"/>
      <c r="H756" s="112"/>
      <c r="I756" s="115"/>
      <c r="J756" s="108"/>
    </row>
    <row r="757" spans="3:10" x14ac:dyDescent="0.4">
      <c r="C757" s="115"/>
      <c r="D757" s="116"/>
      <c r="E757" s="117"/>
      <c r="F757" s="117"/>
      <c r="G757" s="112"/>
      <c r="H757" s="112"/>
      <c r="I757" s="115"/>
      <c r="J757" s="108"/>
    </row>
    <row r="758" spans="3:10" x14ac:dyDescent="0.4">
      <c r="C758" s="115"/>
      <c r="D758" s="116"/>
      <c r="E758" s="117"/>
      <c r="F758" s="117"/>
      <c r="G758" s="112"/>
      <c r="H758" s="112"/>
      <c r="I758" s="115"/>
      <c r="J758" s="108"/>
    </row>
    <row r="759" spans="3:10" x14ac:dyDescent="0.4">
      <c r="C759" s="115"/>
      <c r="D759" s="116"/>
      <c r="E759" s="117"/>
      <c r="F759" s="117"/>
      <c r="G759" s="112"/>
      <c r="H759" s="112"/>
      <c r="I759" s="115"/>
      <c r="J759" s="108"/>
    </row>
    <row r="760" spans="3:10" x14ac:dyDescent="0.4">
      <c r="C760" s="115"/>
      <c r="D760" s="116"/>
      <c r="E760" s="117"/>
      <c r="F760" s="117"/>
      <c r="G760" s="112"/>
      <c r="H760" s="112"/>
      <c r="I760" s="115"/>
      <c r="J760" s="108"/>
    </row>
    <row r="761" spans="3:10" x14ac:dyDescent="0.4">
      <c r="C761" s="115"/>
      <c r="D761" s="116"/>
      <c r="E761" s="117"/>
      <c r="F761" s="117"/>
      <c r="G761" s="112"/>
      <c r="H761" s="112"/>
      <c r="I761" s="115"/>
      <c r="J761" s="108"/>
    </row>
    <row r="762" spans="3:10" x14ac:dyDescent="0.4">
      <c r="C762" s="115"/>
      <c r="D762" s="116"/>
      <c r="E762" s="117"/>
      <c r="F762" s="117"/>
      <c r="G762" s="112"/>
      <c r="H762" s="112"/>
      <c r="I762" s="115"/>
      <c r="J762" s="108"/>
    </row>
    <row r="763" spans="3:10" x14ac:dyDescent="0.4">
      <c r="C763" s="115"/>
      <c r="D763" s="116"/>
      <c r="E763" s="117"/>
      <c r="F763" s="117"/>
      <c r="G763" s="112"/>
      <c r="H763" s="112"/>
      <c r="I763" s="115"/>
      <c r="J763" s="108"/>
    </row>
    <row r="764" spans="3:10" x14ac:dyDescent="0.4">
      <c r="C764" s="115"/>
      <c r="D764" s="116"/>
      <c r="E764" s="117"/>
      <c r="F764" s="117"/>
      <c r="G764" s="112"/>
      <c r="H764" s="112"/>
      <c r="I764" s="115"/>
      <c r="J764" s="108"/>
    </row>
    <row r="765" spans="3:10" x14ac:dyDescent="0.4">
      <c r="C765" s="115"/>
      <c r="D765" s="116"/>
      <c r="E765" s="117"/>
      <c r="F765" s="117"/>
      <c r="G765" s="112"/>
      <c r="H765" s="112"/>
      <c r="I765" s="115"/>
      <c r="J765" s="108"/>
    </row>
    <row r="766" spans="3:10" x14ac:dyDescent="0.4">
      <c r="C766" s="115"/>
      <c r="D766" s="116"/>
      <c r="E766" s="117"/>
      <c r="F766" s="117"/>
      <c r="G766" s="112"/>
      <c r="H766" s="112"/>
      <c r="I766" s="115"/>
      <c r="J766" s="108"/>
    </row>
    <row r="767" spans="3:10" x14ac:dyDescent="0.4">
      <c r="C767" s="115"/>
      <c r="D767" s="116"/>
      <c r="E767" s="117"/>
      <c r="F767" s="117"/>
      <c r="G767" s="112"/>
      <c r="H767" s="112"/>
      <c r="I767" s="115"/>
      <c r="J767" s="108"/>
    </row>
    <row r="768" spans="3:10" x14ac:dyDescent="0.4">
      <c r="C768" s="115"/>
      <c r="D768" s="116"/>
      <c r="E768" s="117"/>
      <c r="F768" s="117"/>
      <c r="G768" s="112"/>
      <c r="H768" s="112"/>
      <c r="I768" s="115"/>
      <c r="J768" s="108"/>
    </row>
    <row r="769" spans="3:10" x14ac:dyDescent="0.4">
      <c r="C769" s="115"/>
      <c r="D769" s="116"/>
      <c r="E769" s="117"/>
      <c r="F769" s="117"/>
      <c r="G769" s="112"/>
      <c r="H769" s="112"/>
      <c r="I769" s="115"/>
      <c r="J769" s="108"/>
    </row>
    <row r="770" spans="3:10" x14ac:dyDescent="0.4">
      <c r="C770" s="115"/>
      <c r="D770" s="116"/>
      <c r="E770" s="117"/>
      <c r="F770" s="117"/>
      <c r="G770" s="112"/>
      <c r="H770" s="112"/>
      <c r="I770" s="115"/>
      <c r="J770" s="108"/>
    </row>
    <row r="771" spans="3:10" x14ac:dyDescent="0.4">
      <c r="C771" s="115"/>
      <c r="D771" s="116"/>
      <c r="E771" s="117"/>
      <c r="F771" s="117"/>
      <c r="G771" s="112"/>
      <c r="H771" s="112"/>
      <c r="I771" s="115"/>
      <c r="J771" s="108"/>
    </row>
    <row r="772" spans="3:10" x14ac:dyDescent="0.4">
      <c r="C772" s="115"/>
      <c r="D772" s="116"/>
      <c r="E772" s="117"/>
      <c r="F772" s="117"/>
      <c r="G772" s="112"/>
      <c r="H772" s="112"/>
      <c r="I772" s="115"/>
      <c r="J772" s="108"/>
    </row>
    <row r="773" spans="3:10" x14ac:dyDescent="0.4">
      <c r="C773" s="115"/>
      <c r="D773" s="116"/>
      <c r="E773" s="117"/>
      <c r="F773" s="117"/>
      <c r="G773" s="112"/>
      <c r="H773" s="112"/>
      <c r="I773" s="115"/>
      <c r="J773" s="108"/>
    </row>
    <row r="774" spans="3:10" x14ac:dyDescent="0.4">
      <c r="C774" s="115"/>
      <c r="D774" s="116"/>
      <c r="E774" s="117"/>
      <c r="F774" s="117"/>
      <c r="G774" s="112"/>
      <c r="H774" s="112"/>
      <c r="I774" s="115"/>
      <c r="J774" s="108"/>
    </row>
    <row r="775" spans="3:10" x14ac:dyDescent="0.4">
      <c r="C775" s="115"/>
      <c r="D775" s="116"/>
      <c r="E775" s="117"/>
      <c r="F775" s="117"/>
      <c r="G775" s="112"/>
      <c r="H775" s="112"/>
      <c r="I775" s="115"/>
      <c r="J775" s="108"/>
    </row>
    <row r="776" spans="3:10" x14ac:dyDescent="0.4">
      <c r="C776" s="115"/>
      <c r="D776" s="116"/>
      <c r="E776" s="117"/>
      <c r="F776" s="117"/>
      <c r="G776" s="112"/>
      <c r="H776" s="112"/>
      <c r="I776" s="115"/>
      <c r="J776" s="108"/>
    </row>
    <row r="777" spans="3:10" x14ac:dyDescent="0.4">
      <c r="C777" s="115"/>
      <c r="D777" s="116"/>
      <c r="E777" s="117"/>
      <c r="F777" s="117"/>
      <c r="G777" s="112"/>
      <c r="H777" s="112"/>
      <c r="I777" s="115"/>
      <c r="J777" s="108"/>
    </row>
    <row r="778" spans="3:10" x14ac:dyDescent="0.4">
      <c r="C778" s="115"/>
      <c r="D778" s="116"/>
      <c r="E778" s="117"/>
      <c r="F778" s="117"/>
      <c r="G778" s="112"/>
      <c r="H778" s="112"/>
      <c r="I778" s="115"/>
      <c r="J778" s="108"/>
    </row>
    <row r="779" spans="3:10" x14ac:dyDescent="0.4">
      <c r="C779" s="115"/>
      <c r="D779" s="116"/>
      <c r="E779" s="117"/>
      <c r="F779" s="117"/>
      <c r="G779" s="112"/>
      <c r="H779" s="112"/>
      <c r="I779" s="115"/>
      <c r="J779" s="108"/>
    </row>
    <row r="780" spans="3:10" x14ac:dyDescent="0.4">
      <c r="C780" s="115"/>
      <c r="D780" s="116"/>
      <c r="E780" s="117"/>
      <c r="F780" s="117"/>
      <c r="G780" s="112"/>
      <c r="H780" s="112"/>
      <c r="I780" s="115"/>
      <c r="J780" s="108"/>
    </row>
    <row r="781" spans="3:10" x14ac:dyDescent="0.4">
      <c r="C781" s="115"/>
      <c r="D781" s="116"/>
      <c r="E781" s="117"/>
      <c r="F781" s="117"/>
      <c r="G781" s="112"/>
      <c r="H781" s="112"/>
      <c r="I781" s="115"/>
      <c r="J781" s="108"/>
    </row>
    <row r="782" spans="3:10" x14ac:dyDescent="0.4">
      <c r="C782" s="115"/>
      <c r="D782" s="116"/>
      <c r="E782" s="117"/>
      <c r="F782" s="117"/>
      <c r="G782" s="112"/>
      <c r="H782" s="112"/>
      <c r="I782" s="115"/>
      <c r="J782" s="108"/>
    </row>
    <row r="783" spans="3:10" x14ac:dyDescent="0.4">
      <c r="C783" s="115"/>
      <c r="D783" s="116"/>
      <c r="E783" s="117"/>
      <c r="F783" s="117"/>
      <c r="G783" s="112"/>
      <c r="H783" s="112"/>
      <c r="I783" s="115"/>
      <c r="J783" s="108"/>
    </row>
    <row r="784" spans="3:10" x14ac:dyDescent="0.4">
      <c r="C784" s="115"/>
      <c r="D784" s="116"/>
      <c r="E784" s="117"/>
      <c r="F784" s="117"/>
      <c r="G784" s="112"/>
      <c r="H784" s="112"/>
      <c r="I784" s="115"/>
      <c r="J784" s="108"/>
    </row>
    <row r="785" spans="3:10" x14ac:dyDescent="0.4">
      <c r="C785" s="115"/>
      <c r="D785" s="116"/>
      <c r="E785" s="117"/>
      <c r="F785" s="117"/>
      <c r="G785" s="112"/>
      <c r="H785" s="112"/>
      <c r="I785" s="115"/>
      <c r="J785" s="108"/>
    </row>
    <row r="786" spans="3:10" x14ac:dyDescent="0.4">
      <c r="C786" s="115"/>
      <c r="D786" s="116"/>
      <c r="E786" s="117"/>
      <c r="F786" s="117"/>
      <c r="G786" s="112"/>
      <c r="H786" s="112"/>
      <c r="I786" s="115"/>
      <c r="J786" s="108"/>
    </row>
    <row r="787" spans="3:10" x14ac:dyDescent="0.4">
      <c r="C787" s="115"/>
      <c r="D787" s="116"/>
      <c r="E787" s="117"/>
      <c r="F787" s="117"/>
      <c r="G787" s="112"/>
      <c r="H787" s="112"/>
      <c r="I787" s="115"/>
      <c r="J787" s="108"/>
    </row>
    <row r="788" spans="3:10" x14ac:dyDescent="0.4">
      <c r="C788" s="115"/>
      <c r="D788" s="116"/>
      <c r="E788" s="117"/>
      <c r="F788" s="117"/>
      <c r="G788" s="112"/>
      <c r="H788" s="112"/>
      <c r="I788" s="115"/>
      <c r="J788" s="108"/>
    </row>
    <row r="789" spans="3:10" x14ac:dyDescent="0.4">
      <c r="C789" s="115"/>
      <c r="D789" s="116"/>
      <c r="E789" s="117"/>
      <c r="F789" s="117"/>
      <c r="G789" s="112"/>
      <c r="H789" s="112"/>
      <c r="I789" s="115"/>
      <c r="J789" s="108"/>
    </row>
    <row r="790" spans="3:10" x14ac:dyDescent="0.4">
      <c r="C790" s="115"/>
      <c r="D790" s="116"/>
      <c r="E790" s="117"/>
      <c r="F790" s="117"/>
      <c r="G790" s="112"/>
      <c r="H790" s="112"/>
      <c r="I790" s="115"/>
      <c r="J790" s="108"/>
    </row>
    <row r="791" spans="3:10" x14ac:dyDescent="0.4">
      <c r="C791" s="115"/>
      <c r="D791" s="116"/>
      <c r="E791" s="117"/>
      <c r="F791" s="117"/>
      <c r="G791" s="112"/>
      <c r="H791" s="112"/>
      <c r="I791" s="115"/>
      <c r="J791" s="108"/>
    </row>
    <row r="792" spans="3:10" x14ac:dyDescent="0.4">
      <c r="C792" s="115"/>
      <c r="D792" s="116"/>
      <c r="E792" s="117"/>
      <c r="F792" s="117"/>
      <c r="G792" s="112"/>
      <c r="H792" s="112"/>
      <c r="I792" s="115"/>
      <c r="J792" s="108"/>
    </row>
    <row r="793" spans="3:10" x14ac:dyDescent="0.4">
      <c r="C793" s="115"/>
      <c r="D793" s="116"/>
      <c r="E793" s="117"/>
      <c r="F793" s="117"/>
      <c r="G793" s="112"/>
      <c r="H793" s="112"/>
      <c r="I793" s="115"/>
      <c r="J793" s="108"/>
    </row>
    <row r="794" spans="3:10" x14ac:dyDescent="0.4">
      <c r="C794" s="115"/>
      <c r="D794" s="116"/>
      <c r="E794" s="117"/>
      <c r="F794" s="117"/>
      <c r="G794" s="112"/>
      <c r="H794" s="112"/>
      <c r="I794" s="115"/>
      <c r="J794" s="108"/>
    </row>
    <row r="795" spans="3:10" x14ac:dyDescent="0.4">
      <c r="C795" s="115"/>
      <c r="D795" s="116"/>
      <c r="E795" s="117"/>
      <c r="F795" s="117"/>
      <c r="G795" s="112"/>
      <c r="H795" s="112"/>
      <c r="I795" s="115"/>
      <c r="J795" s="108"/>
    </row>
    <row r="796" spans="3:10" x14ac:dyDescent="0.4">
      <c r="C796" s="115"/>
      <c r="D796" s="116"/>
      <c r="E796" s="117"/>
      <c r="F796" s="117"/>
      <c r="G796" s="112"/>
      <c r="H796" s="112"/>
      <c r="I796" s="115"/>
      <c r="J796" s="108"/>
    </row>
    <row r="797" spans="3:10" x14ac:dyDescent="0.4">
      <c r="C797" s="115"/>
      <c r="D797" s="116"/>
      <c r="E797" s="117"/>
      <c r="F797" s="117"/>
      <c r="G797" s="112"/>
      <c r="H797" s="112"/>
      <c r="I797" s="115"/>
      <c r="J797" s="108"/>
    </row>
    <row r="798" spans="3:10" x14ac:dyDescent="0.4">
      <c r="C798" s="115"/>
      <c r="D798" s="116"/>
      <c r="E798" s="117"/>
      <c r="F798" s="117"/>
      <c r="G798" s="112"/>
      <c r="H798" s="112"/>
      <c r="I798" s="115"/>
      <c r="J798" s="108"/>
    </row>
    <row r="799" spans="3:10" x14ac:dyDescent="0.4">
      <c r="C799" s="115"/>
      <c r="D799" s="116"/>
      <c r="E799" s="117"/>
      <c r="F799" s="117"/>
      <c r="G799" s="112"/>
      <c r="H799" s="112"/>
      <c r="I799" s="115"/>
      <c r="J799" s="108"/>
    </row>
    <row r="800" spans="3:10" x14ac:dyDescent="0.4">
      <c r="C800" s="115"/>
      <c r="D800" s="116"/>
      <c r="E800" s="117"/>
      <c r="F800" s="117"/>
      <c r="G800" s="112"/>
      <c r="H800" s="112"/>
      <c r="I800" s="115"/>
      <c r="J800" s="108"/>
    </row>
    <row r="801" spans="3:10" x14ac:dyDescent="0.4">
      <c r="C801" s="115"/>
      <c r="D801" s="116"/>
      <c r="E801" s="117"/>
      <c r="F801" s="117"/>
      <c r="G801" s="112"/>
      <c r="H801" s="112"/>
      <c r="I801" s="115"/>
      <c r="J801" s="108"/>
    </row>
    <row r="802" spans="3:10" x14ac:dyDescent="0.4">
      <c r="C802" s="115"/>
      <c r="D802" s="116"/>
      <c r="E802" s="117"/>
      <c r="F802" s="117"/>
      <c r="G802" s="112"/>
      <c r="H802" s="112"/>
      <c r="I802" s="115"/>
      <c r="J802" s="108"/>
    </row>
    <row r="803" spans="3:10" x14ac:dyDescent="0.4">
      <c r="C803" s="115"/>
      <c r="D803" s="116"/>
      <c r="E803" s="117"/>
      <c r="F803" s="117"/>
      <c r="G803" s="112"/>
      <c r="H803" s="112"/>
      <c r="I803" s="115"/>
      <c r="J803" s="108"/>
    </row>
    <row r="804" spans="3:10" x14ac:dyDescent="0.4">
      <c r="C804" s="115"/>
      <c r="D804" s="116"/>
      <c r="E804" s="117"/>
      <c r="F804" s="117"/>
      <c r="G804" s="112"/>
      <c r="H804" s="112"/>
      <c r="I804" s="115"/>
      <c r="J804" s="108"/>
    </row>
    <row r="805" spans="3:10" x14ac:dyDescent="0.4">
      <c r="C805" s="115"/>
      <c r="D805" s="116"/>
      <c r="E805" s="117"/>
      <c r="F805" s="117"/>
      <c r="G805" s="112"/>
      <c r="H805" s="112"/>
      <c r="I805" s="115"/>
      <c r="J805" s="108"/>
    </row>
    <row r="806" spans="3:10" x14ac:dyDescent="0.4">
      <c r="C806" s="115"/>
      <c r="D806" s="116"/>
      <c r="E806" s="117"/>
      <c r="F806" s="117"/>
      <c r="G806" s="112"/>
      <c r="H806" s="112"/>
      <c r="I806" s="115"/>
      <c r="J806" s="108"/>
    </row>
    <row r="807" spans="3:10" x14ac:dyDescent="0.4">
      <c r="C807" s="115"/>
      <c r="D807" s="116"/>
      <c r="E807" s="117"/>
      <c r="F807" s="117"/>
      <c r="G807" s="112"/>
      <c r="H807" s="112"/>
      <c r="I807" s="115"/>
      <c r="J807" s="108"/>
    </row>
    <row r="808" spans="3:10" x14ac:dyDescent="0.4">
      <c r="C808" s="115"/>
      <c r="D808" s="116"/>
      <c r="E808" s="117"/>
      <c r="F808" s="117"/>
      <c r="G808" s="112"/>
      <c r="H808" s="112"/>
      <c r="I808" s="115"/>
      <c r="J808" s="108"/>
    </row>
    <row r="809" spans="3:10" x14ac:dyDescent="0.4">
      <c r="C809" s="115"/>
      <c r="D809" s="116"/>
      <c r="E809" s="117"/>
      <c r="F809" s="117"/>
      <c r="G809" s="112"/>
      <c r="H809" s="112"/>
      <c r="I809" s="115"/>
      <c r="J809" s="108"/>
    </row>
    <row r="810" spans="3:10" x14ac:dyDescent="0.4">
      <c r="C810" s="115"/>
      <c r="D810" s="116"/>
      <c r="E810" s="117"/>
      <c r="F810" s="117"/>
      <c r="G810" s="112"/>
      <c r="H810" s="112"/>
      <c r="I810" s="115"/>
      <c r="J810" s="108"/>
    </row>
    <row r="811" spans="3:10" x14ac:dyDescent="0.4">
      <c r="C811" s="115"/>
      <c r="D811" s="116"/>
      <c r="E811" s="117"/>
      <c r="F811" s="117"/>
      <c r="G811" s="112"/>
      <c r="H811" s="112"/>
      <c r="I811" s="115"/>
      <c r="J811" s="108"/>
    </row>
    <row r="812" spans="3:10" x14ac:dyDescent="0.4">
      <c r="C812" s="115"/>
      <c r="D812" s="116"/>
      <c r="E812" s="117"/>
      <c r="F812" s="117"/>
      <c r="G812" s="112"/>
      <c r="H812" s="112"/>
      <c r="I812" s="115"/>
      <c r="J812" s="108"/>
    </row>
    <row r="813" spans="3:10" x14ac:dyDescent="0.4">
      <c r="C813" s="115"/>
      <c r="D813" s="116"/>
      <c r="E813" s="117"/>
      <c r="F813" s="117"/>
      <c r="G813" s="112"/>
      <c r="H813" s="112"/>
      <c r="I813" s="115"/>
      <c r="J813" s="108"/>
    </row>
    <row r="814" spans="3:10" x14ac:dyDescent="0.4">
      <c r="C814" s="115"/>
      <c r="D814" s="116"/>
      <c r="E814" s="117"/>
      <c r="F814" s="117"/>
      <c r="G814" s="112"/>
      <c r="H814" s="112"/>
      <c r="I814" s="115"/>
      <c r="J814" s="108"/>
    </row>
    <row r="815" spans="3:10" x14ac:dyDescent="0.4">
      <c r="C815" s="115"/>
      <c r="D815" s="116"/>
      <c r="E815" s="117"/>
      <c r="F815" s="117"/>
      <c r="G815" s="112"/>
      <c r="H815" s="112"/>
      <c r="I815" s="115"/>
      <c r="J815" s="108"/>
    </row>
    <row r="816" spans="3:10" x14ac:dyDescent="0.4">
      <c r="C816" s="115"/>
      <c r="D816" s="116"/>
      <c r="E816" s="117"/>
      <c r="F816" s="117"/>
      <c r="G816" s="112"/>
      <c r="H816" s="112"/>
      <c r="I816" s="115"/>
      <c r="J816" s="108"/>
    </row>
    <row r="817" spans="3:10" x14ac:dyDescent="0.4">
      <c r="C817" s="115"/>
      <c r="D817" s="116"/>
      <c r="E817" s="117"/>
      <c r="F817" s="117"/>
      <c r="G817" s="112"/>
      <c r="H817" s="112"/>
      <c r="I817" s="115"/>
      <c r="J817" s="108"/>
    </row>
    <row r="818" spans="3:10" x14ac:dyDescent="0.4">
      <c r="C818" s="115"/>
      <c r="D818" s="116"/>
      <c r="E818" s="117"/>
      <c r="F818" s="117"/>
      <c r="G818" s="112"/>
      <c r="H818" s="112"/>
      <c r="I818" s="115"/>
      <c r="J818" s="108"/>
    </row>
    <row r="819" spans="3:10" x14ac:dyDescent="0.4">
      <c r="C819" s="115"/>
      <c r="D819" s="116"/>
      <c r="E819" s="117"/>
      <c r="F819" s="117"/>
      <c r="G819" s="112"/>
      <c r="H819" s="112"/>
      <c r="I819" s="115"/>
      <c r="J819" s="108"/>
    </row>
    <row r="820" spans="3:10" x14ac:dyDescent="0.4">
      <c r="C820" s="115"/>
      <c r="D820" s="116"/>
      <c r="E820" s="117"/>
      <c r="F820" s="117"/>
      <c r="G820" s="112"/>
      <c r="H820" s="112"/>
      <c r="I820" s="115"/>
      <c r="J820" s="108"/>
    </row>
    <row r="821" spans="3:10" x14ac:dyDescent="0.4">
      <c r="C821" s="115"/>
      <c r="D821" s="116"/>
      <c r="E821" s="117"/>
      <c r="F821" s="117"/>
      <c r="G821" s="112"/>
      <c r="H821" s="112"/>
      <c r="I821" s="115"/>
      <c r="J821" s="108"/>
    </row>
    <row r="822" spans="3:10" x14ac:dyDescent="0.4">
      <c r="C822" s="115"/>
      <c r="D822" s="116"/>
      <c r="E822" s="117"/>
      <c r="F822" s="117"/>
      <c r="G822" s="112"/>
      <c r="H822" s="112"/>
      <c r="I822" s="115"/>
      <c r="J822" s="108"/>
    </row>
    <row r="823" spans="3:10" x14ac:dyDescent="0.4">
      <c r="C823" s="115"/>
      <c r="D823" s="116"/>
      <c r="E823" s="117"/>
      <c r="F823" s="117"/>
      <c r="G823" s="112"/>
      <c r="H823" s="112"/>
      <c r="I823" s="115"/>
      <c r="J823" s="108"/>
    </row>
    <row r="824" spans="3:10" x14ac:dyDescent="0.4">
      <c r="C824" s="115"/>
      <c r="D824" s="116"/>
      <c r="E824" s="117"/>
      <c r="F824" s="117"/>
      <c r="G824" s="112"/>
      <c r="H824" s="112"/>
      <c r="I824" s="115"/>
      <c r="J824" s="108"/>
    </row>
    <row r="825" spans="3:10" x14ac:dyDescent="0.4">
      <c r="C825" s="115"/>
      <c r="D825" s="116"/>
      <c r="E825" s="117"/>
      <c r="F825" s="117"/>
      <c r="G825" s="112"/>
      <c r="H825" s="112"/>
      <c r="I825" s="115"/>
      <c r="J825" s="108"/>
    </row>
    <row r="826" spans="3:10" x14ac:dyDescent="0.4">
      <c r="C826" s="115"/>
      <c r="D826" s="116"/>
      <c r="E826" s="117"/>
      <c r="F826" s="117"/>
      <c r="G826" s="112"/>
      <c r="H826" s="112"/>
      <c r="I826" s="115"/>
      <c r="J826" s="108"/>
    </row>
    <row r="827" spans="3:10" x14ac:dyDescent="0.4">
      <c r="C827" s="115"/>
      <c r="D827" s="116"/>
      <c r="E827" s="117"/>
      <c r="F827" s="117"/>
      <c r="G827" s="112"/>
      <c r="H827" s="112"/>
      <c r="I827" s="115"/>
      <c r="J827" s="108"/>
    </row>
    <row r="828" spans="3:10" x14ac:dyDescent="0.4">
      <c r="C828" s="115"/>
      <c r="D828" s="116"/>
      <c r="E828" s="117"/>
      <c r="F828" s="117"/>
      <c r="G828" s="112"/>
      <c r="H828" s="112"/>
      <c r="I828" s="115"/>
      <c r="J828" s="108"/>
    </row>
    <row r="829" spans="3:10" x14ac:dyDescent="0.4">
      <c r="C829" s="115"/>
      <c r="D829" s="116"/>
      <c r="E829" s="117"/>
      <c r="F829" s="117"/>
      <c r="G829" s="112"/>
      <c r="H829" s="112"/>
      <c r="I829" s="115"/>
      <c r="J829" s="108"/>
    </row>
    <row r="830" spans="3:10" x14ac:dyDescent="0.4">
      <c r="C830" s="115"/>
      <c r="D830" s="116"/>
      <c r="E830" s="117"/>
      <c r="F830" s="117"/>
      <c r="G830" s="112"/>
      <c r="H830" s="112"/>
      <c r="I830" s="115"/>
      <c r="J830" s="108"/>
    </row>
    <row r="831" spans="3:10" x14ac:dyDescent="0.4">
      <c r="C831" s="115"/>
      <c r="D831" s="116"/>
      <c r="E831" s="117"/>
      <c r="F831" s="117"/>
      <c r="G831" s="112"/>
      <c r="H831" s="112"/>
      <c r="I831" s="115"/>
      <c r="J831" s="108"/>
    </row>
    <row r="832" spans="3:10" x14ac:dyDescent="0.4">
      <c r="C832" s="115"/>
      <c r="D832" s="116"/>
      <c r="E832" s="117"/>
      <c r="F832" s="117"/>
      <c r="G832" s="112"/>
      <c r="H832" s="112"/>
      <c r="I832" s="115"/>
      <c r="J832" s="108"/>
    </row>
    <row r="833" spans="3:10" x14ac:dyDescent="0.4">
      <c r="C833" s="115"/>
      <c r="D833" s="116"/>
      <c r="E833" s="117"/>
      <c r="F833" s="117"/>
      <c r="G833" s="112"/>
      <c r="H833" s="112"/>
      <c r="I833" s="115"/>
      <c r="J833" s="108"/>
    </row>
    <row r="834" spans="3:10" x14ac:dyDescent="0.4">
      <c r="C834" s="115"/>
      <c r="D834" s="116"/>
      <c r="E834" s="117"/>
      <c r="F834" s="117"/>
      <c r="G834" s="112"/>
      <c r="H834" s="112"/>
      <c r="I834" s="115"/>
      <c r="J834" s="108"/>
    </row>
    <row r="835" spans="3:10" x14ac:dyDescent="0.4">
      <c r="C835" s="115"/>
      <c r="D835" s="116"/>
      <c r="E835" s="117"/>
      <c r="F835" s="117"/>
      <c r="G835" s="112"/>
      <c r="H835" s="112"/>
      <c r="I835" s="115"/>
      <c r="J835" s="108"/>
    </row>
    <row r="836" spans="3:10" x14ac:dyDescent="0.4">
      <c r="C836" s="115"/>
      <c r="D836" s="116"/>
      <c r="E836" s="117"/>
      <c r="F836" s="117"/>
      <c r="G836" s="112"/>
      <c r="H836" s="112"/>
      <c r="I836" s="115"/>
      <c r="J836" s="108"/>
    </row>
    <row r="837" spans="3:10" x14ac:dyDescent="0.4">
      <c r="C837" s="115"/>
      <c r="D837" s="116"/>
      <c r="E837" s="117"/>
      <c r="F837" s="117"/>
      <c r="G837" s="112"/>
      <c r="H837" s="112"/>
      <c r="I837" s="115"/>
      <c r="J837" s="108"/>
    </row>
    <row r="838" spans="3:10" x14ac:dyDescent="0.4">
      <c r="C838" s="115"/>
      <c r="D838" s="116"/>
      <c r="E838" s="117"/>
      <c r="F838" s="117"/>
      <c r="G838" s="112"/>
      <c r="H838" s="112"/>
      <c r="I838" s="115"/>
      <c r="J838" s="108"/>
    </row>
    <row r="839" spans="3:10" x14ac:dyDescent="0.4">
      <c r="C839" s="115"/>
      <c r="D839" s="116"/>
      <c r="E839" s="117"/>
      <c r="F839" s="117"/>
      <c r="G839" s="112"/>
      <c r="H839" s="112"/>
      <c r="I839" s="115"/>
      <c r="J839" s="108"/>
    </row>
    <row r="840" spans="3:10" x14ac:dyDescent="0.4">
      <c r="C840" s="115"/>
      <c r="D840" s="116"/>
      <c r="E840" s="117"/>
      <c r="F840" s="117"/>
      <c r="G840" s="112"/>
      <c r="H840" s="112"/>
      <c r="I840" s="115"/>
      <c r="J840" s="108"/>
    </row>
    <row r="841" spans="3:10" x14ac:dyDescent="0.4">
      <c r="C841" s="115"/>
      <c r="D841" s="116"/>
      <c r="E841" s="117"/>
      <c r="F841" s="117"/>
      <c r="G841" s="112"/>
      <c r="H841" s="112"/>
      <c r="I841" s="115"/>
      <c r="J841" s="108"/>
    </row>
    <row r="842" spans="3:10" x14ac:dyDescent="0.4">
      <c r="C842" s="115"/>
      <c r="D842" s="116"/>
      <c r="E842" s="117"/>
      <c r="F842" s="117"/>
      <c r="G842" s="112"/>
      <c r="H842" s="112"/>
      <c r="I842" s="115"/>
      <c r="J842" s="108"/>
    </row>
    <row r="843" spans="3:10" x14ac:dyDescent="0.4">
      <c r="C843" s="115"/>
      <c r="D843" s="116"/>
      <c r="E843" s="117"/>
      <c r="F843" s="117"/>
      <c r="G843" s="112"/>
      <c r="H843" s="112"/>
      <c r="I843" s="115"/>
      <c r="J843" s="108"/>
    </row>
    <row r="844" spans="3:10" x14ac:dyDescent="0.4">
      <c r="C844" s="115"/>
      <c r="D844" s="116"/>
      <c r="E844" s="117"/>
      <c r="F844" s="117"/>
      <c r="G844" s="112"/>
      <c r="H844" s="112"/>
      <c r="I844" s="115"/>
      <c r="J844" s="108"/>
    </row>
    <row r="845" spans="3:10" x14ac:dyDescent="0.4">
      <c r="C845" s="115"/>
      <c r="D845" s="116"/>
      <c r="E845" s="117"/>
      <c r="F845" s="117"/>
      <c r="G845" s="112"/>
      <c r="H845" s="112"/>
      <c r="I845" s="115"/>
      <c r="J845" s="108"/>
    </row>
    <row r="846" spans="3:10" x14ac:dyDescent="0.4">
      <c r="C846" s="115"/>
      <c r="D846" s="116"/>
      <c r="E846" s="117"/>
      <c r="F846" s="117"/>
      <c r="G846" s="112"/>
      <c r="H846" s="112"/>
      <c r="I846" s="115"/>
      <c r="J846" s="108"/>
    </row>
    <row r="847" spans="3:10" x14ac:dyDescent="0.4">
      <c r="C847" s="115"/>
      <c r="D847" s="116"/>
      <c r="E847" s="117"/>
      <c r="F847" s="117"/>
      <c r="G847" s="112"/>
      <c r="H847" s="112"/>
      <c r="I847" s="115"/>
      <c r="J847" s="108"/>
    </row>
    <row r="848" spans="3:10" x14ac:dyDescent="0.4">
      <c r="C848" s="115"/>
      <c r="D848" s="116"/>
      <c r="E848" s="117"/>
      <c r="F848" s="117"/>
      <c r="G848" s="112"/>
      <c r="H848" s="112"/>
      <c r="I848" s="115"/>
      <c r="J848" s="108"/>
    </row>
    <row r="849" spans="3:10" x14ac:dyDescent="0.4">
      <c r="C849" s="115"/>
      <c r="D849" s="116"/>
      <c r="E849" s="117"/>
      <c r="F849" s="117"/>
      <c r="G849" s="112"/>
      <c r="H849" s="112"/>
      <c r="I849" s="115"/>
      <c r="J849" s="108"/>
    </row>
    <row r="850" spans="3:10" x14ac:dyDescent="0.4">
      <c r="C850" s="115"/>
      <c r="D850" s="116"/>
      <c r="E850" s="117"/>
      <c r="F850" s="117"/>
      <c r="G850" s="112"/>
      <c r="H850" s="112"/>
      <c r="I850" s="115"/>
      <c r="J850" s="108"/>
    </row>
    <row r="851" spans="3:10" x14ac:dyDescent="0.4">
      <c r="C851" s="115"/>
      <c r="D851" s="116"/>
      <c r="E851" s="117"/>
      <c r="F851" s="117"/>
      <c r="G851" s="112"/>
      <c r="H851" s="112"/>
      <c r="I851" s="115"/>
      <c r="J851" s="108"/>
    </row>
    <row r="852" spans="3:10" x14ac:dyDescent="0.4">
      <c r="C852" s="115"/>
      <c r="D852" s="116"/>
      <c r="E852" s="117"/>
      <c r="F852" s="117"/>
      <c r="G852" s="112"/>
      <c r="H852" s="112"/>
      <c r="I852" s="115"/>
      <c r="J852" s="108"/>
    </row>
    <row r="853" spans="3:10" x14ac:dyDescent="0.4">
      <c r="C853" s="115"/>
      <c r="D853" s="116"/>
      <c r="E853" s="117"/>
      <c r="F853" s="117"/>
      <c r="G853" s="112"/>
      <c r="H853" s="112"/>
      <c r="I853" s="115"/>
      <c r="J853" s="108"/>
    </row>
    <row r="854" spans="3:10" x14ac:dyDescent="0.4">
      <c r="C854" s="115"/>
      <c r="D854" s="116"/>
      <c r="E854" s="117"/>
      <c r="F854" s="117"/>
      <c r="G854" s="112"/>
      <c r="H854" s="112"/>
      <c r="I854" s="115"/>
      <c r="J854" s="108"/>
    </row>
    <row r="855" spans="3:10" x14ac:dyDescent="0.4">
      <c r="C855" s="115"/>
      <c r="D855" s="116"/>
      <c r="E855" s="117"/>
      <c r="F855" s="117"/>
      <c r="G855" s="112"/>
      <c r="H855" s="112"/>
      <c r="I855" s="115"/>
      <c r="J855" s="108"/>
    </row>
    <row r="856" spans="3:10" x14ac:dyDescent="0.4">
      <c r="C856" s="115"/>
      <c r="D856" s="116"/>
      <c r="E856" s="117"/>
      <c r="F856" s="117"/>
      <c r="G856" s="112"/>
      <c r="H856" s="112"/>
      <c r="I856" s="115"/>
      <c r="J856" s="108"/>
    </row>
    <row r="857" spans="3:10" x14ac:dyDescent="0.4">
      <c r="C857" s="115"/>
      <c r="D857" s="116"/>
      <c r="E857" s="117"/>
      <c r="F857" s="117"/>
      <c r="G857" s="112"/>
      <c r="H857" s="112"/>
      <c r="I857" s="115"/>
      <c r="J857" s="108"/>
    </row>
    <row r="858" spans="3:10" x14ac:dyDescent="0.4">
      <c r="C858" s="115"/>
      <c r="D858" s="116"/>
      <c r="E858" s="117"/>
      <c r="F858" s="117"/>
      <c r="G858" s="112"/>
      <c r="H858" s="112"/>
      <c r="I858" s="115"/>
      <c r="J858" s="108"/>
    </row>
    <row r="859" spans="3:10" x14ac:dyDescent="0.4">
      <c r="C859" s="115"/>
      <c r="D859" s="116"/>
      <c r="E859" s="117"/>
      <c r="F859" s="117"/>
      <c r="G859" s="112"/>
      <c r="H859" s="112"/>
      <c r="I859" s="115"/>
      <c r="J859" s="108"/>
    </row>
    <row r="860" spans="3:10" x14ac:dyDescent="0.4">
      <c r="C860" s="115"/>
      <c r="D860" s="116"/>
      <c r="E860" s="117"/>
      <c r="F860" s="117"/>
      <c r="G860" s="112"/>
      <c r="H860" s="112"/>
      <c r="I860" s="115"/>
      <c r="J860" s="108"/>
    </row>
    <row r="861" spans="3:10" x14ac:dyDescent="0.4">
      <c r="C861" s="115"/>
      <c r="D861" s="116"/>
      <c r="E861" s="117"/>
      <c r="F861" s="117"/>
      <c r="G861" s="112"/>
      <c r="H861" s="112"/>
      <c r="I861" s="115"/>
      <c r="J861" s="108"/>
    </row>
    <row r="862" spans="3:10" x14ac:dyDescent="0.4">
      <c r="C862" s="115"/>
      <c r="D862" s="116"/>
      <c r="E862" s="117"/>
      <c r="F862" s="117"/>
      <c r="G862" s="112"/>
      <c r="H862" s="112"/>
      <c r="I862" s="115"/>
      <c r="J862" s="108"/>
    </row>
    <row r="863" spans="3:10" x14ac:dyDescent="0.4">
      <c r="C863" s="115"/>
      <c r="D863" s="116"/>
      <c r="E863" s="117"/>
      <c r="F863" s="117"/>
      <c r="G863" s="112"/>
      <c r="H863" s="112"/>
      <c r="I863" s="115"/>
      <c r="J863" s="108"/>
    </row>
    <row r="864" spans="3:10" x14ac:dyDescent="0.4">
      <c r="C864" s="115"/>
      <c r="D864" s="116"/>
      <c r="E864" s="117"/>
      <c r="F864" s="117"/>
      <c r="G864" s="112"/>
      <c r="H864" s="112"/>
      <c r="I864" s="115"/>
      <c r="J864" s="108"/>
    </row>
    <row r="865" spans="3:10" x14ac:dyDescent="0.4">
      <c r="C865" s="115"/>
      <c r="D865" s="116"/>
      <c r="E865" s="117"/>
      <c r="F865" s="117"/>
      <c r="G865" s="112"/>
      <c r="H865" s="112"/>
      <c r="I865" s="115"/>
      <c r="J865" s="108"/>
    </row>
    <row r="866" spans="3:10" x14ac:dyDescent="0.4">
      <c r="C866" s="115"/>
      <c r="D866" s="116"/>
      <c r="E866" s="117"/>
      <c r="F866" s="117"/>
      <c r="G866" s="112"/>
      <c r="H866" s="112"/>
      <c r="I866" s="115"/>
      <c r="J866" s="108"/>
    </row>
    <row r="867" spans="3:10" x14ac:dyDescent="0.4">
      <c r="C867" s="115"/>
      <c r="D867" s="116"/>
      <c r="E867" s="117"/>
      <c r="F867" s="117"/>
      <c r="G867" s="112"/>
      <c r="H867" s="112"/>
      <c r="I867" s="115"/>
      <c r="J867" s="108"/>
    </row>
    <row r="868" spans="3:10" x14ac:dyDescent="0.4">
      <c r="C868" s="115"/>
      <c r="D868" s="116"/>
      <c r="E868" s="117"/>
      <c r="F868" s="117"/>
      <c r="G868" s="112"/>
      <c r="H868" s="112"/>
      <c r="I868" s="115"/>
      <c r="J868" s="108"/>
    </row>
    <row r="869" spans="3:10" x14ac:dyDescent="0.4">
      <c r="C869" s="115"/>
      <c r="D869" s="116"/>
      <c r="E869" s="117"/>
      <c r="F869" s="117"/>
      <c r="G869" s="112"/>
      <c r="H869" s="112"/>
      <c r="I869" s="115"/>
      <c r="J869" s="108"/>
    </row>
    <row r="870" spans="3:10" x14ac:dyDescent="0.4">
      <c r="C870" s="115"/>
      <c r="D870" s="116"/>
      <c r="E870" s="117"/>
      <c r="F870" s="117"/>
      <c r="G870" s="112"/>
      <c r="H870" s="112"/>
      <c r="I870" s="115"/>
      <c r="J870" s="108"/>
    </row>
    <row r="871" spans="3:10" x14ac:dyDescent="0.4">
      <c r="C871" s="115"/>
      <c r="D871" s="116"/>
      <c r="E871" s="117"/>
      <c r="F871" s="117"/>
      <c r="G871" s="112"/>
      <c r="H871" s="112"/>
      <c r="I871" s="115"/>
      <c r="J871" s="108"/>
    </row>
    <row r="872" spans="3:10" x14ac:dyDescent="0.4">
      <c r="C872" s="115"/>
      <c r="D872" s="116"/>
      <c r="E872" s="117"/>
      <c r="F872" s="117"/>
      <c r="G872" s="112"/>
      <c r="H872" s="112"/>
      <c r="I872" s="115"/>
      <c r="J872" s="108"/>
    </row>
    <row r="873" spans="3:10" x14ac:dyDescent="0.4">
      <c r="C873" s="115"/>
      <c r="D873" s="116"/>
      <c r="E873" s="117"/>
      <c r="F873" s="117"/>
      <c r="G873" s="112"/>
      <c r="H873" s="112"/>
      <c r="I873" s="115"/>
      <c r="J873" s="108"/>
    </row>
    <row r="874" spans="3:10" x14ac:dyDescent="0.4">
      <c r="C874" s="115"/>
      <c r="D874" s="116"/>
      <c r="E874" s="117"/>
      <c r="F874" s="117"/>
      <c r="G874" s="112"/>
      <c r="H874" s="112"/>
      <c r="I874" s="115"/>
      <c r="J874" s="108"/>
    </row>
    <row r="875" spans="3:10" x14ac:dyDescent="0.4">
      <c r="C875" s="115"/>
      <c r="D875" s="116"/>
      <c r="E875" s="117"/>
      <c r="F875" s="117"/>
      <c r="G875" s="112"/>
      <c r="H875" s="112"/>
      <c r="I875" s="115"/>
      <c r="J875" s="108"/>
    </row>
    <row r="876" spans="3:10" x14ac:dyDescent="0.4">
      <c r="C876" s="115"/>
      <c r="D876" s="116"/>
      <c r="E876" s="117"/>
      <c r="F876" s="117"/>
      <c r="G876" s="112"/>
      <c r="H876" s="112"/>
      <c r="I876" s="115"/>
      <c r="J876" s="108"/>
    </row>
    <row r="877" spans="3:10" x14ac:dyDescent="0.4">
      <c r="C877" s="115"/>
      <c r="D877" s="116"/>
      <c r="E877" s="117"/>
      <c r="F877" s="117"/>
      <c r="G877" s="112"/>
      <c r="H877" s="112"/>
      <c r="I877" s="115"/>
      <c r="J877" s="108"/>
    </row>
    <row r="878" spans="3:10" x14ac:dyDescent="0.4">
      <c r="C878" s="115"/>
      <c r="D878" s="116"/>
      <c r="E878" s="117"/>
      <c r="F878" s="117"/>
      <c r="G878" s="112"/>
      <c r="H878" s="112"/>
      <c r="I878" s="115"/>
      <c r="J878" s="108"/>
    </row>
    <row r="879" spans="3:10" x14ac:dyDescent="0.4">
      <c r="C879" s="115"/>
      <c r="D879" s="116"/>
      <c r="E879" s="117"/>
      <c r="F879" s="117"/>
      <c r="G879" s="112"/>
      <c r="H879" s="112"/>
      <c r="I879" s="115"/>
      <c r="J879" s="108"/>
    </row>
    <row r="880" spans="3:10" x14ac:dyDescent="0.4">
      <c r="C880" s="115"/>
      <c r="D880" s="116"/>
      <c r="E880" s="117"/>
      <c r="F880" s="117"/>
      <c r="G880" s="112"/>
      <c r="H880" s="112"/>
      <c r="I880" s="115"/>
      <c r="J880" s="108"/>
    </row>
    <row r="881" spans="3:10" x14ac:dyDescent="0.4">
      <c r="C881" s="115"/>
      <c r="D881" s="116"/>
      <c r="E881" s="117"/>
      <c r="F881" s="117"/>
      <c r="G881" s="112"/>
      <c r="H881" s="112"/>
      <c r="I881" s="115"/>
      <c r="J881" s="108"/>
    </row>
    <row r="882" spans="3:10" x14ac:dyDescent="0.4">
      <c r="C882" s="115"/>
      <c r="D882" s="116"/>
      <c r="E882" s="117"/>
      <c r="F882" s="117"/>
      <c r="G882" s="112"/>
      <c r="H882" s="112"/>
      <c r="I882" s="115"/>
      <c r="J882" s="108"/>
    </row>
    <row r="883" spans="3:10" x14ac:dyDescent="0.4">
      <c r="C883" s="115"/>
      <c r="D883" s="116"/>
      <c r="E883" s="117"/>
      <c r="F883" s="117"/>
      <c r="G883" s="112"/>
      <c r="H883" s="112"/>
      <c r="I883" s="115"/>
      <c r="J883" s="108"/>
    </row>
    <row r="884" spans="3:10" x14ac:dyDescent="0.4">
      <c r="C884" s="115"/>
      <c r="D884" s="116"/>
      <c r="E884" s="117"/>
      <c r="F884" s="117"/>
      <c r="G884" s="112"/>
      <c r="H884" s="112"/>
      <c r="I884" s="115"/>
      <c r="J884" s="108"/>
    </row>
    <row r="885" spans="3:10" x14ac:dyDescent="0.4">
      <c r="C885" s="115"/>
      <c r="D885" s="116"/>
      <c r="E885" s="117"/>
      <c r="F885" s="117"/>
      <c r="G885" s="112"/>
      <c r="H885" s="112"/>
      <c r="I885" s="115"/>
      <c r="J885" s="108"/>
    </row>
    <row r="886" spans="3:10" x14ac:dyDescent="0.4">
      <c r="C886" s="115"/>
      <c r="D886" s="116"/>
      <c r="E886" s="117"/>
      <c r="F886" s="117"/>
      <c r="G886" s="112"/>
      <c r="H886" s="112"/>
      <c r="I886" s="115"/>
      <c r="J886" s="108"/>
    </row>
    <row r="887" spans="3:10" x14ac:dyDescent="0.4">
      <c r="C887" s="115"/>
      <c r="D887" s="116"/>
      <c r="E887" s="117"/>
      <c r="F887" s="117"/>
      <c r="G887" s="112"/>
      <c r="H887" s="112"/>
      <c r="I887" s="115"/>
      <c r="J887" s="108"/>
    </row>
    <row r="888" spans="3:10" x14ac:dyDescent="0.4">
      <c r="C888" s="115"/>
      <c r="D888" s="116"/>
      <c r="E888" s="117"/>
      <c r="F888" s="117"/>
      <c r="G888" s="112"/>
      <c r="H888" s="112"/>
      <c r="I888" s="115"/>
      <c r="J888" s="108"/>
    </row>
    <row r="889" spans="3:10" x14ac:dyDescent="0.4">
      <c r="C889" s="115"/>
      <c r="D889" s="116"/>
      <c r="E889" s="117"/>
      <c r="F889" s="117"/>
      <c r="G889" s="112"/>
      <c r="H889" s="112"/>
      <c r="I889" s="115"/>
      <c r="J889" s="108"/>
    </row>
    <row r="890" spans="3:10" x14ac:dyDescent="0.4">
      <c r="C890" s="115"/>
      <c r="D890" s="116"/>
      <c r="E890" s="117"/>
      <c r="F890" s="117"/>
      <c r="G890" s="112"/>
      <c r="H890" s="112"/>
      <c r="I890" s="115"/>
      <c r="J890" s="108"/>
    </row>
    <row r="891" spans="3:10" x14ac:dyDescent="0.4">
      <c r="C891" s="115"/>
      <c r="D891" s="116"/>
      <c r="E891" s="117"/>
      <c r="F891" s="117"/>
      <c r="G891" s="112"/>
      <c r="H891" s="112"/>
      <c r="I891" s="115"/>
      <c r="J891" s="108"/>
    </row>
    <row r="892" spans="3:10" x14ac:dyDescent="0.4">
      <c r="C892" s="115"/>
      <c r="D892" s="116"/>
      <c r="E892" s="117"/>
      <c r="F892" s="117"/>
      <c r="G892" s="112"/>
      <c r="H892" s="112"/>
      <c r="I892" s="115"/>
      <c r="J892" s="108"/>
    </row>
    <row r="893" spans="3:10" x14ac:dyDescent="0.4">
      <c r="C893" s="115"/>
      <c r="D893" s="116"/>
      <c r="E893" s="117"/>
      <c r="F893" s="117"/>
      <c r="G893" s="112"/>
      <c r="H893" s="112"/>
      <c r="I893" s="115"/>
      <c r="J893" s="108"/>
    </row>
    <row r="894" spans="3:10" x14ac:dyDescent="0.4">
      <c r="C894" s="115"/>
      <c r="D894" s="116"/>
      <c r="E894" s="117"/>
      <c r="F894" s="117"/>
      <c r="G894" s="112"/>
      <c r="H894" s="112"/>
      <c r="I894" s="115"/>
      <c r="J894" s="108"/>
    </row>
    <row r="895" spans="3:10" x14ac:dyDescent="0.4">
      <c r="C895" s="115"/>
      <c r="D895" s="116"/>
      <c r="E895" s="117"/>
      <c r="F895" s="117"/>
      <c r="G895" s="112"/>
      <c r="H895" s="112"/>
      <c r="I895" s="115"/>
      <c r="J895" s="108"/>
    </row>
    <row r="896" spans="3:10" x14ac:dyDescent="0.4">
      <c r="C896" s="115"/>
      <c r="D896" s="116"/>
      <c r="E896" s="117"/>
      <c r="F896" s="117"/>
      <c r="G896" s="112"/>
      <c r="H896" s="112"/>
      <c r="I896" s="115"/>
      <c r="J896" s="108"/>
    </row>
    <row r="897" spans="3:10" x14ac:dyDescent="0.4">
      <c r="C897" s="115"/>
      <c r="D897" s="116"/>
      <c r="E897" s="117"/>
      <c r="F897" s="117"/>
      <c r="G897" s="112"/>
      <c r="H897" s="112"/>
      <c r="I897" s="115"/>
      <c r="J897" s="108"/>
    </row>
    <row r="898" spans="3:10" x14ac:dyDescent="0.4">
      <c r="C898" s="115"/>
      <c r="D898" s="116"/>
      <c r="E898" s="117"/>
      <c r="F898" s="117"/>
      <c r="G898" s="112"/>
      <c r="H898" s="112"/>
      <c r="I898" s="115"/>
      <c r="J898" s="108"/>
    </row>
    <row r="899" spans="3:10" x14ac:dyDescent="0.4">
      <c r="C899" s="115"/>
      <c r="D899" s="116"/>
      <c r="E899" s="117"/>
      <c r="F899" s="117"/>
      <c r="G899" s="112"/>
      <c r="H899" s="112"/>
      <c r="I899" s="115"/>
      <c r="J899" s="108"/>
    </row>
    <row r="900" spans="3:10" x14ac:dyDescent="0.4">
      <c r="C900" s="115"/>
      <c r="D900" s="116"/>
      <c r="E900" s="117"/>
      <c r="F900" s="117"/>
      <c r="G900" s="112"/>
      <c r="H900" s="112"/>
      <c r="I900" s="115"/>
      <c r="J900" s="108"/>
    </row>
    <row r="901" spans="3:10" x14ac:dyDescent="0.4">
      <c r="C901" s="115"/>
      <c r="D901" s="116"/>
      <c r="E901" s="117"/>
      <c r="F901" s="117"/>
      <c r="G901" s="112"/>
      <c r="H901" s="112"/>
      <c r="I901" s="115"/>
      <c r="J901" s="108"/>
    </row>
    <row r="902" spans="3:10" x14ac:dyDescent="0.4">
      <c r="C902" s="115"/>
      <c r="D902" s="116"/>
      <c r="E902" s="117"/>
      <c r="F902" s="117"/>
      <c r="G902" s="112"/>
      <c r="H902" s="112"/>
      <c r="I902" s="115"/>
      <c r="J902" s="108"/>
    </row>
    <row r="903" spans="3:10" x14ac:dyDescent="0.4">
      <c r="C903" s="115"/>
      <c r="D903" s="116"/>
      <c r="E903" s="117"/>
      <c r="F903" s="117"/>
      <c r="G903" s="112"/>
      <c r="H903" s="112"/>
      <c r="I903" s="115"/>
      <c r="J903" s="108"/>
    </row>
    <row r="904" spans="3:10" x14ac:dyDescent="0.4">
      <c r="C904" s="115"/>
      <c r="D904" s="116"/>
      <c r="E904" s="117"/>
      <c r="F904" s="117"/>
      <c r="G904" s="112"/>
      <c r="H904" s="112"/>
      <c r="I904" s="115"/>
      <c r="J904" s="108"/>
    </row>
    <row r="905" spans="3:10" x14ac:dyDescent="0.4">
      <c r="C905" s="115"/>
      <c r="D905" s="116"/>
      <c r="E905" s="117"/>
      <c r="F905" s="117"/>
      <c r="G905" s="112"/>
      <c r="H905" s="112"/>
      <c r="I905" s="115"/>
      <c r="J905" s="108"/>
    </row>
    <row r="906" spans="3:10" x14ac:dyDescent="0.4">
      <c r="C906" s="115"/>
      <c r="D906" s="116"/>
      <c r="E906" s="117"/>
      <c r="F906" s="117"/>
      <c r="G906" s="112"/>
      <c r="H906" s="112"/>
      <c r="I906" s="115"/>
      <c r="J906" s="108"/>
    </row>
    <row r="907" spans="3:10" x14ac:dyDescent="0.4">
      <c r="C907" s="115"/>
      <c r="D907" s="116"/>
      <c r="E907" s="117"/>
      <c r="F907" s="117"/>
      <c r="G907" s="112"/>
      <c r="H907" s="112"/>
      <c r="I907" s="115"/>
      <c r="J907" s="108"/>
    </row>
    <row r="908" spans="3:10" x14ac:dyDescent="0.4">
      <c r="C908" s="115"/>
      <c r="D908" s="116"/>
      <c r="E908" s="117"/>
      <c r="F908" s="117"/>
      <c r="G908" s="112"/>
      <c r="H908" s="112"/>
      <c r="I908" s="115"/>
      <c r="J908" s="108"/>
    </row>
    <row r="909" spans="3:10" x14ac:dyDescent="0.4">
      <c r="C909" s="115"/>
      <c r="D909" s="116"/>
      <c r="E909" s="117"/>
      <c r="F909" s="117"/>
      <c r="G909" s="112"/>
      <c r="H909" s="112"/>
      <c r="I909" s="115"/>
      <c r="J909" s="108"/>
    </row>
    <row r="910" spans="3:10" x14ac:dyDescent="0.4">
      <c r="C910" s="115"/>
      <c r="D910" s="116"/>
      <c r="E910" s="117"/>
      <c r="F910" s="117"/>
      <c r="G910" s="112"/>
      <c r="H910" s="112"/>
      <c r="I910" s="115"/>
      <c r="J910" s="108"/>
    </row>
    <row r="911" spans="3:10" x14ac:dyDescent="0.4">
      <c r="C911" s="115"/>
      <c r="D911" s="116"/>
      <c r="E911" s="117"/>
      <c r="F911" s="117"/>
      <c r="G911" s="112"/>
      <c r="H911" s="112"/>
      <c r="I911" s="115"/>
      <c r="J911" s="108"/>
    </row>
    <row r="912" spans="3:10" x14ac:dyDescent="0.4">
      <c r="C912" s="115"/>
      <c r="D912" s="116"/>
      <c r="E912" s="117"/>
      <c r="F912" s="117"/>
      <c r="G912" s="112"/>
      <c r="H912" s="112"/>
      <c r="I912" s="115"/>
      <c r="J912" s="108"/>
    </row>
    <row r="913" spans="3:10" x14ac:dyDescent="0.4">
      <c r="C913" s="115"/>
      <c r="D913" s="116"/>
      <c r="E913" s="117"/>
      <c r="F913" s="117"/>
      <c r="G913" s="112"/>
      <c r="H913" s="112"/>
      <c r="I913" s="115"/>
      <c r="J913" s="108"/>
    </row>
    <row r="914" spans="3:10" x14ac:dyDescent="0.4">
      <c r="C914" s="115"/>
      <c r="D914" s="116"/>
      <c r="E914" s="117"/>
      <c r="F914" s="117"/>
      <c r="G914" s="112"/>
      <c r="H914" s="112"/>
      <c r="I914" s="115"/>
      <c r="J914" s="108"/>
    </row>
    <row r="915" spans="3:10" x14ac:dyDescent="0.4">
      <c r="C915" s="115"/>
      <c r="D915" s="116"/>
      <c r="E915" s="117"/>
      <c r="F915" s="117"/>
      <c r="G915" s="112"/>
      <c r="H915" s="112"/>
      <c r="I915" s="115"/>
      <c r="J915" s="108"/>
    </row>
    <row r="916" spans="3:10" x14ac:dyDescent="0.4">
      <c r="C916" s="115"/>
      <c r="D916" s="116"/>
      <c r="E916" s="117"/>
      <c r="F916" s="117"/>
      <c r="G916" s="112"/>
      <c r="H916" s="112"/>
      <c r="I916" s="115"/>
      <c r="J916" s="108"/>
    </row>
    <row r="917" spans="3:10" x14ac:dyDescent="0.4">
      <c r="C917" s="115"/>
      <c r="D917" s="116"/>
      <c r="E917" s="117"/>
      <c r="F917" s="117"/>
      <c r="G917" s="112"/>
      <c r="H917" s="112"/>
      <c r="I917" s="115"/>
      <c r="J917" s="108"/>
    </row>
    <row r="918" spans="3:10" x14ac:dyDescent="0.4">
      <c r="C918" s="115"/>
      <c r="D918" s="116"/>
      <c r="E918" s="117"/>
      <c r="F918" s="117"/>
      <c r="G918" s="112"/>
      <c r="H918" s="112"/>
      <c r="I918" s="115"/>
      <c r="J918" s="108"/>
    </row>
    <row r="919" spans="3:10" x14ac:dyDescent="0.4">
      <c r="C919" s="115"/>
      <c r="D919" s="116"/>
      <c r="E919" s="117"/>
      <c r="F919" s="117"/>
      <c r="G919" s="112"/>
      <c r="H919" s="112"/>
      <c r="I919" s="115"/>
      <c r="J919" s="108"/>
    </row>
    <row r="920" spans="3:10" x14ac:dyDescent="0.4">
      <c r="C920" s="115"/>
      <c r="D920" s="116"/>
      <c r="E920" s="117"/>
      <c r="F920" s="117"/>
      <c r="G920" s="112"/>
      <c r="H920" s="112"/>
      <c r="I920" s="115"/>
      <c r="J920" s="108"/>
    </row>
    <row r="921" spans="3:10" x14ac:dyDescent="0.4">
      <c r="C921" s="115"/>
      <c r="D921" s="116"/>
      <c r="E921" s="117"/>
      <c r="F921" s="117"/>
      <c r="G921" s="112"/>
      <c r="H921" s="112"/>
      <c r="I921" s="115"/>
      <c r="J921" s="108"/>
    </row>
    <row r="922" spans="3:10" x14ac:dyDescent="0.4">
      <c r="C922" s="115"/>
      <c r="D922" s="116"/>
      <c r="E922" s="117"/>
      <c r="F922" s="117"/>
      <c r="G922" s="112"/>
      <c r="H922" s="112"/>
      <c r="I922" s="115"/>
      <c r="J922" s="108"/>
    </row>
    <row r="923" spans="3:10" x14ac:dyDescent="0.4">
      <c r="C923" s="115"/>
      <c r="D923" s="116"/>
      <c r="E923" s="117"/>
      <c r="F923" s="117"/>
      <c r="G923" s="112"/>
      <c r="H923" s="112"/>
      <c r="I923" s="115"/>
      <c r="J923" s="108"/>
    </row>
    <row r="924" spans="3:10" x14ac:dyDescent="0.4">
      <c r="C924" s="115"/>
      <c r="D924" s="116"/>
      <c r="E924" s="117"/>
      <c r="F924" s="117"/>
      <c r="G924" s="112"/>
      <c r="H924" s="112"/>
      <c r="I924" s="115"/>
      <c r="J924" s="108"/>
    </row>
    <row r="925" spans="3:10" x14ac:dyDescent="0.4">
      <c r="C925" s="115"/>
      <c r="D925" s="116"/>
      <c r="E925" s="117"/>
      <c r="F925" s="117"/>
      <c r="G925" s="112"/>
      <c r="H925" s="112"/>
      <c r="I925" s="115"/>
      <c r="J925" s="108"/>
    </row>
    <row r="926" spans="3:10" x14ac:dyDescent="0.4">
      <c r="C926" s="115"/>
      <c r="D926" s="116"/>
      <c r="E926" s="117"/>
      <c r="F926" s="117"/>
      <c r="G926" s="112"/>
      <c r="H926" s="112"/>
      <c r="I926" s="115"/>
      <c r="J926" s="108"/>
    </row>
    <row r="927" spans="3:10" x14ac:dyDescent="0.4">
      <c r="C927" s="115"/>
      <c r="D927" s="116"/>
      <c r="E927" s="117"/>
      <c r="F927" s="117"/>
      <c r="G927" s="112"/>
      <c r="H927" s="112"/>
      <c r="I927" s="115"/>
      <c r="J927" s="108"/>
    </row>
    <row r="928" spans="3:10" x14ac:dyDescent="0.4">
      <c r="C928" s="115"/>
      <c r="D928" s="116"/>
      <c r="E928" s="117"/>
      <c r="F928" s="117"/>
      <c r="G928" s="112"/>
      <c r="H928" s="112"/>
      <c r="I928" s="115"/>
      <c r="J928" s="108"/>
    </row>
    <row r="929" spans="3:10" x14ac:dyDescent="0.4">
      <c r="C929" s="115"/>
      <c r="D929" s="116"/>
      <c r="E929" s="117"/>
      <c r="F929" s="117"/>
      <c r="G929" s="112"/>
      <c r="H929" s="112"/>
      <c r="I929" s="115"/>
      <c r="J929" s="108"/>
    </row>
    <row r="930" spans="3:10" x14ac:dyDescent="0.4">
      <c r="C930" s="115"/>
      <c r="D930" s="116"/>
      <c r="E930" s="117"/>
      <c r="F930" s="117"/>
      <c r="G930" s="112"/>
      <c r="H930" s="112"/>
      <c r="I930" s="115"/>
      <c r="J930" s="108"/>
    </row>
    <row r="931" spans="3:10" x14ac:dyDescent="0.4">
      <c r="C931" s="115"/>
      <c r="D931" s="116"/>
      <c r="E931" s="117"/>
      <c r="F931" s="117"/>
      <c r="G931" s="112"/>
      <c r="H931" s="112"/>
      <c r="I931" s="115"/>
      <c r="J931" s="108"/>
    </row>
    <row r="932" spans="3:10" x14ac:dyDescent="0.4">
      <c r="C932" s="115"/>
      <c r="D932" s="116"/>
      <c r="E932" s="117"/>
      <c r="F932" s="117"/>
      <c r="G932" s="112"/>
      <c r="H932" s="112"/>
      <c r="I932" s="115"/>
      <c r="J932" s="108"/>
    </row>
    <row r="933" spans="3:10" x14ac:dyDescent="0.4">
      <c r="C933" s="115"/>
      <c r="D933" s="116"/>
      <c r="E933" s="117"/>
      <c r="F933" s="117"/>
      <c r="G933" s="112"/>
      <c r="H933" s="112"/>
      <c r="I933" s="115"/>
      <c r="J933" s="108"/>
    </row>
    <row r="934" spans="3:10" x14ac:dyDescent="0.4">
      <c r="C934" s="115"/>
      <c r="D934" s="116"/>
      <c r="E934" s="117"/>
      <c r="F934" s="117"/>
      <c r="G934" s="112"/>
      <c r="H934" s="112"/>
      <c r="I934" s="115"/>
      <c r="J934" s="108"/>
    </row>
    <row r="935" spans="3:10" x14ac:dyDescent="0.4">
      <c r="C935" s="115"/>
      <c r="D935" s="116"/>
      <c r="E935" s="117"/>
      <c r="F935" s="117"/>
      <c r="G935" s="112"/>
      <c r="H935" s="112"/>
      <c r="I935" s="115"/>
      <c r="J935" s="108"/>
    </row>
    <row r="936" spans="3:10" x14ac:dyDescent="0.4">
      <c r="C936" s="115"/>
      <c r="D936" s="116"/>
      <c r="E936" s="117"/>
      <c r="F936" s="117"/>
      <c r="G936" s="112"/>
      <c r="H936" s="112"/>
      <c r="I936" s="115"/>
      <c r="J936" s="108"/>
    </row>
    <row r="937" spans="3:10" x14ac:dyDescent="0.4">
      <c r="C937" s="115"/>
      <c r="D937" s="116"/>
      <c r="E937" s="117"/>
      <c r="F937" s="117"/>
      <c r="G937" s="112"/>
      <c r="H937" s="112"/>
      <c r="I937" s="115"/>
      <c r="J937" s="108"/>
    </row>
    <row r="938" spans="3:10" x14ac:dyDescent="0.4">
      <c r="C938" s="115"/>
      <c r="D938" s="116"/>
      <c r="E938" s="117"/>
      <c r="F938" s="117"/>
      <c r="G938" s="112"/>
      <c r="H938" s="112"/>
      <c r="I938" s="115"/>
      <c r="J938" s="108"/>
    </row>
    <row r="939" spans="3:10" x14ac:dyDescent="0.4">
      <c r="C939" s="115"/>
      <c r="D939" s="116"/>
      <c r="E939" s="117"/>
      <c r="F939" s="117"/>
      <c r="G939" s="112"/>
      <c r="H939" s="112"/>
      <c r="I939" s="115"/>
      <c r="J939" s="108"/>
    </row>
    <row r="940" spans="3:10" x14ac:dyDescent="0.4">
      <c r="C940" s="115"/>
      <c r="D940" s="116"/>
      <c r="E940" s="117"/>
      <c r="F940" s="117"/>
      <c r="G940" s="112"/>
      <c r="H940" s="112"/>
      <c r="I940" s="115"/>
      <c r="J940" s="108"/>
    </row>
    <row r="941" spans="3:10" x14ac:dyDescent="0.4">
      <c r="C941" s="115"/>
      <c r="D941" s="116"/>
      <c r="E941" s="117"/>
      <c r="F941" s="117"/>
      <c r="G941" s="112"/>
      <c r="H941" s="112"/>
      <c r="I941" s="115"/>
      <c r="J941" s="108"/>
    </row>
    <row r="942" spans="3:10" x14ac:dyDescent="0.4">
      <c r="C942" s="115"/>
      <c r="D942" s="116"/>
      <c r="E942" s="117"/>
      <c r="F942" s="117"/>
      <c r="G942" s="112"/>
      <c r="H942" s="112"/>
      <c r="I942" s="115"/>
      <c r="J942" s="108"/>
    </row>
    <row r="943" spans="3:10" x14ac:dyDescent="0.4">
      <c r="C943" s="115"/>
      <c r="D943" s="116"/>
      <c r="E943" s="117"/>
      <c r="F943" s="117"/>
      <c r="G943" s="112"/>
      <c r="H943" s="112"/>
      <c r="I943" s="115"/>
      <c r="J943" s="108"/>
    </row>
    <row r="944" spans="3:10" x14ac:dyDescent="0.4">
      <c r="C944" s="115"/>
      <c r="D944" s="116"/>
      <c r="E944" s="117"/>
      <c r="F944" s="117"/>
      <c r="G944" s="112"/>
      <c r="H944" s="112"/>
      <c r="I944" s="115"/>
      <c r="J944" s="108"/>
    </row>
    <row r="945" spans="3:10" x14ac:dyDescent="0.4">
      <c r="C945" s="115"/>
      <c r="D945" s="116"/>
      <c r="E945" s="117"/>
      <c r="F945" s="117"/>
      <c r="G945" s="112"/>
      <c r="H945" s="112"/>
      <c r="I945" s="115"/>
      <c r="J945" s="108"/>
    </row>
    <row r="946" spans="3:10" x14ac:dyDescent="0.4">
      <c r="C946" s="115"/>
      <c r="D946" s="116"/>
      <c r="E946" s="117"/>
      <c r="F946" s="117"/>
      <c r="G946" s="112"/>
      <c r="H946" s="112"/>
      <c r="I946" s="115"/>
      <c r="J946" s="108"/>
    </row>
    <row r="947" spans="3:10" x14ac:dyDescent="0.4">
      <c r="C947" s="115"/>
      <c r="D947" s="116"/>
      <c r="E947" s="117"/>
      <c r="F947" s="117"/>
      <c r="G947" s="112"/>
      <c r="H947" s="112"/>
      <c r="I947" s="115"/>
      <c r="J947" s="108"/>
    </row>
    <row r="948" spans="3:10" x14ac:dyDescent="0.4">
      <c r="C948" s="115"/>
      <c r="D948" s="116"/>
      <c r="E948" s="117"/>
      <c r="F948" s="117"/>
      <c r="G948" s="112"/>
      <c r="H948" s="112"/>
      <c r="I948" s="115"/>
      <c r="J948" s="108"/>
    </row>
    <row r="949" spans="3:10" x14ac:dyDescent="0.4">
      <c r="C949" s="115"/>
      <c r="D949" s="116"/>
      <c r="E949" s="117"/>
      <c r="F949" s="117"/>
      <c r="G949" s="112"/>
      <c r="H949" s="112"/>
      <c r="I949" s="115"/>
      <c r="J949" s="108"/>
    </row>
    <row r="950" spans="3:10" x14ac:dyDescent="0.4">
      <c r="C950" s="115"/>
      <c r="D950" s="116"/>
      <c r="E950" s="117"/>
      <c r="F950" s="117"/>
      <c r="G950" s="112"/>
      <c r="H950" s="112"/>
      <c r="I950" s="115"/>
      <c r="J950" s="108"/>
    </row>
    <row r="951" spans="3:10" x14ac:dyDescent="0.4">
      <c r="C951" s="115"/>
      <c r="D951" s="116"/>
      <c r="E951" s="117"/>
      <c r="F951" s="117"/>
      <c r="G951" s="112"/>
      <c r="H951" s="112"/>
      <c r="I951" s="115"/>
      <c r="J951" s="108"/>
    </row>
    <row r="952" spans="3:10" x14ac:dyDescent="0.4">
      <c r="C952" s="115"/>
      <c r="D952" s="116"/>
      <c r="E952" s="117"/>
      <c r="F952" s="117"/>
      <c r="G952" s="112"/>
      <c r="H952" s="112"/>
      <c r="I952" s="115"/>
      <c r="J952" s="108"/>
    </row>
    <row r="953" spans="3:10" x14ac:dyDescent="0.4">
      <c r="C953" s="115"/>
      <c r="D953" s="116"/>
      <c r="E953" s="117"/>
      <c r="F953" s="117"/>
      <c r="G953" s="112"/>
      <c r="H953" s="112"/>
      <c r="I953" s="115"/>
      <c r="J953" s="108"/>
    </row>
    <row r="954" spans="3:10" x14ac:dyDescent="0.4">
      <c r="C954" s="115"/>
      <c r="D954" s="116"/>
      <c r="E954" s="117"/>
      <c r="F954" s="117"/>
      <c r="G954" s="112"/>
      <c r="H954" s="112"/>
      <c r="I954" s="115"/>
      <c r="J954" s="108"/>
    </row>
    <row r="955" spans="3:10" x14ac:dyDescent="0.4">
      <c r="C955" s="115"/>
      <c r="D955" s="116"/>
      <c r="E955" s="117"/>
      <c r="F955" s="117"/>
      <c r="G955" s="112"/>
      <c r="H955" s="112"/>
      <c r="I955" s="115"/>
      <c r="J955" s="108"/>
    </row>
    <row r="956" spans="3:10" x14ac:dyDescent="0.4">
      <c r="C956" s="115"/>
      <c r="D956" s="116"/>
      <c r="E956" s="117"/>
      <c r="F956" s="117"/>
      <c r="G956" s="112"/>
      <c r="H956" s="112"/>
      <c r="I956" s="115"/>
      <c r="J956" s="108"/>
    </row>
    <row r="957" spans="3:10" x14ac:dyDescent="0.4">
      <c r="C957" s="115"/>
      <c r="D957" s="116"/>
      <c r="E957" s="117"/>
      <c r="F957" s="117"/>
      <c r="G957" s="112"/>
      <c r="H957" s="112"/>
      <c r="I957" s="115"/>
      <c r="J957" s="108"/>
    </row>
    <row r="958" spans="3:10" x14ac:dyDescent="0.4">
      <c r="C958" s="115"/>
      <c r="D958" s="116"/>
      <c r="E958" s="117"/>
      <c r="F958" s="117"/>
      <c r="G958" s="112"/>
      <c r="H958" s="112"/>
      <c r="I958" s="115"/>
      <c r="J958" s="108"/>
    </row>
    <row r="959" spans="3:10" x14ac:dyDescent="0.4">
      <c r="C959" s="115"/>
      <c r="D959" s="116"/>
      <c r="E959" s="117"/>
      <c r="F959" s="117"/>
      <c r="G959" s="112"/>
      <c r="H959" s="112"/>
      <c r="I959" s="115"/>
      <c r="J959" s="108"/>
    </row>
    <row r="960" spans="3:10" x14ac:dyDescent="0.4">
      <c r="C960" s="115"/>
      <c r="D960" s="116"/>
      <c r="E960" s="117"/>
      <c r="F960" s="117"/>
      <c r="G960" s="112"/>
      <c r="H960" s="112"/>
      <c r="I960" s="115"/>
      <c r="J960" s="108"/>
    </row>
    <row r="961" spans="3:10" x14ac:dyDescent="0.4">
      <c r="C961" s="115"/>
      <c r="D961" s="116"/>
      <c r="E961" s="117"/>
      <c r="F961" s="117"/>
      <c r="G961" s="112"/>
      <c r="H961" s="112"/>
      <c r="I961" s="115"/>
      <c r="J961" s="108"/>
    </row>
    <row r="962" spans="3:10" x14ac:dyDescent="0.4">
      <c r="C962" s="115"/>
      <c r="D962" s="116"/>
      <c r="E962" s="117"/>
      <c r="F962" s="117"/>
      <c r="G962" s="112"/>
      <c r="H962" s="112"/>
      <c r="I962" s="115"/>
      <c r="J962" s="108"/>
    </row>
    <row r="963" spans="3:10" x14ac:dyDescent="0.4">
      <c r="C963" s="115"/>
      <c r="D963" s="116"/>
      <c r="E963" s="117"/>
      <c r="F963" s="117"/>
      <c r="G963" s="112"/>
      <c r="H963" s="112"/>
      <c r="I963" s="115"/>
      <c r="J963" s="108"/>
    </row>
    <row r="964" spans="3:10" x14ac:dyDescent="0.4">
      <c r="C964" s="115"/>
      <c r="D964" s="116"/>
      <c r="E964" s="117"/>
      <c r="F964" s="117"/>
      <c r="G964" s="112"/>
      <c r="H964" s="112"/>
      <c r="I964" s="115"/>
      <c r="J964" s="108"/>
    </row>
    <row r="965" spans="3:10" x14ac:dyDescent="0.4">
      <c r="C965" s="115"/>
      <c r="D965" s="116"/>
      <c r="E965" s="117"/>
      <c r="F965" s="117"/>
      <c r="G965" s="112"/>
      <c r="H965" s="112"/>
      <c r="I965" s="115"/>
      <c r="J965" s="108"/>
    </row>
    <row r="966" spans="3:10" x14ac:dyDescent="0.4">
      <c r="C966" s="115"/>
      <c r="D966" s="116"/>
      <c r="E966" s="117"/>
      <c r="F966" s="117"/>
      <c r="G966" s="112"/>
      <c r="H966" s="112"/>
      <c r="I966" s="115"/>
      <c r="J966" s="108"/>
    </row>
    <row r="967" spans="3:10" x14ac:dyDescent="0.4">
      <c r="C967" s="115"/>
      <c r="D967" s="116"/>
      <c r="E967" s="117"/>
      <c r="F967" s="117"/>
      <c r="G967" s="112"/>
      <c r="H967" s="112"/>
      <c r="I967" s="115"/>
      <c r="J967" s="108"/>
    </row>
    <row r="968" spans="3:10" x14ac:dyDescent="0.4">
      <c r="C968" s="115"/>
      <c r="D968" s="116"/>
      <c r="E968" s="117"/>
      <c r="F968" s="117"/>
      <c r="G968" s="112"/>
      <c r="H968" s="112"/>
      <c r="I968" s="115"/>
      <c r="J968" s="108"/>
    </row>
    <row r="969" spans="3:10" x14ac:dyDescent="0.4">
      <c r="C969" s="115"/>
      <c r="D969" s="116"/>
      <c r="E969" s="117"/>
      <c r="F969" s="117"/>
      <c r="G969" s="112"/>
      <c r="H969" s="112"/>
      <c r="I969" s="115"/>
      <c r="J969" s="108"/>
    </row>
    <row r="970" spans="3:10" x14ac:dyDescent="0.4">
      <c r="C970" s="115"/>
      <c r="D970" s="116"/>
      <c r="E970" s="117"/>
      <c r="F970" s="117"/>
      <c r="G970" s="112"/>
      <c r="H970" s="112"/>
      <c r="I970" s="115"/>
      <c r="J970" s="108"/>
    </row>
    <row r="971" spans="3:10" x14ac:dyDescent="0.4">
      <c r="C971" s="115"/>
      <c r="D971" s="116"/>
      <c r="E971" s="117"/>
      <c r="F971" s="117"/>
      <c r="G971" s="112"/>
      <c r="H971" s="112"/>
      <c r="I971" s="115"/>
      <c r="J971" s="108"/>
    </row>
    <row r="972" spans="3:10" x14ac:dyDescent="0.4">
      <c r="C972" s="115"/>
      <c r="D972" s="116"/>
      <c r="E972" s="117"/>
      <c r="F972" s="117"/>
      <c r="G972" s="112"/>
      <c r="H972" s="112"/>
      <c r="I972" s="115"/>
      <c r="J972" s="108"/>
    </row>
    <row r="973" spans="3:10" x14ac:dyDescent="0.4">
      <c r="C973" s="115"/>
      <c r="D973" s="116"/>
      <c r="E973" s="117"/>
      <c r="F973" s="117"/>
      <c r="G973" s="112"/>
      <c r="H973" s="112"/>
      <c r="I973" s="115"/>
      <c r="J973" s="108"/>
    </row>
    <row r="974" spans="3:10" x14ac:dyDescent="0.4">
      <c r="C974" s="115"/>
      <c r="D974" s="116"/>
      <c r="E974" s="117"/>
      <c r="F974" s="117"/>
      <c r="G974" s="112"/>
      <c r="H974" s="112"/>
      <c r="I974" s="115"/>
      <c r="J974" s="108"/>
    </row>
    <row r="975" spans="3:10" x14ac:dyDescent="0.4">
      <c r="C975" s="115"/>
      <c r="D975" s="116"/>
      <c r="E975" s="117"/>
      <c r="F975" s="117"/>
      <c r="G975" s="112"/>
      <c r="H975" s="112"/>
      <c r="I975" s="115"/>
      <c r="J975" s="108"/>
    </row>
    <row r="976" spans="3:10" x14ac:dyDescent="0.4">
      <c r="C976" s="115"/>
      <c r="D976" s="116"/>
      <c r="E976" s="117"/>
      <c r="F976" s="117"/>
      <c r="G976" s="112"/>
      <c r="H976" s="112"/>
      <c r="I976" s="115"/>
      <c r="J976" s="108"/>
    </row>
    <row r="977" spans="3:10" x14ac:dyDescent="0.4">
      <c r="C977" s="115"/>
      <c r="D977" s="116"/>
      <c r="E977" s="117"/>
      <c r="F977" s="117"/>
      <c r="G977" s="112"/>
      <c r="H977" s="112"/>
      <c r="I977" s="115"/>
      <c r="J977" s="108"/>
    </row>
    <row r="978" spans="3:10" x14ac:dyDescent="0.4">
      <c r="C978" s="115"/>
      <c r="D978" s="116"/>
      <c r="E978" s="117"/>
      <c r="F978" s="117"/>
      <c r="G978" s="112"/>
      <c r="H978" s="112"/>
      <c r="I978" s="115"/>
      <c r="J978" s="108"/>
    </row>
    <row r="979" spans="3:10" x14ac:dyDescent="0.4">
      <c r="C979" s="115"/>
      <c r="D979" s="116"/>
      <c r="E979" s="117"/>
      <c r="F979" s="117"/>
      <c r="G979" s="112"/>
      <c r="H979" s="112"/>
      <c r="I979" s="115"/>
      <c r="J979" s="108"/>
    </row>
    <row r="980" spans="3:10" x14ac:dyDescent="0.4">
      <c r="C980" s="115"/>
      <c r="D980" s="116"/>
      <c r="E980" s="117"/>
      <c r="F980" s="117"/>
      <c r="G980" s="112"/>
      <c r="H980" s="112"/>
      <c r="I980" s="115"/>
      <c r="J980" s="108"/>
    </row>
    <row r="981" spans="3:10" x14ac:dyDescent="0.4">
      <c r="C981" s="115"/>
      <c r="D981" s="116"/>
      <c r="E981" s="117"/>
      <c r="F981" s="117"/>
      <c r="G981" s="112"/>
      <c r="H981" s="112"/>
      <c r="I981" s="115"/>
      <c r="J981" s="108"/>
    </row>
    <row r="982" spans="3:10" x14ac:dyDescent="0.4">
      <c r="C982" s="115"/>
      <c r="D982" s="116"/>
      <c r="E982" s="117"/>
      <c r="F982" s="117"/>
      <c r="G982" s="112"/>
      <c r="H982" s="112"/>
      <c r="I982" s="115"/>
      <c r="J982" s="108"/>
    </row>
    <row r="983" spans="3:10" x14ac:dyDescent="0.4">
      <c r="C983" s="115"/>
      <c r="D983" s="116"/>
      <c r="E983" s="117"/>
      <c r="F983" s="117"/>
      <c r="G983" s="112"/>
      <c r="H983" s="112"/>
      <c r="I983" s="115"/>
      <c r="J983" s="108"/>
    </row>
    <row r="984" spans="3:10" x14ac:dyDescent="0.4">
      <c r="C984" s="115"/>
      <c r="D984" s="116"/>
      <c r="E984" s="117"/>
      <c r="F984" s="117"/>
      <c r="G984" s="112"/>
      <c r="H984" s="112"/>
      <c r="I984" s="115"/>
      <c r="J984" s="108"/>
    </row>
    <row r="985" spans="3:10" x14ac:dyDescent="0.4">
      <c r="C985" s="115"/>
      <c r="D985" s="116"/>
      <c r="E985" s="117"/>
      <c r="F985" s="117"/>
      <c r="G985" s="112"/>
      <c r="H985" s="112"/>
      <c r="I985" s="115"/>
      <c r="J985" s="108"/>
    </row>
    <row r="986" spans="3:10" x14ac:dyDescent="0.4">
      <c r="C986" s="115"/>
      <c r="D986" s="116"/>
      <c r="E986" s="117"/>
      <c r="F986" s="117"/>
      <c r="G986" s="112"/>
      <c r="H986" s="112"/>
      <c r="I986" s="115"/>
      <c r="J986" s="108"/>
    </row>
    <row r="987" spans="3:10" x14ac:dyDescent="0.4">
      <c r="C987" s="115"/>
      <c r="D987" s="116"/>
      <c r="E987" s="117"/>
      <c r="F987" s="117"/>
      <c r="G987" s="112"/>
      <c r="H987" s="112"/>
      <c r="I987" s="115"/>
      <c r="J987" s="108"/>
    </row>
    <row r="988" spans="3:10" x14ac:dyDescent="0.4">
      <c r="C988" s="115"/>
      <c r="D988" s="116"/>
      <c r="E988" s="117"/>
      <c r="F988" s="117"/>
      <c r="G988" s="112"/>
      <c r="H988" s="112"/>
      <c r="I988" s="115"/>
      <c r="J988" s="108"/>
    </row>
    <row r="989" spans="3:10" x14ac:dyDescent="0.4">
      <c r="C989" s="115"/>
      <c r="D989" s="116"/>
      <c r="E989" s="117"/>
      <c r="F989" s="117"/>
      <c r="G989" s="112"/>
      <c r="H989" s="112"/>
      <c r="I989" s="115"/>
      <c r="J989" s="108"/>
    </row>
    <row r="990" spans="3:10" x14ac:dyDescent="0.4">
      <c r="C990" s="115"/>
      <c r="D990" s="116"/>
      <c r="E990" s="117"/>
      <c r="F990" s="117"/>
      <c r="G990" s="112"/>
      <c r="H990" s="112"/>
      <c r="I990" s="115"/>
      <c r="J990" s="108"/>
    </row>
    <row r="991" spans="3:10" x14ac:dyDescent="0.4">
      <c r="C991" s="115"/>
      <c r="D991" s="116"/>
      <c r="E991" s="117"/>
      <c r="F991" s="117"/>
      <c r="G991" s="112"/>
      <c r="H991" s="112"/>
      <c r="I991" s="115"/>
      <c r="J991" s="108"/>
    </row>
    <row r="992" spans="3:10" x14ac:dyDescent="0.4">
      <c r="C992" s="115"/>
      <c r="D992" s="116"/>
      <c r="E992" s="117"/>
      <c r="F992" s="117"/>
      <c r="G992" s="112"/>
      <c r="H992" s="112"/>
      <c r="I992" s="115"/>
      <c r="J992" s="108"/>
    </row>
    <row r="993" spans="3:10" x14ac:dyDescent="0.4">
      <c r="C993" s="115"/>
      <c r="D993" s="116"/>
      <c r="E993" s="117"/>
      <c r="F993" s="117"/>
      <c r="G993" s="112"/>
      <c r="H993" s="112"/>
      <c r="I993" s="115"/>
      <c r="J993" s="108"/>
    </row>
    <row r="994" spans="3:10" x14ac:dyDescent="0.4">
      <c r="C994" s="115"/>
      <c r="D994" s="116"/>
      <c r="E994" s="117"/>
      <c r="F994" s="117"/>
      <c r="G994" s="112"/>
      <c r="H994" s="112"/>
      <c r="I994" s="115"/>
      <c r="J994" s="108"/>
    </row>
    <row r="995" spans="3:10" x14ac:dyDescent="0.4">
      <c r="C995" s="115"/>
      <c r="D995" s="116"/>
      <c r="E995" s="117"/>
      <c r="F995" s="117"/>
      <c r="G995" s="112"/>
      <c r="H995" s="112"/>
      <c r="I995" s="115"/>
      <c r="J995" s="108"/>
    </row>
    <row r="996" spans="3:10" x14ac:dyDescent="0.4">
      <c r="C996" s="115"/>
      <c r="D996" s="116"/>
      <c r="E996" s="117"/>
      <c r="F996" s="117"/>
      <c r="G996" s="112"/>
      <c r="H996" s="112"/>
      <c r="I996" s="115"/>
      <c r="J996" s="108"/>
    </row>
    <row r="997" spans="3:10" x14ac:dyDescent="0.4">
      <c r="C997" s="115"/>
      <c r="D997" s="116"/>
      <c r="E997" s="117"/>
      <c r="F997" s="117"/>
      <c r="G997" s="112"/>
      <c r="H997" s="112"/>
      <c r="I997" s="115"/>
      <c r="J997" s="108"/>
    </row>
    <row r="998" spans="3:10" x14ac:dyDescent="0.4">
      <c r="C998" s="115"/>
      <c r="D998" s="116"/>
      <c r="E998" s="117"/>
      <c r="F998" s="117"/>
      <c r="G998" s="112"/>
      <c r="H998" s="112"/>
      <c r="I998" s="115"/>
      <c r="J998" s="108"/>
    </row>
    <row r="999" spans="3:10" x14ac:dyDescent="0.4">
      <c r="C999" s="115"/>
      <c r="D999" s="116"/>
      <c r="E999" s="117"/>
      <c r="F999" s="117"/>
      <c r="G999" s="112"/>
      <c r="H999" s="112"/>
      <c r="I999" s="115"/>
      <c r="J999" s="108"/>
    </row>
    <row r="1000" spans="3:10" x14ac:dyDescent="0.4">
      <c r="C1000" s="115"/>
      <c r="D1000" s="116"/>
      <c r="E1000" s="117"/>
      <c r="F1000" s="117"/>
      <c r="G1000" s="112"/>
      <c r="H1000" s="112"/>
      <c r="I1000" s="115"/>
      <c r="J1000" s="108"/>
    </row>
  </sheetData>
  <sheetProtection algorithmName="SHA-512" hashValue="yYPnmwtq0q3sBCX1k4z8ltHTfbHW7d4chvJlEqRixac7AK7O61Vgu9iAk42R282QpAish9cCos5EsduA/M720Q==" saltValue="y9nn3hl7OOpCj4Q1xAmYwQ==" spinCount="100000" sheet="1" objects="1" scenarios="1"/>
  <dataConsolidate/>
  <dataValidations count="5">
    <dataValidation type="date" allowBlank="1" showInputMessage="1" showErrorMessage="1" sqref="D5:D1000" xr:uid="{B408CAE1-8620-4090-9603-15ECBF618D7C}">
      <formula1>36526</formula1>
      <formula2>73051</formula2>
    </dataValidation>
    <dataValidation type="whole" allowBlank="1" showInputMessage="1" showErrorMessage="1" sqref="E5:E1000" xr:uid="{D486E217-FC80-488C-B92E-D1309B883227}">
      <formula1>1900</formula1>
      <formula2>2100</formula2>
    </dataValidation>
    <dataValidation type="whole" allowBlank="1" showInputMessage="1" showErrorMessage="1" sqref="F5:F1000" xr:uid="{5CDC65E4-2379-4A71-B16D-4DA8D0B4C31D}">
      <formula1>1</formula1>
      <formula2>53</formula2>
    </dataValidation>
    <dataValidation type="decimal" operator="greaterThanOrEqual" allowBlank="1" showInputMessage="1" showErrorMessage="1" sqref="I5:I1000" xr:uid="{AB791024-0C83-4554-B638-2CB099CB1C67}">
      <formula1>0</formula1>
    </dataValidation>
    <dataValidation type="textLength" operator="lessThanOrEqual" allowBlank="1" showInputMessage="1" sqref="J5:J1000" xr:uid="{AA40A96E-FE47-4EA7-A913-C9AE74D24F87}">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xr:uid="{81CEC6D8-6A6B-4F69-B65B-E2A75095B045}">
          <x14:formula1>
            <xm:f>'Dropdown tables - Production'!$AD$2:$AD$4</xm:f>
          </x14:formula1>
          <xm:sqref>G5:G1000</xm:sqref>
        </x14:dataValidation>
        <x14:dataValidation type="list" allowBlank="1" showInputMessage="1" xr:uid="{E9608C3A-CC29-4B11-91B7-6F798EA6F36A}">
          <x14:formula1>
            <xm:f>'Dropdown tables - Production'!$AE$2:$AE$6</xm:f>
          </x14:formula1>
          <xm:sqref>H5:H1000</xm:sqref>
        </x14:dataValidation>
        <x14:dataValidation type="list" allowBlank="1" showInputMessage="1" showErrorMessage="1" xr:uid="{472E0272-C180-45F6-98B2-EC2D7EFCAEB8}">
          <x14:formula1>
            <xm:f>'Dropdown tables - Production'!$A$2:$A$23</xm:f>
          </x14:formula1>
          <xm:sqref>C5:C1000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C891-9B2A-4E0E-A12B-E1E9622F579E}">
  <sheetPr codeName="Sheet34">
    <tabColor theme="9" tint="0.59999389629810485"/>
  </sheetPr>
  <dimension ref="C2:I25"/>
  <sheetViews>
    <sheetView zoomScale="75" zoomScaleNormal="75" workbookViewId="0"/>
  </sheetViews>
  <sheetFormatPr defaultColWidth="9" defaultRowHeight="16.8" x14ac:dyDescent="0.4"/>
  <cols>
    <col min="1" max="1" width="9" style="13"/>
    <col min="2" max="2" width="0" style="13" hidden="1" customWidth="1"/>
    <col min="3" max="3" width="15.77734375" style="13" customWidth="1"/>
    <col min="4" max="4" width="31" style="13" customWidth="1"/>
    <col min="5" max="5" width="23.21875" style="13" customWidth="1"/>
    <col min="6" max="6" width="28.77734375" style="13" customWidth="1"/>
    <col min="7" max="7" width="32.77734375" style="13" customWidth="1"/>
    <col min="8" max="8" width="30.21875" style="13" customWidth="1"/>
    <col min="9" max="16384" width="9" style="13"/>
  </cols>
  <sheetData>
    <row r="2" spans="3:9" x14ac:dyDescent="0.4">
      <c r="C2" s="19" t="s">
        <v>163</v>
      </c>
    </row>
    <row r="3" spans="3:9" s="14" customFormat="1" ht="27" hidden="1" customHeight="1" x14ac:dyDescent="0.4">
      <c r="C3" s="14">
        <v>3.1</v>
      </c>
      <c r="D3" s="14">
        <v>3.2</v>
      </c>
      <c r="E3" s="14" t="s">
        <v>430</v>
      </c>
      <c r="F3" s="14">
        <v>3.4</v>
      </c>
      <c r="G3" s="14">
        <v>3.5</v>
      </c>
      <c r="H3" s="14">
        <v>3.6</v>
      </c>
      <c r="I3" s="14" t="s">
        <v>164</v>
      </c>
    </row>
    <row r="4" spans="3:9" ht="33.6" x14ac:dyDescent="0.4">
      <c r="C4" s="61" t="s">
        <v>165</v>
      </c>
      <c r="D4" s="61" t="s">
        <v>167</v>
      </c>
      <c r="E4" s="61" t="s">
        <v>166</v>
      </c>
      <c r="F4" s="61" t="s">
        <v>168</v>
      </c>
      <c r="G4" s="61" t="s">
        <v>169</v>
      </c>
      <c r="H4" s="63" t="s">
        <v>170</v>
      </c>
      <c r="I4" s="63" t="s">
        <v>162</v>
      </c>
    </row>
    <row r="5" spans="3:9" x14ac:dyDescent="0.4">
      <c r="C5" s="114"/>
      <c r="D5" s="137"/>
      <c r="E5" s="110"/>
      <c r="F5" s="112"/>
      <c r="G5" s="112"/>
      <c r="H5" s="111"/>
      <c r="I5" s="108"/>
    </row>
    <row r="6" spans="3:9" x14ac:dyDescent="0.4">
      <c r="C6" s="114"/>
      <c r="D6" s="137"/>
      <c r="E6" s="110"/>
      <c r="F6" s="112"/>
      <c r="G6" s="112"/>
      <c r="H6" s="111"/>
      <c r="I6" s="108"/>
    </row>
    <row r="7" spans="3:9" x14ac:dyDescent="0.4">
      <c r="C7" s="114"/>
      <c r="D7" s="137"/>
      <c r="E7" s="110"/>
      <c r="F7" s="112"/>
      <c r="G7" s="112"/>
      <c r="H7" s="111"/>
      <c r="I7" s="108"/>
    </row>
    <row r="8" spans="3:9" x14ac:dyDescent="0.4">
      <c r="C8" s="114"/>
      <c r="D8" s="137"/>
      <c r="E8" s="110"/>
      <c r="F8" s="112"/>
      <c r="G8" s="112"/>
      <c r="H8" s="111"/>
      <c r="I8" s="108"/>
    </row>
    <row r="9" spans="3:9" x14ac:dyDescent="0.4">
      <c r="C9" s="114"/>
      <c r="D9" s="137"/>
      <c r="E9" s="110"/>
      <c r="F9" s="112"/>
      <c r="G9" s="112"/>
      <c r="H9" s="111"/>
      <c r="I9" s="108"/>
    </row>
    <row r="10" spans="3:9" x14ac:dyDescent="0.4">
      <c r="C10" s="114"/>
      <c r="D10" s="137"/>
      <c r="E10" s="110"/>
      <c r="F10" s="112"/>
      <c r="G10" s="112"/>
      <c r="H10" s="111"/>
      <c r="I10" s="108"/>
    </row>
    <row r="11" spans="3:9" x14ac:dyDescent="0.4">
      <c r="C11" s="114"/>
      <c r="D11" s="137"/>
      <c r="E11" s="110"/>
      <c r="F11" s="112"/>
      <c r="G11" s="112"/>
      <c r="H11" s="111"/>
      <c r="I11" s="108"/>
    </row>
    <row r="12" spans="3:9" x14ac:dyDescent="0.4">
      <c r="C12" s="114"/>
      <c r="D12" s="137"/>
      <c r="E12" s="110"/>
      <c r="F12" s="112"/>
      <c r="G12" s="112"/>
      <c r="H12" s="111"/>
      <c r="I12" s="108"/>
    </row>
    <row r="13" spans="3:9" x14ac:dyDescent="0.4">
      <c r="C13" s="114"/>
      <c r="D13" s="137"/>
      <c r="E13" s="110"/>
      <c r="F13" s="112"/>
      <c r="G13" s="112"/>
      <c r="H13" s="111"/>
      <c r="I13" s="108"/>
    </row>
    <row r="14" spans="3:9" x14ac:dyDescent="0.4">
      <c r="C14" s="114"/>
      <c r="D14" s="137"/>
      <c r="E14" s="110"/>
      <c r="F14" s="112"/>
      <c r="G14" s="112"/>
      <c r="H14" s="111"/>
      <c r="I14" s="108"/>
    </row>
    <row r="15" spans="3:9" x14ac:dyDescent="0.4">
      <c r="C15" s="114"/>
      <c r="D15" s="137"/>
      <c r="E15" s="110"/>
      <c r="F15" s="112"/>
      <c r="G15" s="112"/>
      <c r="H15" s="111"/>
      <c r="I15" s="108"/>
    </row>
    <row r="16" spans="3:9" x14ac:dyDescent="0.4">
      <c r="C16" s="114"/>
      <c r="D16" s="137"/>
      <c r="E16" s="110"/>
      <c r="F16" s="112"/>
      <c r="G16" s="112"/>
      <c r="H16" s="111"/>
      <c r="I16" s="108"/>
    </row>
    <row r="17" spans="3:9" x14ac:dyDescent="0.4">
      <c r="C17" s="114"/>
      <c r="D17" s="137"/>
      <c r="E17" s="110"/>
      <c r="F17" s="112"/>
      <c r="G17" s="112"/>
      <c r="H17" s="111"/>
      <c r="I17" s="108"/>
    </row>
    <row r="18" spans="3:9" x14ac:dyDescent="0.4">
      <c r="C18" s="114"/>
      <c r="D18" s="137"/>
      <c r="E18" s="110"/>
      <c r="F18" s="112"/>
      <c r="G18" s="112"/>
      <c r="H18" s="111"/>
      <c r="I18" s="108"/>
    </row>
    <row r="19" spans="3:9" x14ac:dyDescent="0.4">
      <c r="C19" s="114"/>
      <c r="D19" s="137"/>
      <c r="E19" s="110"/>
      <c r="F19" s="112"/>
      <c r="G19" s="112"/>
      <c r="H19" s="111"/>
      <c r="I19" s="108"/>
    </row>
    <row r="20" spans="3:9" x14ac:dyDescent="0.4">
      <c r="C20" s="114"/>
      <c r="D20" s="137"/>
      <c r="E20" s="110"/>
      <c r="F20" s="112"/>
      <c r="G20" s="112"/>
      <c r="H20" s="111"/>
      <c r="I20" s="108"/>
    </row>
    <row r="21" spans="3:9" x14ac:dyDescent="0.4">
      <c r="C21" s="114"/>
      <c r="D21" s="137"/>
      <c r="E21" s="110"/>
      <c r="F21" s="112"/>
      <c r="G21" s="112"/>
      <c r="H21" s="111"/>
      <c r="I21" s="108"/>
    </row>
    <row r="22" spans="3:9" x14ac:dyDescent="0.4">
      <c r="C22" s="114"/>
      <c r="D22" s="137"/>
      <c r="E22" s="110"/>
      <c r="F22" s="112"/>
      <c r="G22" s="112"/>
      <c r="H22" s="111"/>
      <c r="I22" s="108"/>
    </row>
    <row r="23" spans="3:9" x14ac:dyDescent="0.4">
      <c r="C23" s="114"/>
      <c r="D23" s="137"/>
      <c r="E23" s="110"/>
      <c r="F23" s="112"/>
      <c r="G23" s="112"/>
      <c r="H23" s="111"/>
      <c r="I23" s="108"/>
    </row>
    <row r="24" spans="3:9" x14ac:dyDescent="0.4">
      <c r="C24" s="114"/>
      <c r="D24" s="137"/>
      <c r="E24" s="110"/>
      <c r="F24" s="112"/>
      <c r="G24" s="112"/>
      <c r="H24" s="111"/>
      <c r="I24" s="108"/>
    </row>
    <row r="25" spans="3:9" x14ac:dyDescent="0.4">
      <c r="C25" s="114"/>
      <c r="D25" s="137"/>
      <c r="E25" s="110"/>
      <c r="F25" s="112"/>
      <c r="G25" s="112"/>
      <c r="H25" s="111"/>
      <c r="I25" s="108"/>
    </row>
  </sheetData>
  <sheetProtection algorithmName="SHA-512" hashValue="L5QhgHKgznKaDALXjj1lMqhqxZLkpm24G6Ne+jAJv6lLyThvauEA+mDaQt27Tao4M6a1nbBk2v42/9sIoP+8ug==" saltValue="MHAK6AJwI48cakYTsoIBpA==" spinCount="100000" sheet="1" objects="1" scenarios="1"/>
  <dataValidations count="3">
    <dataValidation type="whole" operator="greaterThanOrEqual" allowBlank="1" showInputMessage="1" showErrorMessage="1" sqref="F5:F25 H5:H25" xr:uid="{61DECAB9-16CA-4691-AB41-E99E2C3B2238}">
      <formula1>0</formula1>
    </dataValidation>
    <dataValidation type="date" allowBlank="1" showInputMessage="1" showErrorMessage="1" sqref="E5:E25" xr:uid="{382CB698-ED0D-4DDA-A6C4-45190E92340C}">
      <formula1>1</formula1>
      <formula2>73051</formula2>
    </dataValidation>
    <dataValidation type="textLength" operator="lessThanOrEqual" allowBlank="1" showInputMessage="1" sqref="I5:I25" xr:uid="{2DB09BFF-9D5E-48BF-86F6-8B9A1CFD9081}">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xr:uid="{CFFD6F85-8D66-4C5D-AA92-0DF369DDF594}">
          <x14:formula1>
            <xm:f>'Dropdown tables - Production'!$R$2:$R$7</xm:f>
          </x14:formula1>
          <xm:sqref>G5:G25</xm:sqref>
        </x14:dataValidation>
        <x14:dataValidation type="list" allowBlank="1" showInputMessage="1" showErrorMessage="1" xr:uid="{F11CFD68-0DCF-4B78-95DE-4B448B1132CD}">
          <x14:formula1>
            <xm:f>'Dropdown tables - Production'!$A$2:$A$23</xm:f>
          </x14:formula1>
          <xm:sqref>C5:C25</xm:sqref>
        </x14:dataValidation>
        <x14:dataValidation type="list" allowBlank="1" showInputMessage="1" showErrorMessage="1" xr:uid="{AEA5F902-39FB-4AA1-B1DF-B9C37B7F1425}">
          <x14:formula1>
            <xm:f>'Dropdown tables - Production'!$C$2:$C$23</xm:f>
          </x14:formula1>
          <xm:sqref>D5:D25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B2:J25"/>
  <sheetViews>
    <sheetView zoomScale="75" zoomScaleNormal="75" workbookViewId="0"/>
  </sheetViews>
  <sheetFormatPr defaultColWidth="9" defaultRowHeight="16.8" x14ac:dyDescent="0.4"/>
  <cols>
    <col min="1" max="1" width="9" style="13"/>
    <col min="2" max="2" width="13.21875" style="13" customWidth="1"/>
    <col min="3" max="3" width="16.21875" style="13" bestFit="1" customWidth="1"/>
    <col min="4" max="4" width="17.77734375" style="13" bestFit="1" customWidth="1"/>
    <col min="5" max="5" width="16.5546875" style="13" bestFit="1" customWidth="1"/>
    <col min="6" max="7" width="18" style="13" bestFit="1" customWidth="1"/>
    <col min="8" max="8" width="15.77734375" style="13" bestFit="1" customWidth="1"/>
    <col min="9" max="9" width="37.21875" style="13" bestFit="1" customWidth="1"/>
    <col min="10" max="16384" width="9" style="13"/>
  </cols>
  <sheetData>
    <row r="2" spans="2:10" x14ac:dyDescent="0.4">
      <c r="B2" s="19" t="s">
        <v>199</v>
      </c>
    </row>
    <row r="3" spans="2:10" s="14" customFormat="1" hidden="1" x14ac:dyDescent="0.4">
      <c r="B3" s="14">
        <v>7.1</v>
      </c>
      <c r="C3" s="14">
        <v>7.2</v>
      </c>
      <c r="D3" s="14">
        <v>7.3</v>
      </c>
      <c r="E3" s="14">
        <v>7.4</v>
      </c>
      <c r="F3" s="14">
        <v>7.5</v>
      </c>
      <c r="G3" s="14">
        <v>7.6</v>
      </c>
      <c r="H3" s="14">
        <v>7.7</v>
      </c>
      <c r="I3" s="14">
        <v>7.8</v>
      </c>
      <c r="J3" s="14" t="s">
        <v>452</v>
      </c>
    </row>
    <row r="4" spans="2:10" s="93" customFormat="1" ht="36.75" customHeight="1" thickBot="1" x14ac:dyDescent="0.35">
      <c r="B4" s="94" t="s">
        <v>149</v>
      </c>
      <c r="C4" s="98" t="s">
        <v>200</v>
      </c>
      <c r="D4" s="96" t="s">
        <v>159</v>
      </c>
      <c r="E4" s="96" t="s">
        <v>201</v>
      </c>
      <c r="F4" s="96" t="s">
        <v>202</v>
      </c>
      <c r="G4" s="96" t="s">
        <v>203</v>
      </c>
      <c r="H4" s="98" t="s">
        <v>204</v>
      </c>
      <c r="I4" s="99" t="s">
        <v>205</v>
      </c>
      <c r="J4" s="156" t="s">
        <v>162</v>
      </c>
    </row>
    <row r="5" spans="2:10" ht="17.399999999999999" thickTop="1" x14ac:dyDescent="0.4">
      <c r="B5" s="36">
        <f>'Dropdown tables - Production'!E3</f>
        <v>0</v>
      </c>
      <c r="C5" s="142">
        <f>'Dropdown tables - Production'!G3</f>
        <v>0</v>
      </c>
      <c r="D5" s="48">
        <f>SUMIFS(Table126[Stocking count 
('# of animals)],Table126[Site name],Table36[[#This Row],[Site name]],Table126[Species in production (Latin name)
(select)],Table36[[#This Row],[Species name 
(Latin name)]])</f>
        <v>0</v>
      </c>
      <c r="E5" s="48">
        <f>SUMIFS(Table126[Harvest count 
('#of animals)],Table126[Site name],Table36[[#This Row],[Site name]],Table126[Species in production (Latin name)
(select)],Table36[[#This Row],[Species name 
(Latin name)]])</f>
        <v>0</v>
      </c>
      <c r="F5" s="52" t="str">
        <f>IF(Table34[[#This Row],[Total mortality count
('# of animals)]]= 0, "0",Table34[[#This Row],[Total mortality count
('# of animals)]])</f>
        <v/>
      </c>
      <c r="G5" s="49" t="str">
        <f>IF(Table36[[#This Row],[Site name]]= 0, "", SUMIFS(Table3[Number of escapees 
('# of animals)],Table3[Site name
(select)],Table36[[#This Row],[Site name]],Table3[Species name (Latin name)
(select)],Table36[[#This Row],[Species name 
(Latin name)]]))</f>
        <v/>
      </c>
      <c r="H5" s="148" t="str">
        <f>IF(Table36[[#This Row],[Stocking count 
('# of animals)]],(Table36[[#This Row],[Stocking count 
('# of animals)]]-Table36[[#This Row],[Harvest count 
('# of animals)]]-Table36[[#This Row],[Mortality count 
('# of animals)]]-Table36[[#This Row],[Known escapes 
('# of animals)]]), "")</f>
        <v/>
      </c>
      <c r="I5" s="149" t="str">
        <f>IF(Table36[[#This Row],[Stocking count 
('# of animals)]], H5/D5, "")</f>
        <v/>
      </c>
      <c r="J5" s="108"/>
    </row>
    <row r="6" spans="2:10" x14ac:dyDescent="0.4">
      <c r="B6" s="36">
        <f>'Dropdown tables - Production'!E4</f>
        <v>0</v>
      </c>
      <c r="C6" s="142">
        <f>'Dropdown tables - Production'!G4</f>
        <v>0</v>
      </c>
      <c r="D6" s="36">
        <f>SUMIFS(Table126[Stocking count 
('# of animals)],Table126[Site name],Table36[[#This Row],[Site name]],Table126[Species in production (Latin name)
(select)],Table36[[#This Row],[Species name 
(Latin name)]])</f>
        <v>0</v>
      </c>
      <c r="E6" s="36">
        <f>SUMIFS(Table126[Harvest count 
('#of animals)],Table126[Site name],Table36[[#This Row],[Site name]],Table126[Species in production (Latin name)
(select)],Table36[[#This Row],[Species name 
(Latin name)]])</f>
        <v>0</v>
      </c>
      <c r="F6" s="52" t="str">
        <f>IF(Table34[[#This Row],[Total mortality count
('# of animals)]]= 0, "0",Table34[[#This Row],[Total mortality count
('# of animals)]])</f>
        <v/>
      </c>
      <c r="G6" s="49" t="str">
        <f>IF(Table36[[#This Row],[Site name]]= 0, "", SUMIFS(Table3[Number of escapees 
('# of animals)],Table3[Site name
(select)],Table36[[#This Row],[Site name]],Table3[Species name (Latin name)
(select)],Table36[[#This Row],[Species name 
(Latin name)]]))</f>
        <v/>
      </c>
      <c r="H6" s="148" t="str">
        <f>IF(Table36[[#This Row],[Stocking count 
('# of animals)]],(Table36[[#This Row],[Stocking count 
('# of animals)]]-Table36[[#This Row],[Harvest count 
('# of animals)]]-Table36[[#This Row],[Mortality count 
('# of animals)]]-Table36[[#This Row],[Known escapes 
('# of animals)]]), "")</f>
        <v/>
      </c>
      <c r="I6" s="149" t="str">
        <f>IF(Table36[[#This Row],[Stocking count 
('# of animals)]], H6/D6, "")</f>
        <v/>
      </c>
      <c r="J6" s="108"/>
    </row>
    <row r="7" spans="2:10" x14ac:dyDescent="0.4">
      <c r="B7" s="36">
        <f>'Dropdown tables - Production'!E5</f>
        <v>0</v>
      </c>
      <c r="C7" s="142">
        <f>'Dropdown tables - Production'!G5</f>
        <v>0</v>
      </c>
      <c r="D7" s="36">
        <f>SUMIFS(Table126[Stocking count 
('# of animals)],Table126[Site name],Table36[[#This Row],[Site name]],Table126[Species in production (Latin name)
(select)],Table36[[#This Row],[Species name 
(Latin name)]])</f>
        <v>0</v>
      </c>
      <c r="E7" s="36">
        <f>SUMIFS(Table126[Harvest count 
('#of animals)],Table126[Site name],Table36[[#This Row],[Site name]],Table126[Species in production (Latin name)
(select)],Table36[[#This Row],[Species name 
(Latin name)]])</f>
        <v>0</v>
      </c>
      <c r="F7" s="52" t="str">
        <f>IF(Table34[[#This Row],[Total mortality count
('# of animals)]]= 0, "0",Table34[[#This Row],[Total mortality count
('# of animals)]])</f>
        <v/>
      </c>
      <c r="G7" s="49" t="str">
        <f>IF(Table36[[#This Row],[Site name]]= 0, "", SUMIFS(Table3[Number of escapees 
('# of animals)],Table3[Site name
(select)],Table36[[#This Row],[Site name]],Table3[Species name (Latin name)
(select)],Table36[[#This Row],[Species name 
(Latin name)]]))</f>
        <v/>
      </c>
      <c r="H7" s="148" t="str">
        <f>IF(Table36[[#This Row],[Stocking count 
('# of animals)]],(Table36[[#This Row],[Stocking count 
('# of animals)]]-Table36[[#This Row],[Harvest count 
('# of animals)]]-Table36[[#This Row],[Mortality count 
('# of animals)]]-Table36[[#This Row],[Known escapes 
('# of animals)]]), "")</f>
        <v/>
      </c>
      <c r="I7" s="149" t="str">
        <f>IF(Table36[[#This Row],[Stocking count 
('# of animals)]], H7/D7, "")</f>
        <v/>
      </c>
      <c r="J7" s="108"/>
    </row>
    <row r="8" spans="2:10" x14ac:dyDescent="0.4">
      <c r="B8" s="36">
        <f>'Dropdown tables - Production'!E6</f>
        <v>0</v>
      </c>
      <c r="C8" s="142">
        <f>'Dropdown tables - Production'!G6</f>
        <v>0</v>
      </c>
      <c r="D8" s="36">
        <f>SUMIFS(Table126[Stocking count 
('# of animals)],Table126[Site name],Table36[[#This Row],[Site name]],Table126[Species in production (Latin name)
(select)],Table36[[#This Row],[Species name 
(Latin name)]])</f>
        <v>0</v>
      </c>
      <c r="E8" s="36">
        <f>SUMIFS(Table126[Harvest count 
('#of animals)],Table126[Site name],Table36[[#This Row],[Site name]],Table126[Species in production (Latin name)
(select)],Table36[[#This Row],[Species name 
(Latin name)]])</f>
        <v>0</v>
      </c>
      <c r="F8" s="52" t="str">
        <f>IF(Table34[[#This Row],[Total mortality count
('# of animals)]]= 0, "0",Table34[[#This Row],[Total mortality count
('# of animals)]])</f>
        <v/>
      </c>
      <c r="G8" s="49" t="str">
        <f>IF(Table36[[#This Row],[Site name]]= 0, "", SUMIFS(Table3[Number of escapees 
('# of animals)],Table3[Site name
(select)],Table36[[#This Row],[Site name]],Table3[Species name (Latin name)
(select)],Table36[[#This Row],[Species name 
(Latin name)]]))</f>
        <v/>
      </c>
      <c r="H8" s="148" t="str">
        <f>IF(Table36[[#This Row],[Stocking count 
('# of animals)]],(Table36[[#This Row],[Stocking count 
('# of animals)]]-Table36[[#This Row],[Harvest count 
('# of animals)]]-Table36[[#This Row],[Mortality count 
('# of animals)]]-Table36[[#This Row],[Known escapes 
('# of animals)]]), "")</f>
        <v/>
      </c>
      <c r="I8" s="149" t="str">
        <f>IF(Table36[[#This Row],[Stocking count 
('# of animals)]], H8/D8, "")</f>
        <v/>
      </c>
      <c r="J8" s="108"/>
    </row>
    <row r="9" spans="2:10" x14ac:dyDescent="0.4">
      <c r="B9" s="36">
        <f>'Dropdown tables - Production'!E7</f>
        <v>0</v>
      </c>
      <c r="C9" s="142">
        <f>'Dropdown tables - Production'!G7</f>
        <v>0</v>
      </c>
      <c r="D9" s="36">
        <f>SUMIFS(Table126[Stocking count 
('# of animals)],Table126[Site name],Table36[[#This Row],[Site name]],Table126[Species in production (Latin name)
(select)],Table36[[#This Row],[Species name 
(Latin name)]])</f>
        <v>0</v>
      </c>
      <c r="E9" s="36">
        <f>SUMIFS(Table126[Harvest count 
('#of animals)],Table126[Site name],Table36[[#This Row],[Site name]],Table126[Species in production (Latin name)
(select)],Table36[[#This Row],[Species name 
(Latin name)]])</f>
        <v>0</v>
      </c>
      <c r="F9" s="52" t="str">
        <f>IF(Table34[[#This Row],[Total mortality count
('# of animals)]]= 0, "0",Table34[[#This Row],[Total mortality count
('# of animals)]])</f>
        <v/>
      </c>
      <c r="G9" s="49" t="str">
        <f>IF(Table36[[#This Row],[Site name]]= 0, "", SUMIFS(Table3[Number of escapees 
('# of animals)],Table3[Site name
(select)],Table36[[#This Row],[Site name]],Table3[Species name (Latin name)
(select)],Table36[[#This Row],[Species name 
(Latin name)]]))</f>
        <v/>
      </c>
      <c r="H9" s="148" t="str">
        <f>IF(Table36[[#This Row],[Stocking count 
('# of animals)]],(Table36[[#This Row],[Stocking count 
('# of animals)]]-Table36[[#This Row],[Harvest count 
('# of animals)]]-Table36[[#This Row],[Mortality count 
('# of animals)]]-Table36[[#This Row],[Known escapes 
('# of animals)]]), "")</f>
        <v/>
      </c>
      <c r="I9" s="149" t="str">
        <f>IF(Table36[[#This Row],[Stocking count 
('# of animals)]], H9/D9, "")</f>
        <v/>
      </c>
      <c r="J9" s="108"/>
    </row>
    <row r="10" spans="2:10" x14ac:dyDescent="0.4">
      <c r="B10" s="36">
        <f>'Dropdown tables - Production'!E8</f>
        <v>0</v>
      </c>
      <c r="C10" s="142">
        <f>'Dropdown tables - Production'!G8</f>
        <v>0</v>
      </c>
      <c r="D10" s="36">
        <f>SUMIFS(Table126[Stocking count 
('# of animals)],Table126[Site name],Table36[[#This Row],[Site name]],Table126[Species in production (Latin name)
(select)],Table36[[#This Row],[Species name 
(Latin name)]])</f>
        <v>0</v>
      </c>
      <c r="E10" s="36">
        <f>SUMIFS(Table126[Harvest count 
('#of animals)],Table126[Site name],Table36[[#This Row],[Site name]],Table126[Species in production (Latin name)
(select)],Table36[[#This Row],[Species name 
(Latin name)]])</f>
        <v>0</v>
      </c>
      <c r="F10" s="52" t="str">
        <f>IF(Table34[[#This Row],[Total mortality count
('# of animals)]]= 0, "0",Table34[[#This Row],[Total mortality count
('# of animals)]])</f>
        <v/>
      </c>
      <c r="G10" s="49" t="str">
        <f>IF(Table36[[#This Row],[Site name]]= 0, "", SUMIFS(Table3[Number of escapees 
('# of animals)],Table3[Site name
(select)],Table36[[#This Row],[Site name]],Table3[Species name (Latin name)
(select)],Table36[[#This Row],[Species name 
(Latin name)]]))</f>
        <v/>
      </c>
      <c r="H10" s="148" t="str">
        <f>IF(Table36[[#This Row],[Stocking count 
('# of animals)]],(Table36[[#This Row],[Stocking count 
('# of animals)]]-Table36[[#This Row],[Harvest count 
('# of animals)]]-Table36[[#This Row],[Mortality count 
('# of animals)]]-Table36[[#This Row],[Known escapes 
('# of animals)]]), "")</f>
        <v/>
      </c>
      <c r="I10" s="149" t="str">
        <f>IF(Table36[[#This Row],[Stocking count 
('# of animals)]], H10/D10, "")</f>
        <v/>
      </c>
      <c r="J10" s="108"/>
    </row>
    <row r="11" spans="2:10" x14ac:dyDescent="0.4">
      <c r="B11" s="36">
        <f>'Dropdown tables - Production'!E9</f>
        <v>0</v>
      </c>
      <c r="C11" s="142">
        <f>'Dropdown tables - Production'!G9</f>
        <v>0</v>
      </c>
      <c r="D11" s="36">
        <f>SUMIFS(Table126[Stocking count 
('# of animals)],Table126[Site name],Table36[[#This Row],[Site name]],Table126[Species in production (Latin name)
(select)],Table36[[#This Row],[Species name 
(Latin name)]])</f>
        <v>0</v>
      </c>
      <c r="E11" s="36">
        <f>SUMIFS(Table126[Harvest count 
('#of animals)],Table126[Site name],Table36[[#This Row],[Site name]],Table126[Species in production (Latin name)
(select)],Table36[[#This Row],[Species name 
(Latin name)]])</f>
        <v>0</v>
      </c>
      <c r="F11" s="52" t="str">
        <f>IF(Table34[[#This Row],[Total mortality count
('# of animals)]]= 0, "0",Table34[[#This Row],[Total mortality count
('# of animals)]])</f>
        <v/>
      </c>
      <c r="G11" s="49" t="str">
        <f>IF(Table36[[#This Row],[Site name]]= 0, "", SUMIFS(Table3[Number of escapees 
('# of animals)],Table3[Site name
(select)],Table36[[#This Row],[Site name]],Table3[Species name (Latin name)
(select)],Table36[[#This Row],[Species name 
(Latin name)]]))</f>
        <v/>
      </c>
      <c r="H11" s="148" t="str">
        <f>IF(Table36[[#This Row],[Stocking count 
('# of animals)]],(Table36[[#This Row],[Stocking count 
('# of animals)]]-Table36[[#This Row],[Harvest count 
('# of animals)]]-Table36[[#This Row],[Mortality count 
('# of animals)]]-Table36[[#This Row],[Known escapes 
('# of animals)]]), "")</f>
        <v/>
      </c>
      <c r="I11" s="149" t="str">
        <f>IF(Table36[[#This Row],[Stocking count 
('# of animals)]], H11/D11, "")</f>
        <v/>
      </c>
      <c r="J11" s="108"/>
    </row>
    <row r="12" spans="2:10" x14ac:dyDescent="0.4">
      <c r="B12" s="36">
        <f>'Dropdown tables - Production'!E10</f>
        <v>0</v>
      </c>
      <c r="C12" s="142">
        <f>'Dropdown tables - Production'!G10</f>
        <v>0</v>
      </c>
      <c r="D12" s="36">
        <f>SUMIFS(Table126[Stocking count 
('# of animals)],Table126[Site name],Table36[[#This Row],[Site name]],Table126[Species in production (Latin name)
(select)],Table36[[#This Row],[Species name 
(Latin name)]])</f>
        <v>0</v>
      </c>
      <c r="E12" s="36">
        <f>SUMIFS(Table126[Harvest count 
('#of animals)],Table126[Site name],Table36[[#This Row],[Site name]],Table126[Species in production (Latin name)
(select)],Table36[[#This Row],[Species name 
(Latin name)]])</f>
        <v>0</v>
      </c>
      <c r="F12" s="52" t="str">
        <f>IF(Table34[[#This Row],[Total mortality count
('# of animals)]]= 0, "0",Table34[[#This Row],[Total mortality count
('# of animals)]])</f>
        <v/>
      </c>
      <c r="G12" s="49" t="str">
        <f>IF(Table36[[#This Row],[Site name]]= 0, "", SUMIFS(Table3[Number of escapees 
('# of animals)],Table3[Site name
(select)],Table36[[#This Row],[Site name]],Table3[Species name (Latin name)
(select)],Table36[[#This Row],[Species name 
(Latin name)]]))</f>
        <v/>
      </c>
      <c r="H12" s="148" t="str">
        <f>IF(Table36[[#This Row],[Stocking count 
('# of animals)]],(Table36[[#This Row],[Stocking count 
('# of animals)]]-Table36[[#This Row],[Harvest count 
('# of animals)]]-Table36[[#This Row],[Mortality count 
('# of animals)]]-Table36[[#This Row],[Known escapes 
('# of animals)]]), "")</f>
        <v/>
      </c>
      <c r="I12" s="149" t="str">
        <f>IF(Table36[[#This Row],[Stocking count 
('# of animals)]], H12/D12, "")</f>
        <v/>
      </c>
      <c r="J12" s="108"/>
    </row>
    <row r="13" spans="2:10" x14ac:dyDescent="0.4">
      <c r="B13" s="36">
        <f>'Dropdown tables - Production'!E11</f>
        <v>0</v>
      </c>
      <c r="C13" s="142">
        <f>'Dropdown tables - Production'!G11</f>
        <v>0</v>
      </c>
      <c r="D13" s="36">
        <f>SUMIFS(Table126[Stocking count 
('# of animals)],Table126[Site name],Table36[[#This Row],[Site name]],Table126[Species in production (Latin name)
(select)],Table36[[#This Row],[Species name 
(Latin name)]])</f>
        <v>0</v>
      </c>
      <c r="E13" s="36">
        <f>SUMIFS(Table126[Harvest count 
('#of animals)],Table126[Site name],Table36[[#This Row],[Site name]],Table126[Species in production (Latin name)
(select)],Table36[[#This Row],[Species name 
(Latin name)]])</f>
        <v>0</v>
      </c>
      <c r="F13" s="52" t="str">
        <f>IF(Table34[[#This Row],[Total mortality count
('# of animals)]]= 0, "0",Table34[[#This Row],[Total mortality count
('# of animals)]])</f>
        <v/>
      </c>
      <c r="G13" s="49" t="str">
        <f>IF(Table36[[#This Row],[Site name]]= 0, "", SUMIFS(Table3[Number of escapees 
('# of animals)],Table3[Site name
(select)],Table36[[#This Row],[Site name]],Table3[Species name (Latin name)
(select)],Table36[[#This Row],[Species name 
(Latin name)]]))</f>
        <v/>
      </c>
      <c r="H13" s="148" t="str">
        <f>IF(Table36[[#This Row],[Stocking count 
('# of animals)]],(Table36[[#This Row],[Stocking count 
('# of animals)]]-Table36[[#This Row],[Harvest count 
('# of animals)]]-Table36[[#This Row],[Mortality count 
('# of animals)]]-Table36[[#This Row],[Known escapes 
('# of animals)]]), "")</f>
        <v/>
      </c>
      <c r="I13" s="149" t="str">
        <f>IF(Table36[[#This Row],[Stocking count 
('# of animals)]], H13/D13, "")</f>
        <v/>
      </c>
      <c r="J13" s="108"/>
    </row>
    <row r="14" spans="2:10" x14ac:dyDescent="0.4">
      <c r="B14" s="36">
        <f>'Dropdown tables - Production'!E12</f>
        <v>0</v>
      </c>
      <c r="C14" s="142">
        <f>'Dropdown tables - Production'!G12</f>
        <v>0</v>
      </c>
      <c r="D14" s="36">
        <f>SUMIFS(Table126[Stocking count 
('# of animals)],Table126[Site name],Table36[[#This Row],[Site name]],Table126[Species in production (Latin name)
(select)],Table36[[#This Row],[Species name 
(Latin name)]])</f>
        <v>0</v>
      </c>
      <c r="E14" s="36">
        <f>SUMIFS(Table126[Harvest count 
('#of animals)],Table126[Site name],Table36[[#This Row],[Site name]],Table126[Species in production (Latin name)
(select)],Table36[[#This Row],[Species name 
(Latin name)]])</f>
        <v>0</v>
      </c>
      <c r="F14" s="52" t="str">
        <f>IF(Table34[[#This Row],[Total mortality count
('# of animals)]]= 0, "0",Table34[[#This Row],[Total mortality count
('# of animals)]])</f>
        <v/>
      </c>
      <c r="G14" s="49" t="str">
        <f>IF(Table36[[#This Row],[Site name]]= 0, "", SUMIFS(Table3[Number of escapees 
('# of animals)],Table3[Site name
(select)],Table36[[#This Row],[Site name]],Table3[Species name (Latin name)
(select)],Table36[[#This Row],[Species name 
(Latin name)]]))</f>
        <v/>
      </c>
      <c r="H14" s="148" t="str">
        <f>IF(Table36[[#This Row],[Stocking count 
('# of animals)]],(Table36[[#This Row],[Stocking count 
('# of animals)]]-Table36[[#This Row],[Harvest count 
('# of animals)]]-Table36[[#This Row],[Mortality count 
('# of animals)]]-Table36[[#This Row],[Known escapes 
('# of animals)]]), "")</f>
        <v/>
      </c>
      <c r="I14" s="149" t="str">
        <f>IF(Table36[[#This Row],[Stocking count 
('# of animals)]], H14/D14, "")</f>
        <v/>
      </c>
      <c r="J14" s="108"/>
    </row>
    <row r="15" spans="2:10" x14ac:dyDescent="0.4">
      <c r="B15" s="36">
        <f>'Dropdown tables - Production'!E13</f>
        <v>0</v>
      </c>
      <c r="C15" s="142">
        <f>'Dropdown tables - Production'!G13</f>
        <v>0</v>
      </c>
      <c r="D15" s="36">
        <f>SUMIFS(Table126[Stocking count 
('# of animals)],Table126[Site name],Table36[[#This Row],[Site name]],Table126[Species in production (Latin name)
(select)],Table36[[#This Row],[Species name 
(Latin name)]])</f>
        <v>0</v>
      </c>
      <c r="E15" s="36">
        <f>SUMIFS(Table126[Harvest count 
('#of animals)],Table126[Site name],Table36[[#This Row],[Site name]],Table126[Species in production (Latin name)
(select)],Table36[[#This Row],[Species name 
(Latin name)]])</f>
        <v>0</v>
      </c>
      <c r="F15" s="52" t="str">
        <f>IF(Table34[[#This Row],[Total mortality count
('# of animals)]]= 0, "0",Table34[[#This Row],[Total mortality count
('# of animals)]])</f>
        <v/>
      </c>
      <c r="G15" s="49" t="str">
        <f>IF(Table36[[#This Row],[Site name]]= 0, "", SUMIFS(Table3[Number of escapees 
('# of animals)],Table3[Site name
(select)],Table36[[#This Row],[Site name]],Table3[Species name (Latin name)
(select)],Table36[[#This Row],[Species name 
(Latin name)]]))</f>
        <v/>
      </c>
      <c r="H15" s="148" t="str">
        <f>IF(Table36[[#This Row],[Stocking count 
('# of animals)]],(Table36[[#This Row],[Stocking count 
('# of animals)]]-Table36[[#This Row],[Harvest count 
('# of animals)]]-Table36[[#This Row],[Mortality count 
('# of animals)]]-Table36[[#This Row],[Known escapes 
('# of animals)]]), "")</f>
        <v/>
      </c>
      <c r="I15" s="149" t="str">
        <f>IF(Table36[[#This Row],[Stocking count 
('# of animals)]], H15/D15, "")</f>
        <v/>
      </c>
      <c r="J15" s="108"/>
    </row>
    <row r="16" spans="2:10" x14ac:dyDescent="0.4">
      <c r="B16" s="36">
        <f>'Dropdown tables - Production'!E14</f>
        <v>0</v>
      </c>
      <c r="C16" s="142">
        <f>'Dropdown tables - Production'!G14</f>
        <v>0</v>
      </c>
      <c r="D16" s="36">
        <f>SUMIFS(Table126[Stocking count 
('# of animals)],Table126[Site name],Table36[[#This Row],[Site name]],Table126[Species in production (Latin name)
(select)],Table36[[#This Row],[Species name 
(Latin name)]])</f>
        <v>0</v>
      </c>
      <c r="E16" s="36">
        <f>SUMIFS(Table126[Harvest count 
('#of animals)],Table126[Site name],Table36[[#This Row],[Site name]],Table126[Species in production (Latin name)
(select)],Table36[[#This Row],[Species name 
(Latin name)]])</f>
        <v>0</v>
      </c>
      <c r="F16" s="52" t="str">
        <f>IF(Table34[[#This Row],[Total mortality count
('# of animals)]]= 0, "0",Table34[[#This Row],[Total mortality count
('# of animals)]])</f>
        <v/>
      </c>
      <c r="G16" s="49" t="str">
        <f>IF(Table36[[#This Row],[Site name]]= 0, "", SUMIFS(Table3[Number of escapees 
('# of animals)],Table3[Site name
(select)],Table36[[#This Row],[Site name]],Table3[Species name (Latin name)
(select)],Table36[[#This Row],[Species name 
(Latin name)]]))</f>
        <v/>
      </c>
      <c r="H16" s="148" t="str">
        <f>IF(Table36[[#This Row],[Stocking count 
('# of animals)]],(Table36[[#This Row],[Stocking count 
('# of animals)]]-Table36[[#This Row],[Harvest count 
('# of animals)]]-Table36[[#This Row],[Mortality count 
('# of animals)]]-Table36[[#This Row],[Known escapes 
('# of animals)]]), "")</f>
        <v/>
      </c>
      <c r="I16" s="149" t="str">
        <f>IF(Table36[[#This Row],[Stocking count 
('# of animals)]], H16/D16, "")</f>
        <v/>
      </c>
      <c r="J16" s="108"/>
    </row>
    <row r="17" spans="2:10" x14ac:dyDescent="0.4">
      <c r="B17" s="36">
        <f>'Dropdown tables - Production'!E15</f>
        <v>0</v>
      </c>
      <c r="C17" s="142">
        <f>'Dropdown tables - Production'!G15</f>
        <v>0</v>
      </c>
      <c r="D17" s="36">
        <f>SUMIFS(Table126[Stocking count 
('# of animals)],Table126[Site name],Table36[[#This Row],[Site name]],Table126[Species in production (Latin name)
(select)],Table36[[#This Row],[Species name 
(Latin name)]])</f>
        <v>0</v>
      </c>
      <c r="E17" s="36">
        <f>SUMIFS(Table126[Harvest count 
('#of animals)],Table126[Site name],Table36[[#This Row],[Site name]],Table126[Species in production (Latin name)
(select)],Table36[[#This Row],[Species name 
(Latin name)]])</f>
        <v>0</v>
      </c>
      <c r="F17" s="52" t="str">
        <f>IF(Table34[[#This Row],[Total mortality count
('# of animals)]]= 0, "0",Table34[[#This Row],[Total mortality count
('# of animals)]])</f>
        <v/>
      </c>
      <c r="G17" s="49" t="str">
        <f>IF(Table36[[#This Row],[Site name]]= 0, "", SUMIFS(Table3[Number of escapees 
('# of animals)],Table3[Site name
(select)],Table36[[#This Row],[Site name]],Table3[Species name (Latin name)
(select)],Table36[[#This Row],[Species name 
(Latin name)]]))</f>
        <v/>
      </c>
      <c r="H17" s="148" t="str">
        <f>IF(Table36[[#This Row],[Stocking count 
('# of animals)]],(Table36[[#This Row],[Stocking count 
('# of animals)]]-Table36[[#This Row],[Harvest count 
('# of animals)]]-Table36[[#This Row],[Mortality count 
('# of animals)]]-Table36[[#This Row],[Known escapes 
('# of animals)]]), "")</f>
        <v/>
      </c>
      <c r="I17" s="149" t="str">
        <f>IF(Table36[[#This Row],[Stocking count 
('# of animals)]], H17/D17, "")</f>
        <v/>
      </c>
      <c r="J17" s="108"/>
    </row>
    <row r="18" spans="2:10" x14ac:dyDescent="0.4">
      <c r="B18" s="36">
        <f>'Dropdown tables - Production'!E16</f>
        <v>0</v>
      </c>
      <c r="C18" s="142">
        <f>'Dropdown tables - Production'!G16</f>
        <v>0</v>
      </c>
      <c r="D18" s="36">
        <f>SUMIFS(Table126[Stocking count 
('# of animals)],Table126[Site name],Table36[[#This Row],[Site name]],Table126[Species in production (Latin name)
(select)],Table36[[#This Row],[Species name 
(Latin name)]])</f>
        <v>0</v>
      </c>
      <c r="E18" s="36">
        <f>SUMIFS(Table126[Harvest count 
('#of animals)],Table126[Site name],Table36[[#This Row],[Site name]],Table126[Species in production (Latin name)
(select)],Table36[[#This Row],[Species name 
(Latin name)]])</f>
        <v>0</v>
      </c>
      <c r="F18" s="52" t="str">
        <f>IF(Table34[[#This Row],[Total mortality count
('# of animals)]]= 0, "0",Table34[[#This Row],[Total mortality count
('# of animals)]])</f>
        <v/>
      </c>
      <c r="G18" s="49" t="str">
        <f>IF(Table36[[#This Row],[Site name]]= 0, "", SUMIFS(Table3[Number of escapees 
('# of animals)],Table3[Site name
(select)],Table36[[#This Row],[Site name]],Table3[Species name (Latin name)
(select)],Table36[[#This Row],[Species name 
(Latin name)]]))</f>
        <v/>
      </c>
      <c r="H18" s="148" t="str">
        <f>IF(Table36[[#This Row],[Stocking count 
('# of animals)]],(Table36[[#This Row],[Stocking count 
('# of animals)]]-Table36[[#This Row],[Harvest count 
('# of animals)]]-Table36[[#This Row],[Mortality count 
('# of animals)]]-Table36[[#This Row],[Known escapes 
('# of animals)]]), "")</f>
        <v/>
      </c>
      <c r="I18" s="149" t="str">
        <f>IF(Table36[[#This Row],[Stocking count 
('# of animals)]], H18/D18, "")</f>
        <v/>
      </c>
      <c r="J18" s="108"/>
    </row>
    <row r="19" spans="2:10" x14ac:dyDescent="0.4">
      <c r="B19" s="36">
        <f>'Dropdown tables - Production'!E17</f>
        <v>0</v>
      </c>
      <c r="C19" s="142">
        <f>'Dropdown tables - Production'!G17</f>
        <v>0</v>
      </c>
      <c r="D19" s="36">
        <f>SUMIFS(Table126[Stocking count 
('# of animals)],Table126[Site name],Table36[[#This Row],[Site name]],Table126[Species in production (Latin name)
(select)],Table36[[#This Row],[Species name 
(Latin name)]])</f>
        <v>0</v>
      </c>
      <c r="E19" s="36">
        <f>SUMIFS(Table126[Harvest count 
('#of animals)],Table126[Site name],Table36[[#This Row],[Site name]],Table126[Species in production (Latin name)
(select)],Table36[[#This Row],[Species name 
(Latin name)]])</f>
        <v>0</v>
      </c>
      <c r="F19" s="52" t="str">
        <f>IF(Table34[[#This Row],[Total mortality count
('# of animals)]]= 0, "0",Table34[[#This Row],[Total mortality count
('# of animals)]])</f>
        <v/>
      </c>
      <c r="G19" s="49" t="str">
        <f>IF(Table36[[#This Row],[Site name]]= 0, "", SUMIFS(Table3[Number of escapees 
('# of animals)],Table3[Site name
(select)],Table36[[#This Row],[Site name]],Table3[Species name (Latin name)
(select)],Table36[[#This Row],[Species name 
(Latin name)]]))</f>
        <v/>
      </c>
      <c r="H19" s="148" t="str">
        <f>IF(Table36[[#This Row],[Stocking count 
('# of animals)]],(Table36[[#This Row],[Stocking count 
('# of animals)]]-Table36[[#This Row],[Harvest count 
('# of animals)]]-Table36[[#This Row],[Mortality count 
('# of animals)]]-Table36[[#This Row],[Known escapes 
('# of animals)]]), "")</f>
        <v/>
      </c>
      <c r="I19" s="149" t="str">
        <f>IF(Table36[[#This Row],[Stocking count 
('# of animals)]], H19/D19, "")</f>
        <v/>
      </c>
      <c r="J19" s="108"/>
    </row>
    <row r="20" spans="2:10" x14ac:dyDescent="0.4">
      <c r="B20" s="36">
        <f>'Dropdown tables - Production'!E18</f>
        <v>0</v>
      </c>
      <c r="C20" s="142">
        <f>'Dropdown tables - Production'!G18</f>
        <v>0</v>
      </c>
      <c r="D20" s="36">
        <f>SUMIFS(Table126[Stocking count 
('# of animals)],Table126[Site name],Table36[[#This Row],[Site name]],Table126[Species in production (Latin name)
(select)],Table36[[#This Row],[Species name 
(Latin name)]])</f>
        <v>0</v>
      </c>
      <c r="E20" s="36">
        <f>SUMIFS(Table126[Harvest count 
('#of animals)],Table126[Site name],Table36[[#This Row],[Site name]],Table126[Species in production (Latin name)
(select)],Table36[[#This Row],[Species name 
(Latin name)]])</f>
        <v>0</v>
      </c>
      <c r="F20" s="52" t="str">
        <f>IF(Table34[[#This Row],[Total mortality count
('# of animals)]]= 0, "0",Table34[[#This Row],[Total mortality count
('# of animals)]])</f>
        <v/>
      </c>
      <c r="G20" s="49" t="str">
        <f>IF(Table36[[#This Row],[Site name]]= 0, "", SUMIFS(Table3[Number of escapees 
('# of animals)],Table3[Site name
(select)],Table36[[#This Row],[Site name]],Table3[Species name (Latin name)
(select)],Table36[[#This Row],[Species name 
(Latin name)]]))</f>
        <v/>
      </c>
      <c r="H20" s="148" t="str">
        <f>IF(Table36[[#This Row],[Stocking count 
('# of animals)]],(Table36[[#This Row],[Stocking count 
('# of animals)]]-Table36[[#This Row],[Harvest count 
('# of animals)]]-Table36[[#This Row],[Mortality count 
('# of animals)]]-Table36[[#This Row],[Known escapes 
('# of animals)]]), "")</f>
        <v/>
      </c>
      <c r="I20" s="149" t="str">
        <f>IF(Table36[[#This Row],[Stocking count 
('# of animals)]], H20/D20, "")</f>
        <v/>
      </c>
      <c r="J20" s="108"/>
    </row>
    <row r="21" spans="2:10" x14ac:dyDescent="0.4">
      <c r="B21" s="36">
        <f>'Dropdown tables - Production'!E19</f>
        <v>0</v>
      </c>
      <c r="C21" s="142">
        <f>'Dropdown tables - Production'!G19</f>
        <v>0</v>
      </c>
      <c r="D21" s="36">
        <f>SUMIFS(Table126[Stocking count 
('# of animals)],Table126[Site name],Table36[[#This Row],[Site name]],Table126[Species in production (Latin name)
(select)],Table36[[#This Row],[Species name 
(Latin name)]])</f>
        <v>0</v>
      </c>
      <c r="E21" s="36">
        <f>SUMIFS(Table126[Harvest count 
('#of animals)],Table126[Site name],Table36[[#This Row],[Site name]],Table126[Species in production (Latin name)
(select)],Table36[[#This Row],[Species name 
(Latin name)]])</f>
        <v>0</v>
      </c>
      <c r="F21" s="52" t="str">
        <f>IF(Table34[[#This Row],[Total mortality count
('# of animals)]]= 0, "0",Table34[[#This Row],[Total mortality count
('# of animals)]])</f>
        <v/>
      </c>
      <c r="G21" s="49" t="str">
        <f>IF(Table36[[#This Row],[Site name]]= 0, "", SUMIFS(Table3[Number of escapees 
('# of animals)],Table3[Site name
(select)],Table36[[#This Row],[Site name]],Table3[Species name (Latin name)
(select)],Table36[[#This Row],[Species name 
(Latin name)]]))</f>
        <v/>
      </c>
      <c r="H21" s="148" t="str">
        <f>IF(Table36[[#This Row],[Stocking count 
('# of animals)]],(Table36[[#This Row],[Stocking count 
('# of animals)]]-Table36[[#This Row],[Harvest count 
('# of animals)]]-Table36[[#This Row],[Mortality count 
('# of animals)]]-Table36[[#This Row],[Known escapes 
('# of animals)]]), "")</f>
        <v/>
      </c>
      <c r="I21" s="149" t="str">
        <f>IF(Table36[[#This Row],[Stocking count 
('# of animals)]], H21/D21, "")</f>
        <v/>
      </c>
      <c r="J21" s="108"/>
    </row>
    <row r="22" spans="2:10" x14ac:dyDescent="0.4">
      <c r="B22" s="36">
        <f>'Dropdown tables - Production'!E20</f>
        <v>0</v>
      </c>
      <c r="C22" s="142">
        <f>'Dropdown tables - Production'!G20</f>
        <v>0</v>
      </c>
      <c r="D22" s="36">
        <f>SUMIFS(Table126[Stocking count 
('# of animals)],Table126[Site name],Table36[[#This Row],[Site name]],Table126[Species in production (Latin name)
(select)],Table36[[#This Row],[Species name 
(Latin name)]])</f>
        <v>0</v>
      </c>
      <c r="E22" s="36">
        <f>SUMIFS(Table126[Harvest count 
('#of animals)],Table126[Site name],Table36[[#This Row],[Site name]],Table126[Species in production (Latin name)
(select)],Table36[[#This Row],[Species name 
(Latin name)]])</f>
        <v>0</v>
      </c>
      <c r="F22" s="52" t="str">
        <f>IF(Table34[[#This Row],[Total mortality count
('# of animals)]]= 0, "0",Table34[[#This Row],[Total mortality count
('# of animals)]])</f>
        <v/>
      </c>
      <c r="G22" s="49" t="str">
        <f>IF(Table36[[#This Row],[Site name]]= 0, "", SUMIFS(Table3[Number of escapees 
('# of animals)],Table3[Site name
(select)],Table36[[#This Row],[Site name]],Table3[Species name (Latin name)
(select)],Table36[[#This Row],[Species name 
(Latin name)]]))</f>
        <v/>
      </c>
      <c r="H22" s="148" t="str">
        <f>IF(Table36[[#This Row],[Stocking count 
('# of animals)]],(Table36[[#This Row],[Stocking count 
('# of animals)]]-Table36[[#This Row],[Harvest count 
('# of animals)]]-Table36[[#This Row],[Mortality count 
('# of animals)]]-Table36[[#This Row],[Known escapes 
('# of animals)]]), "")</f>
        <v/>
      </c>
      <c r="I22" s="149" t="str">
        <f>IF(Table36[[#This Row],[Stocking count 
('# of animals)]], H22/D22, "")</f>
        <v/>
      </c>
      <c r="J22" s="108"/>
    </row>
    <row r="23" spans="2:10" x14ac:dyDescent="0.4">
      <c r="B23" s="36">
        <f>'Dropdown tables - Production'!E21</f>
        <v>0</v>
      </c>
      <c r="C23" s="142">
        <f>'Dropdown tables - Production'!G21</f>
        <v>0</v>
      </c>
      <c r="D23" s="36">
        <f>SUMIFS(Table126[Stocking count 
('# of animals)],Table126[Site name],Table36[[#This Row],[Site name]],Table126[Species in production (Latin name)
(select)],Table36[[#This Row],[Species name 
(Latin name)]])</f>
        <v>0</v>
      </c>
      <c r="E23" s="36">
        <f>SUMIFS(Table126[Harvest count 
('#of animals)],Table126[Site name],Table36[[#This Row],[Site name]],Table126[Species in production (Latin name)
(select)],Table36[[#This Row],[Species name 
(Latin name)]])</f>
        <v>0</v>
      </c>
      <c r="F23" s="52" t="str">
        <f>IF(Table34[[#This Row],[Total mortality count
('# of animals)]]= 0, "0",Table34[[#This Row],[Total mortality count
('# of animals)]])</f>
        <v/>
      </c>
      <c r="G23" s="49" t="str">
        <f>IF(Table36[[#This Row],[Site name]]= 0, "", SUMIFS(Table3[Number of escapees 
('# of animals)],Table3[Site name
(select)],Table36[[#This Row],[Site name]],Table3[Species name (Latin name)
(select)],Table36[[#This Row],[Species name 
(Latin name)]]))</f>
        <v/>
      </c>
      <c r="H23" s="148" t="str">
        <f>IF(Table36[[#This Row],[Stocking count 
('# of animals)]],(Table36[[#This Row],[Stocking count 
('# of animals)]]-Table36[[#This Row],[Harvest count 
('# of animals)]]-Table36[[#This Row],[Mortality count 
('# of animals)]]-Table36[[#This Row],[Known escapes 
('# of animals)]]), "")</f>
        <v/>
      </c>
      <c r="I23" s="149" t="str">
        <f>IF(Table36[[#This Row],[Stocking count 
('# of animals)]], H23/D23, "")</f>
        <v/>
      </c>
      <c r="J23" s="108"/>
    </row>
    <row r="24" spans="2:10" x14ac:dyDescent="0.4">
      <c r="B24" s="36">
        <f>'Dropdown tables - Production'!E22</f>
        <v>0</v>
      </c>
      <c r="C24" s="142">
        <f>'Dropdown tables - Production'!G22</f>
        <v>0</v>
      </c>
      <c r="D24" s="36">
        <f>SUMIFS(Table126[Stocking count 
('# of animals)],Table126[Site name],Table36[[#This Row],[Site name]],Table126[Species in production (Latin name)
(select)],Table36[[#This Row],[Species name 
(Latin name)]])</f>
        <v>0</v>
      </c>
      <c r="E24" s="36">
        <f>SUMIFS(Table126[Harvest count 
('#of animals)],Table126[Site name],Table36[[#This Row],[Site name]],Table126[Species in production (Latin name)
(select)],Table36[[#This Row],[Species name 
(Latin name)]])</f>
        <v>0</v>
      </c>
      <c r="F24" s="52" t="str">
        <f>IF(Table34[[#This Row],[Total mortality count
('# of animals)]]= 0, "0",Table34[[#This Row],[Total mortality count
('# of animals)]])</f>
        <v/>
      </c>
      <c r="G24" s="49" t="str">
        <f>IF(Table36[[#This Row],[Site name]]= 0, "", SUMIFS(Table3[Number of escapees 
('# of animals)],Table3[Site name
(select)],Table36[[#This Row],[Site name]],Table3[Species name (Latin name)
(select)],Table36[[#This Row],[Species name 
(Latin name)]]))</f>
        <v/>
      </c>
      <c r="H24" s="148" t="str">
        <f>IF(Table36[[#This Row],[Stocking count 
('# of animals)]],(Table36[[#This Row],[Stocking count 
('# of animals)]]-Table36[[#This Row],[Harvest count 
('# of animals)]]-Table36[[#This Row],[Mortality count 
('# of animals)]]-Table36[[#This Row],[Known escapes 
('# of animals)]]), "")</f>
        <v/>
      </c>
      <c r="I24" s="149" t="str">
        <f>IF(Table36[[#This Row],[Stocking count 
('# of animals)]], H24/D24, "")</f>
        <v/>
      </c>
      <c r="J24" s="108"/>
    </row>
    <row r="25" spans="2:10" x14ac:dyDescent="0.4">
      <c r="B25" s="36">
        <f>'Dropdown tables - Production'!E23</f>
        <v>0</v>
      </c>
      <c r="C25" s="142">
        <f>'Dropdown tables - Production'!G23</f>
        <v>0</v>
      </c>
      <c r="D25" s="36">
        <f>SUMIFS(Table126[Stocking count 
('# of animals)],Table126[Site name],Table36[[#This Row],[Site name]],Table126[Species in production (Latin name)
(select)],Table36[[#This Row],[Species name 
(Latin name)]])</f>
        <v>0</v>
      </c>
      <c r="E25" s="36">
        <f>SUMIFS(Table126[Harvest count 
('#of animals)],Table126[Site name],Table36[[#This Row],[Site name]],Table126[Species in production (Latin name)
(select)],Table36[[#This Row],[Species name 
(Latin name)]])</f>
        <v>0</v>
      </c>
      <c r="F25" s="52" t="str">
        <f>IF(Table34[[#This Row],[Total mortality count
('# of animals)]]= 0, "0",Table34[[#This Row],[Total mortality count
('# of animals)]])</f>
        <v/>
      </c>
      <c r="G25" s="49" t="str">
        <f>IF(Table36[[#This Row],[Site name]]= 0, "", SUMIFS(Table3[Number of escapees 
('# of animals)],Table3[Site name
(select)],Table36[[#This Row],[Site name]],Table3[Species name (Latin name)
(select)],Table36[[#This Row],[Species name 
(Latin name)]]))</f>
        <v/>
      </c>
      <c r="H25" s="148" t="str">
        <f>IF(Table36[[#This Row],[Stocking count 
('# of animals)]],(Table36[[#This Row],[Stocking count 
('# of animals)]]-Table36[[#This Row],[Harvest count 
('# of animals)]]-Table36[[#This Row],[Mortality count 
('# of animals)]]-Table36[[#This Row],[Known escapes 
('# of animals)]]), "")</f>
        <v/>
      </c>
      <c r="I25" s="149" t="str">
        <f>IF(Table36[[#This Row],[Stocking count 
('# of animals)]], H25/D25, "")</f>
        <v/>
      </c>
      <c r="J25" s="108"/>
    </row>
  </sheetData>
  <sheetProtection algorithmName="SHA-512" hashValue="47aNJy58pKltokhs2zoxWjgdwgHxbitu5Mgqpc0XhyM7Ae5yUwtQE32XShLEg2+GKxUvlY4qN+JLvNBtimHQXg==" saltValue="S27yOzgE2OxS/fnOTlgvtQ==" spinCount="100000" sheet="1" objects="1" scenarios="1"/>
  <dataValidations count="2">
    <dataValidation type="whole" allowBlank="1" showInputMessage="1" showErrorMessage="1" sqref="H5" xr:uid="{9DA39B9F-03FA-46D3-90B8-266DC7DDCA64}">
      <formula1>-10000000</formula1>
      <formula2>10000000</formula2>
    </dataValidation>
    <dataValidation type="textLength" operator="lessThanOrEqual" allowBlank="1" showInputMessage="1" sqref="J5:J25" xr:uid="{3B5AA91F-8016-4CD5-A32B-7E279B748BAC}">
      <formula1>3000</formula1>
    </dataValidation>
  </dataValidations>
  <pageMargins left="0.7" right="0.7" top="0.75" bottom="0.75" header="0.3" footer="0.3"/>
  <ignoredErrors>
    <ignoredError sqref="H5" listDataValidation="1"/>
  </ignoredErrors>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B2:L25"/>
  <sheetViews>
    <sheetView showZeros="0" zoomScale="80" zoomScaleNormal="80" workbookViewId="0"/>
  </sheetViews>
  <sheetFormatPr defaultColWidth="9" defaultRowHeight="16.8" x14ac:dyDescent="0.4"/>
  <cols>
    <col min="1" max="1" width="9" style="13" customWidth="1"/>
    <col min="2" max="2" width="9" style="66" hidden="1" customWidth="1"/>
    <col min="3" max="3" width="13" style="13" bestFit="1" customWidth="1"/>
    <col min="4" max="4" width="30.21875" style="13" customWidth="1"/>
    <col min="5" max="5" width="16" style="13" bestFit="1" customWidth="1"/>
    <col min="6" max="6" width="32.21875" style="13" bestFit="1" customWidth="1"/>
    <col min="7" max="7" width="14.44140625" style="13" customWidth="1"/>
    <col min="8" max="8" width="10.21875" style="13" customWidth="1"/>
    <col min="9" max="9" width="7.77734375" style="13" bestFit="1" customWidth="1"/>
    <col min="10" max="10" width="20" style="13" bestFit="1" customWidth="1"/>
    <col min="11" max="11" width="37.44140625" style="13" bestFit="1" customWidth="1"/>
    <col min="12" max="12" width="9" style="13" customWidth="1"/>
    <col min="13" max="16384" width="9" style="13"/>
  </cols>
  <sheetData>
    <row r="2" spans="2:12" x14ac:dyDescent="0.4">
      <c r="C2" s="19" t="s">
        <v>245</v>
      </c>
      <c r="E2" s="19"/>
    </row>
    <row r="3" spans="2:12" hidden="1" x14ac:dyDescent="0.4">
      <c r="B3" s="13"/>
      <c r="C3" s="13">
        <v>14.1</v>
      </c>
      <c r="D3" s="13">
        <v>14.2</v>
      </c>
      <c r="E3" s="13">
        <v>14.3</v>
      </c>
      <c r="F3" s="13">
        <v>14.4</v>
      </c>
      <c r="G3" s="13">
        <v>14.5</v>
      </c>
      <c r="H3" s="13">
        <v>14.6</v>
      </c>
      <c r="I3" s="13">
        <v>14.7</v>
      </c>
      <c r="J3" s="13">
        <v>14.8</v>
      </c>
      <c r="K3" s="13">
        <v>14.9</v>
      </c>
      <c r="L3" s="13">
        <v>14.11</v>
      </c>
    </row>
    <row r="4" spans="2:12" s="64" customFormat="1" ht="50.4" x14ac:dyDescent="0.3">
      <c r="C4" s="61" t="s">
        <v>165</v>
      </c>
      <c r="D4" s="105" t="s">
        <v>167</v>
      </c>
      <c r="E4" s="106" t="s">
        <v>246</v>
      </c>
      <c r="F4" s="106" t="s">
        <v>247</v>
      </c>
      <c r="G4" s="106" t="s">
        <v>248</v>
      </c>
      <c r="H4" s="105" t="s">
        <v>249</v>
      </c>
      <c r="I4" s="105" t="s">
        <v>250</v>
      </c>
      <c r="J4" s="105" t="s">
        <v>251</v>
      </c>
      <c r="K4" s="105" t="s">
        <v>252</v>
      </c>
      <c r="L4" s="106" t="s">
        <v>162</v>
      </c>
    </row>
    <row r="5" spans="2:12" x14ac:dyDescent="0.4">
      <c r="B5" s="13"/>
      <c r="C5" s="114"/>
      <c r="D5" s="137"/>
      <c r="E5" s="135"/>
      <c r="F5" s="135" t="str">
        <f>IF(Table11[[#This Row],[Site name
(select)]]= 0, "", (SUMIFS(Table126[ASC certified net production volume 
(tonnes)],Table126[Site name],Feed!C5,Table126[Species in production (Latin name)
(select)],Feed!D5)))</f>
        <v/>
      </c>
      <c r="G5" s="135" t="str">
        <f>IFERROR(Table11[[#This Row],[Total feed use (tonnes)]]/Table11[[#This Row],[ASC certified net production volume (tonnes)]], "")</f>
        <v/>
      </c>
      <c r="H5" s="115"/>
      <c r="I5" s="115"/>
      <c r="J5" s="115"/>
      <c r="K5" s="115"/>
      <c r="L5" s="108"/>
    </row>
    <row r="6" spans="2:12" x14ac:dyDescent="0.4">
      <c r="B6" s="13"/>
      <c r="C6" s="114"/>
      <c r="D6" s="137"/>
      <c r="E6" s="135"/>
      <c r="F6" s="135" t="str">
        <f>IF(Table11[[#This Row],[Site name
(select)]]= 0, "", (SUMIFS(Table126[ASC certified net production volume 
(tonnes)],Table126[Site name],Feed!C6,Table126[Species in production (Latin name)
(select)],Feed!D6)))</f>
        <v/>
      </c>
      <c r="G6" s="135" t="str">
        <f>IFERROR(Table11[[#This Row],[Total feed use (tonnes)]]/Table11[[#This Row],[ASC certified net production volume (tonnes)]], "")</f>
        <v/>
      </c>
      <c r="H6" s="115"/>
      <c r="I6" s="115"/>
      <c r="J6" s="115"/>
      <c r="K6" s="115"/>
      <c r="L6" s="108"/>
    </row>
    <row r="7" spans="2:12" x14ac:dyDescent="0.4">
      <c r="B7" s="13"/>
      <c r="C7" s="114"/>
      <c r="D7" s="137"/>
      <c r="E7" s="135"/>
      <c r="F7" s="135" t="str">
        <f>IF(Table11[[#This Row],[Site name
(select)]]= 0, "", (SUMIFS(Table126[ASC certified net production volume 
(tonnes)],Table126[Site name],Feed!C7,Table126[Species in production (Latin name)
(select)],Feed!D7)))</f>
        <v/>
      </c>
      <c r="G7" s="135" t="str">
        <f>IFERROR(Table11[[#This Row],[Total feed use (tonnes)]]/Table11[[#This Row],[ASC certified net production volume (tonnes)]], "")</f>
        <v/>
      </c>
      <c r="H7" s="115"/>
      <c r="I7" s="115"/>
      <c r="J7" s="115"/>
      <c r="K7" s="115"/>
      <c r="L7" s="108"/>
    </row>
    <row r="8" spans="2:12" x14ac:dyDescent="0.4">
      <c r="B8" s="13"/>
      <c r="C8" s="114"/>
      <c r="D8" s="137"/>
      <c r="E8" s="135"/>
      <c r="F8" s="135" t="str">
        <f>IF(Table11[[#This Row],[Site name
(select)]]= 0, "", (SUMIFS(Table126[ASC certified net production volume 
(tonnes)],Table126[Site name],Feed!C8,Table126[Species in production (Latin name)
(select)],Feed!D8)))</f>
        <v/>
      </c>
      <c r="G8" s="135" t="str">
        <f>IFERROR(Table11[[#This Row],[Total feed use (tonnes)]]/Table11[[#This Row],[ASC certified net production volume (tonnes)]], "")</f>
        <v/>
      </c>
      <c r="H8" s="115"/>
      <c r="I8" s="115"/>
      <c r="J8" s="115"/>
      <c r="K8" s="115"/>
      <c r="L8" s="108"/>
    </row>
    <row r="9" spans="2:12" x14ac:dyDescent="0.4">
      <c r="B9" s="13"/>
      <c r="C9" s="114"/>
      <c r="D9" s="137"/>
      <c r="E9" s="135"/>
      <c r="F9" s="135" t="str">
        <f>IF(Table11[[#This Row],[Site name
(select)]]= 0, "", (SUMIFS(Table126[ASC certified net production volume 
(tonnes)],Table126[Site name],Feed!C9,Table126[Species in production (Latin name)
(select)],Feed!D9)))</f>
        <v/>
      </c>
      <c r="G9" s="135" t="str">
        <f>IFERROR(Table11[[#This Row],[Total feed use (tonnes)]]/Table11[[#This Row],[ASC certified net production volume (tonnes)]], "")</f>
        <v/>
      </c>
      <c r="H9" s="115"/>
      <c r="I9" s="115"/>
      <c r="J9" s="115"/>
      <c r="K9" s="115"/>
      <c r="L9" s="108"/>
    </row>
    <row r="10" spans="2:12" x14ac:dyDescent="0.4">
      <c r="B10" s="13"/>
      <c r="C10" s="114"/>
      <c r="D10" s="137"/>
      <c r="E10" s="135"/>
      <c r="F10" s="135" t="str">
        <f>IF(Table11[[#This Row],[Site name
(select)]]= 0, "", (SUMIFS(Table126[ASC certified net production volume 
(tonnes)],Table126[Site name],Feed!C10,Table126[Species in production (Latin name)
(select)],Feed!D10)))</f>
        <v/>
      </c>
      <c r="G10" s="135" t="str">
        <f>IFERROR(Table11[[#This Row],[Total feed use (tonnes)]]/Table11[[#This Row],[ASC certified net production volume (tonnes)]], "")</f>
        <v/>
      </c>
      <c r="H10" s="115"/>
      <c r="I10" s="115"/>
      <c r="J10" s="115"/>
      <c r="K10" s="115"/>
      <c r="L10" s="108"/>
    </row>
    <row r="11" spans="2:12" x14ac:dyDescent="0.4">
      <c r="B11" s="13"/>
      <c r="C11" s="114"/>
      <c r="D11" s="137"/>
      <c r="E11" s="135"/>
      <c r="F11" s="135" t="str">
        <f>IF(Table11[[#This Row],[Site name
(select)]]= 0, "", (SUMIFS(Table126[ASC certified net production volume 
(tonnes)],Table126[Site name],Feed!C11,Table126[Species in production (Latin name)
(select)],Feed!D11)))</f>
        <v/>
      </c>
      <c r="G11" s="135" t="str">
        <f>IFERROR(Table11[[#This Row],[Total feed use (tonnes)]]/Table11[[#This Row],[ASC certified net production volume (tonnes)]], "")</f>
        <v/>
      </c>
      <c r="H11" s="115"/>
      <c r="I11" s="115"/>
      <c r="J11" s="115"/>
      <c r="K11" s="115"/>
      <c r="L11" s="108"/>
    </row>
    <row r="12" spans="2:12" x14ac:dyDescent="0.4">
      <c r="B12" s="13"/>
      <c r="C12" s="114"/>
      <c r="D12" s="137"/>
      <c r="E12" s="135"/>
      <c r="F12" s="135" t="str">
        <f>IF(Table11[[#This Row],[Site name
(select)]]= 0, "", (SUMIFS(Table126[ASC certified net production volume 
(tonnes)],Table126[Site name],Feed!C12,Table126[Species in production (Latin name)
(select)],Feed!D12)))</f>
        <v/>
      </c>
      <c r="G12" s="135" t="str">
        <f>IFERROR(Table11[[#This Row],[Total feed use (tonnes)]]/Table11[[#This Row],[ASC certified net production volume (tonnes)]], "")</f>
        <v/>
      </c>
      <c r="H12" s="115"/>
      <c r="I12" s="115"/>
      <c r="J12" s="115"/>
      <c r="K12" s="115"/>
      <c r="L12" s="108"/>
    </row>
    <row r="13" spans="2:12" x14ac:dyDescent="0.4">
      <c r="B13" s="13"/>
      <c r="C13" s="114"/>
      <c r="D13" s="137"/>
      <c r="E13" s="135"/>
      <c r="F13" s="135" t="str">
        <f>IF(Table11[[#This Row],[Site name
(select)]]= 0, "", (SUMIFS(Table126[ASC certified net production volume 
(tonnes)],Table126[Site name],Feed!C13,Table126[Species in production (Latin name)
(select)],Feed!D13)))</f>
        <v/>
      </c>
      <c r="G13" s="135" t="str">
        <f>IFERROR(Table11[[#This Row],[Total feed use (tonnes)]]/Table11[[#This Row],[ASC certified net production volume (tonnes)]], "")</f>
        <v/>
      </c>
      <c r="H13" s="115"/>
      <c r="I13" s="115"/>
      <c r="J13" s="115"/>
      <c r="K13" s="115"/>
      <c r="L13" s="108"/>
    </row>
    <row r="14" spans="2:12" x14ac:dyDescent="0.4">
      <c r="B14" s="13"/>
      <c r="C14" s="114"/>
      <c r="D14" s="137"/>
      <c r="E14" s="135"/>
      <c r="F14" s="135" t="str">
        <f>IF(Table11[[#This Row],[Site name
(select)]]= 0, "", (SUMIFS(Table126[ASC certified net production volume 
(tonnes)],Table126[Site name],Feed!C14,Table126[Species in production (Latin name)
(select)],Feed!D14)))</f>
        <v/>
      </c>
      <c r="G14" s="135" t="str">
        <f>IFERROR(Table11[[#This Row],[Total feed use (tonnes)]]/Table11[[#This Row],[ASC certified net production volume (tonnes)]], "")</f>
        <v/>
      </c>
      <c r="H14" s="115"/>
      <c r="I14" s="115"/>
      <c r="J14" s="115"/>
      <c r="K14" s="115"/>
      <c r="L14" s="108"/>
    </row>
    <row r="15" spans="2:12" x14ac:dyDescent="0.4">
      <c r="B15" s="13"/>
      <c r="C15" s="114"/>
      <c r="D15" s="137"/>
      <c r="E15" s="135"/>
      <c r="F15" s="135" t="str">
        <f>IF(Table11[[#This Row],[Site name
(select)]]= 0, "", (SUMIFS(Table126[ASC certified net production volume 
(tonnes)],Table126[Site name],Feed!C15,Table126[Species in production (Latin name)
(select)],Feed!D15)))</f>
        <v/>
      </c>
      <c r="G15" s="135" t="str">
        <f>IFERROR(Table11[[#This Row],[Total feed use (tonnes)]]/Table11[[#This Row],[ASC certified net production volume (tonnes)]], "")</f>
        <v/>
      </c>
      <c r="H15" s="115"/>
      <c r="I15" s="115"/>
      <c r="J15" s="115"/>
      <c r="K15" s="115"/>
      <c r="L15" s="108"/>
    </row>
    <row r="16" spans="2:12" x14ac:dyDescent="0.4">
      <c r="B16" s="13"/>
      <c r="C16" s="114"/>
      <c r="D16" s="137"/>
      <c r="E16" s="135"/>
      <c r="F16" s="135" t="str">
        <f>IF(Table11[[#This Row],[Site name
(select)]]= 0, "", (SUMIFS(Table126[ASC certified net production volume 
(tonnes)],Table126[Site name],Feed!C16,Table126[Species in production (Latin name)
(select)],Feed!D16)))</f>
        <v/>
      </c>
      <c r="G16" s="135" t="str">
        <f>IFERROR(Table11[[#This Row],[Total feed use (tonnes)]]/Table11[[#This Row],[ASC certified net production volume (tonnes)]], "")</f>
        <v/>
      </c>
      <c r="H16" s="115"/>
      <c r="I16" s="115"/>
      <c r="J16" s="115"/>
      <c r="K16" s="115"/>
      <c r="L16" s="108"/>
    </row>
    <row r="17" spans="2:12" x14ac:dyDescent="0.4">
      <c r="B17" s="13"/>
      <c r="C17" s="114"/>
      <c r="D17" s="137"/>
      <c r="E17" s="135"/>
      <c r="F17" s="135" t="str">
        <f>IF(Table11[[#This Row],[Site name
(select)]]= 0, "", (SUMIFS(Table126[ASC certified net production volume 
(tonnes)],Table126[Site name],Feed!C17,Table126[Species in production (Latin name)
(select)],Feed!D17)))</f>
        <v/>
      </c>
      <c r="G17" s="135" t="str">
        <f>IFERROR(Table11[[#This Row],[Total feed use (tonnes)]]/Table11[[#This Row],[ASC certified net production volume (tonnes)]], "")</f>
        <v/>
      </c>
      <c r="H17" s="115"/>
      <c r="I17" s="115"/>
      <c r="J17" s="115"/>
      <c r="K17" s="115"/>
      <c r="L17" s="108"/>
    </row>
    <row r="18" spans="2:12" x14ac:dyDescent="0.4">
      <c r="B18" s="13"/>
      <c r="C18" s="114"/>
      <c r="D18" s="137"/>
      <c r="E18" s="135"/>
      <c r="F18" s="135" t="str">
        <f>IF(Table11[[#This Row],[Site name
(select)]]= 0, "", (SUMIFS(Table126[ASC certified net production volume 
(tonnes)],Table126[Site name],Feed!C18,Table126[Species in production (Latin name)
(select)],Feed!D18)))</f>
        <v/>
      </c>
      <c r="G18" s="135" t="str">
        <f>IFERROR(Table11[[#This Row],[Total feed use (tonnes)]]/Table11[[#This Row],[ASC certified net production volume (tonnes)]], "")</f>
        <v/>
      </c>
      <c r="H18" s="115"/>
      <c r="I18" s="115"/>
      <c r="J18" s="115"/>
      <c r="K18" s="115"/>
      <c r="L18" s="108"/>
    </row>
    <row r="19" spans="2:12" x14ac:dyDescent="0.4">
      <c r="B19" s="13"/>
      <c r="C19" s="114"/>
      <c r="D19" s="137"/>
      <c r="E19" s="135"/>
      <c r="F19" s="135" t="str">
        <f>IF(Table11[[#This Row],[Site name
(select)]]= 0, "", (SUMIFS(Table126[ASC certified net production volume 
(tonnes)],Table126[Site name],Feed!C19,Table126[Species in production (Latin name)
(select)],Feed!D19)))</f>
        <v/>
      </c>
      <c r="G19" s="135" t="str">
        <f>IFERROR(Table11[[#This Row],[Total feed use (tonnes)]]/Table11[[#This Row],[ASC certified net production volume (tonnes)]], "")</f>
        <v/>
      </c>
      <c r="H19" s="115"/>
      <c r="I19" s="115"/>
      <c r="J19" s="115"/>
      <c r="K19" s="115"/>
      <c r="L19" s="108"/>
    </row>
    <row r="20" spans="2:12" x14ac:dyDescent="0.4">
      <c r="B20" s="13"/>
      <c r="C20" s="114"/>
      <c r="D20" s="137"/>
      <c r="E20" s="135"/>
      <c r="F20" s="135" t="str">
        <f>IF(Table11[[#This Row],[Site name
(select)]]= 0, "", (SUMIFS(Table126[ASC certified net production volume 
(tonnes)],Table126[Site name],Feed!C20,Table126[Species in production (Latin name)
(select)],Feed!D20)))</f>
        <v/>
      </c>
      <c r="G20" s="135" t="str">
        <f>IFERROR(Table11[[#This Row],[Total feed use (tonnes)]]/Table11[[#This Row],[ASC certified net production volume (tonnes)]], "")</f>
        <v/>
      </c>
      <c r="H20" s="115"/>
      <c r="I20" s="115"/>
      <c r="J20" s="115"/>
      <c r="K20" s="115"/>
      <c r="L20" s="108"/>
    </row>
    <row r="21" spans="2:12" x14ac:dyDescent="0.4">
      <c r="B21" s="13"/>
      <c r="C21" s="114"/>
      <c r="D21" s="137"/>
      <c r="E21" s="135"/>
      <c r="F21" s="135" t="str">
        <f>IF(Table11[[#This Row],[Site name
(select)]]= 0, "", (SUMIFS(Table126[ASC certified net production volume 
(tonnes)],Table126[Site name],Feed!C21,Table126[Species in production (Latin name)
(select)],Feed!D21)))</f>
        <v/>
      </c>
      <c r="G21" s="135" t="str">
        <f>IFERROR(Table11[[#This Row],[Total feed use (tonnes)]]/Table11[[#This Row],[ASC certified net production volume (tonnes)]], "")</f>
        <v/>
      </c>
      <c r="H21" s="115"/>
      <c r="I21" s="115"/>
      <c r="J21" s="115"/>
      <c r="K21" s="115"/>
      <c r="L21" s="108"/>
    </row>
    <row r="22" spans="2:12" x14ac:dyDescent="0.4">
      <c r="B22" s="13"/>
      <c r="C22" s="114"/>
      <c r="D22" s="137"/>
      <c r="E22" s="135"/>
      <c r="F22" s="135" t="str">
        <f>IF(Table11[[#This Row],[Site name
(select)]]= 0, "", (SUMIFS(Table126[ASC certified net production volume 
(tonnes)],Table126[Site name],Feed!C22,Table126[Species in production (Latin name)
(select)],Feed!D22)))</f>
        <v/>
      </c>
      <c r="G22" s="135" t="str">
        <f>IFERROR(Table11[[#This Row],[Total feed use (tonnes)]]/Table11[[#This Row],[ASC certified net production volume (tonnes)]], "")</f>
        <v/>
      </c>
      <c r="H22" s="115"/>
      <c r="I22" s="115"/>
      <c r="J22" s="115"/>
      <c r="K22" s="115"/>
      <c r="L22" s="108"/>
    </row>
    <row r="23" spans="2:12" x14ac:dyDescent="0.4">
      <c r="B23" s="13"/>
      <c r="C23" s="114"/>
      <c r="D23" s="137"/>
      <c r="E23" s="135"/>
      <c r="F23" s="135" t="str">
        <f>IF(Table11[[#This Row],[Site name
(select)]]= 0, "", (SUMIFS(Table126[ASC certified net production volume 
(tonnes)],Table126[Site name],Feed!C23,Table126[Species in production (Latin name)
(select)],Feed!D23)))</f>
        <v/>
      </c>
      <c r="G23" s="135" t="str">
        <f>IFERROR(Table11[[#This Row],[Total feed use (tonnes)]]/Table11[[#This Row],[ASC certified net production volume (tonnes)]], "")</f>
        <v/>
      </c>
      <c r="H23" s="115"/>
      <c r="I23" s="115"/>
      <c r="J23" s="115"/>
      <c r="K23" s="115"/>
      <c r="L23" s="108"/>
    </row>
    <row r="24" spans="2:12" x14ac:dyDescent="0.4">
      <c r="B24" s="13"/>
      <c r="C24" s="114"/>
      <c r="D24" s="137"/>
      <c r="E24" s="135"/>
      <c r="F24" s="135" t="str">
        <f>IF(Table11[[#This Row],[Site name
(select)]]= 0, "", (SUMIFS(Table126[ASC certified net production volume 
(tonnes)],Table126[Site name],Feed!C24,Table126[Species in production (Latin name)
(select)],Feed!D24)))</f>
        <v/>
      </c>
      <c r="G24" s="135" t="str">
        <f>IFERROR(Table11[[#This Row],[Total feed use (tonnes)]]/Table11[[#This Row],[ASC certified net production volume (tonnes)]], "")</f>
        <v/>
      </c>
      <c r="H24" s="115"/>
      <c r="I24" s="115"/>
      <c r="J24" s="115"/>
      <c r="K24" s="115"/>
      <c r="L24" s="108"/>
    </row>
    <row r="25" spans="2:12" x14ac:dyDescent="0.4">
      <c r="B25" s="13"/>
      <c r="C25" s="114"/>
      <c r="D25" s="137"/>
      <c r="E25" s="135"/>
      <c r="F25" s="135" t="str">
        <f>IF(Table11[[#This Row],[Site name
(select)]]= 0, "", (SUMIFS(Table126[ASC certified net production volume 
(tonnes)],Table126[Site name],Feed!C25,Table126[Species in production (Latin name)
(select)],Feed!D25)))</f>
        <v/>
      </c>
      <c r="G25" s="135" t="str">
        <f>IFERROR(Table11[[#This Row],[Total feed use (tonnes)]]/Table11[[#This Row],[ASC certified net production volume (tonnes)]], "")</f>
        <v/>
      </c>
      <c r="H25" s="115"/>
      <c r="I25" s="115"/>
      <c r="J25" s="115"/>
      <c r="K25" s="115"/>
      <c r="L25" s="108"/>
    </row>
  </sheetData>
  <sheetProtection algorithmName="SHA-512" hashValue="cwR1jO/rLy8Ta3jC312Zdc0gypTPNJJYRE/MzUFSE+DBEFY+FiFS/XTnZJH/OnVP8Jb8Ceg1in2nQi8EpnStSQ==" saltValue="HjNZ6JYuGPrdjwZ3BdjRHA==" spinCount="100000" sheet="1" objects="1" scenarios="1"/>
  <dataValidations count="4">
    <dataValidation type="decimal" operator="greaterThanOrEqual" allowBlank="1" showInputMessage="1" showErrorMessage="1" sqref="F5:F25 E5:E25" xr:uid="{EB499BA1-E573-43EC-B67C-B2B9AA3BB903}">
      <formula1>0</formula1>
    </dataValidation>
    <dataValidation type="decimal" operator="greaterThanOrEqual" allowBlank="1" showInputMessage="1" showErrorMessage="1" errorTitle="Data error" error="A numeric value is expected, e.g. '1.75'" sqref="H5:J25" xr:uid="{B525C40F-FBB0-4932-8975-3A886F52B77C}">
      <formula1>0</formula1>
    </dataValidation>
    <dataValidation type="decimal" operator="greaterThanOrEqual" allowBlank="1" showInputMessage="1" sqref="G5:G25" xr:uid="{7DC8F46C-94CF-4E90-A4EC-050E3420CB90}">
      <formula1>0</formula1>
    </dataValidation>
    <dataValidation type="textLength" operator="lessThanOrEqual" allowBlank="1" showInputMessage="1" sqref="L5:L25" xr:uid="{0E5883A6-48C4-4F45-8276-FE17F5D45CD1}">
      <formula1>3000</formula1>
    </dataValidation>
  </dataValidations>
  <pageMargins left="0.7" right="0.7" top="0.75" bottom="0.75" header="0.3" footer="0.3"/>
  <pageSetup orientation="portrait" r:id="rId1"/>
  <ignoredErrors>
    <ignoredError sqref="C7:C25 D7:D25" calculatedColumn="1"/>
    <ignoredError sqref="G5:G25" unlockedFormula="1"/>
    <ignoredError sqref="F5 F6:F23 F24:F25" unlockedFormula="1" listDataValidation="1"/>
  </ignoredErrors>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BE1E1FA2-DD34-4139-A7C6-E9FD1CDA9BCD}">
          <x14:formula1>
            <xm:f>'Dropdown tables - Production'!$AF$2:$AF$4</xm:f>
          </x14:formula1>
          <xm:sqref>K5:K25</xm:sqref>
        </x14:dataValidation>
        <x14:dataValidation type="list" allowBlank="1" showInputMessage="1" showErrorMessage="1" xr:uid="{EA9EACAA-D2DA-4AB7-92BE-575513E53DA2}">
          <x14:formula1>
            <xm:f>'Dropdown tables - Production'!$A$2:$A$23</xm:f>
          </x14:formula1>
          <xm:sqref>C5:C25</xm:sqref>
        </x14:dataValidation>
        <x14:dataValidation type="list" allowBlank="1" showInputMessage="1" showErrorMessage="1" xr:uid="{C1669E4C-5EBE-47B0-88D1-AAC1185A390D}">
          <x14:formula1>
            <xm:f>'Dropdown tables - Production'!$C$2:$C$23</xm:f>
          </x14:formula1>
          <xm:sqref>D5:D25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DFEF-A055-49D9-96EB-8A709FB9FD3F}">
  <sheetPr codeName="Sheet15">
    <tabColor theme="9" tint="0.59999389629810485"/>
  </sheetPr>
  <dimension ref="B2:G81"/>
  <sheetViews>
    <sheetView showZeros="0" zoomScale="80" zoomScaleNormal="80" workbookViewId="0"/>
  </sheetViews>
  <sheetFormatPr defaultColWidth="9" defaultRowHeight="16.8" x14ac:dyDescent="0.4"/>
  <cols>
    <col min="1" max="1" width="9" style="13"/>
    <col min="2" max="2" width="9" style="13" hidden="1" customWidth="1"/>
    <col min="3" max="3" width="24.21875" style="13" bestFit="1" customWidth="1"/>
    <col min="4" max="4" width="22.5546875" style="13" customWidth="1"/>
    <col min="5" max="5" width="17" style="13" customWidth="1"/>
    <col min="6" max="6" width="50.77734375" style="13" bestFit="1" customWidth="1"/>
    <col min="7" max="7" width="7.21875" style="13" bestFit="1" customWidth="1"/>
    <col min="8" max="15" width="9" style="13" customWidth="1"/>
    <col min="16" max="16384" width="9" style="13"/>
  </cols>
  <sheetData>
    <row r="2" spans="3:7" x14ac:dyDescent="0.4">
      <c r="C2" s="19" t="s">
        <v>265</v>
      </c>
    </row>
    <row r="3" spans="3:7" s="14" customFormat="1" hidden="1" x14ac:dyDescent="0.4">
      <c r="C3" s="14">
        <v>16.100000000000001</v>
      </c>
      <c r="D3" s="14">
        <v>16.2</v>
      </c>
      <c r="E3" s="14">
        <v>16.3</v>
      </c>
      <c r="F3" s="14">
        <v>16.399999999999999</v>
      </c>
      <c r="G3" s="14">
        <v>16.5</v>
      </c>
    </row>
    <row r="4" spans="3:7" s="93" customFormat="1" ht="37.200000000000003" customHeight="1" thickBot="1" x14ac:dyDescent="0.35">
      <c r="C4" s="61" t="s">
        <v>165</v>
      </c>
      <c r="D4" s="105" t="s">
        <v>266</v>
      </c>
      <c r="E4" s="106" t="s">
        <v>267</v>
      </c>
      <c r="F4" s="96" t="s">
        <v>268</v>
      </c>
      <c r="G4" s="63" t="s">
        <v>162</v>
      </c>
    </row>
    <row r="5" spans="3:7" ht="17.399999999999999" thickTop="1" x14ac:dyDescent="0.4">
      <c r="C5" s="114"/>
      <c r="D5" s="115" t="str">
        <f>IF(Table2[[#This Row],[Site name
(select)]]= "", "", (SUMIF(Table126[Site name],Table2[[#This Row],[Site name
(select)]],Table126[ASC certified net production volume 
(tonnes)])))</f>
        <v/>
      </c>
      <c r="E5" s="135"/>
      <c r="F5" s="136" t="str">
        <f>IFERROR(Table2[[#This Row],[Energy use (kJ)]]/Table2[[#This Row],[Net production volume (tonnes)]],"")</f>
        <v/>
      </c>
      <c r="G5" s="108"/>
    </row>
    <row r="6" spans="3:7" x14ac:dyDescent="0.4">
      <c r="C6" s="114"/>
      <c r="D6" s="115" t="str">
        <f>IF(Table2[[#This Row],[Site name
(select)]]= "", "", (SUMIF(Table126[Site name],Table2[[#This Row],[Site name
(select)]],Table126[ASC certified net production volume 
(tonnes)])))</f>
        <v/>
      </c>
      <c r="E6" s="135"/>
      <c r="F6" s="136" t="str">
        <f>IFERROR(Table2[[#This Row],[Energy use (kJ)]]/Table2[[#This Row],[Net production volume (tonnes)]],"")</f>
        <v/>
      </c>
      <c r="G6" s="108"/>
    </row>
    <row r="7" spans="3:7" x14ac:dyDescent="0.4">
      <c r="C7" s="114"/>
      <c r="D7" s="115" t="str">
        <f>IF(Table2[[#This Row],[Site name
(select)]]= "", "", (SUMIF(Table126[Site name],Table2[[#This Row],[Site name
(select)]],Table126[ASC certified net production volume 
(tonnes)])))</f>
        <v/>
      </c>
      <c r="E7" s="135"/>
      <c r="F7" s="136" t="str">
        <f>IFERROR(Table2[[#This Row],[Energy use (kJ)]]/Table2[[#This Row],[Net production volume (tonnes)]],"")</f>
        <v/>
      </c>
      <c r="G7" s="108"/>
    </row>
    <row r="8" spans="3:7" x14ac:dyDescent="0.4">
      <c r="C8" s="114"/>
      <c r="D8" s="115" t="str">
        <f>IF(Table2[[#This Row],[Site name
(select)]]= "", "", (SUMIF(Table126[Site name],Table2[[#This Row],[Site name
(select)]],Table126[ASC certified net production volume 
(tonnes)])))</f>
        <v/>
      </c>
      <c r="E8" s="135"/>
      <c r="F8" s="136" t="str">
        <f>IFERROR(Table2[[#This Row],[Energy use (kJ)]]/Table2[[#This Row],[Net production volume (tonnes)]],"")</f>
        <v/>
      </c>
      <c r="G8" s="108"/>
    </row>
    <row r="9" spans="3:7" x14ac:dyDescent="0.4">
      <c r="C9" s="114"/>
      <c r="D9" s="115" t="str">
        <f>IF(Table2[[#This Row],[Site name
(select)]]= "", "", (SUMIF(Table126[Site name],Table2[[#This Row],[Site name
(select)]],Table126[ASC certified net production volume 
(tonnes)])))</f>
        <v/>
      </c>
      <c r="E9" s="135"/>
      <c r="F9" s="136" t="str">
        <f>IFERROR(Table2[[#This Row],[Energy use (kJ)]]/Table2[[#This Row],[Net production volume (tonnes)]],"")</f>
        <v/>
      </c>
      <c r="G9" s="108"/>
    </row>
    <row r="10" spans="3:7" x14ac:dyDescent="0.4">
      <c r="C10" s="114"/>
      <c r="D10" s="115" t="str">
        <f>IF(Table2[[#This Row],[Site name
(select)]]= "", "", (SUMIF(Table126[Site name],Table2[[#This Row],[Site name
(select)]],Table126[ASC certified net production volume 
(tonnes)])))</f>
        <v/>
      </c>
      <c r="E10" s="135"/>
      <c r="F10" s="136" t="str">
        <f>IFERROR(Table2[[#This Row],[Energy use (kJ)]]/Table2[[#This Row],[Net production volume (tonnes)]],"")</f>
        <v/>
      </c>
      <c r="G10" s="108"/>
    </row>
    <row r="11" spans="3:7" x14ac:dyDescent="0.4">
      <c r="C11" s="114"/>
      <c r="D11" s="115" t="str">
        <f>IF(Table2[[#This Row],[Site name
(select)]]= "", "", (SUMIF(Table126[Site name],Table2[[#This Row],[Site name
(select)]],Table126[ASC certified net production volume 
(tonnes)])))</f>
        <v/>
      </c>
      <c r="E11" s="135"/>
      <c r="F11" s="136" t="str">
        <f>IFERROR(Table2[[#This Row],[Energy use (kJ)]]/Table2[[#This Row],[Net production volume (tonnes)]],"")</f>
        <v/>
      </c>
      <c r="G11" s="108"/>
    </row>
    <row r="12" spans="3:7" x14ac:dyDescent="0.4">
      <c r="C12" s="114"/>
      <c r="D12" s="115" t="str">
        <f>IF(Table2[[#This Row],[Site name
(select)]]= "", "", (SUMIF(Table126[Site name],Table2[[#This Row],[Site name
(select)]],Table126[ASC certified net production volume 
(tonnes)])))</f>
        <v/>
      </c>
      <c r="E12" s="135"/>
      <c r="F12" s="136" t="str">
        <f>IFERROR(Table2[[#This Row],[Energy use (kJ)]]/Table2[[#This Row],[Net production volume (tonnes)]],"")</f>
        <v/>
      </c>
      <c r="G12" s="108"/>
    </row>
    <row r="13" spans="3:7" x14ac:dyDescent="0.4">
      <c r="C13" s="114"/>
      <c r="D13" s="115" t="str">
        <f>IF(Table2[[#This Row],[Site name
(select)]]= "", "", (SUMIF(Table126[Site name],Table2[[#This Row],[Site name
(select)]],Table126[ASC certified net production volume 
(tonnes)])))</f>
        <v/>
      </c>
      <c r="E13" s="135"/>
      <c r="F13" s="136" t="str">
        <f>IFERROR(Table2[[#This Row],[Energy use (kJ)]]/Table2[[#This Row],[Net production volume (tonnes)]],"")</f>
        <v/>
      </c>
      <c r="G13" s="108"/>
    </row>
    <row r="14" spans="3:7" x14ac:dyDescent="0.4">
      <c r="C14" s="114"/>
      <c r="D14" s="115" t="str">
        <f>IF(Table2[[#This Row],[Site name
(select)]]= "", "", (SUMIF(Table126[Site name],Table2[[#This Row],[Site name
(select)]],Table126[ASC certified net production volume 
(tonnes)])))</f>
        <v/>
      </c>
      <c r="E14" s="135"/>
      <c r="F14" s="136" t="str">
        <f>IFERROR(Table2[[#This Row],[Energy use (kJ)]]/Table2[[#This Row],[Net production volume (tonnes)]],"")</f>
        <v/>
      </c>
      <c r="G14" s="108"/>
    </row>
    <row r="15" spans="3:7" x14ac:dyDescent="0.4">
      <c r="C15" s="114"/>
      <c r="D15" s="115" t="str">
        <f>IF(Table2[[#This Row],[Site name
(select)]]= "", "", (SUMIF(Table126[Site name],Table2[[#This Row],[Site name
(select)]],Table126[ASC certified net production volume 
(tonnes)])))</f>
        <v/>
      </c>
      <c r="E15" s="135"/>
      <c r="F15" s="136" t="str">
        <f>IFERROR(Table2[[#This Row],[Energy use (kJ)]]/Table2[[#This Row],[Net production volume (tonnes)]],"")</f>
        <v/>
      </c>
      <c r="G15" s="108"/>
    </row>
    <row r="16" spans="3:7" x14ac:dyDescent="0.4">
      <c r="C16" s="114"/>
      <c r="D16" s="115" t="str">
        <f>IF(Table2[[#This Row],[Site name
(select)]]= "", "", (SUMIF(Table126[Site name],Table2[[#This Row],[Site name
(select)]],Table126[ASC certified net production volume 
(tonnes)])))</f>
        <v/>
      </c>
      <c r="E16" s="135"/>
      <c r="F16" s="136" t="str">
        <f>IFERROR(Table2[[#This Row],[Energy use (kJ)]]/Table2[[#This Row],[Net production volume (tonnes)]],"")</f>
        <v/>
      </c>
      <c r="G16" s="108"/>
    </row>
    <row r="17" spans="3:7" x14ac:dyDescent="0.4">
      <c r="C17" s="114"/>
      <c r="D17" s="115" t="str">
        <f>IF(Table2[[#This Row],[Site name
(select)]]= "", "", (SUMIF(Table126[Site name],Table2[[#This Row],[Site name
(select)]],Table126[ASC certified net production volume 
(tonnes)])))</f>
        <v/>
      </c>
      <c r="E17" s="135"/>
      <c r="F17" s="136" t="str">
        <f>IFERROR(Table2[[#This Row],[Energy use (kJ)]]/Table2[[#This Row],[Net production volume (tonnes)]],"")</f>
        <v/>
      </c>
      <c r="G17" s="108"/>
    </row>
    <row r="18" spans="3:7" x14ac:dyDescent="0.4">
      <c r="C18" s="114"/>
      <c r="D18" s="115" t="str">
        <f>IF(Table2[[#This Row],[Site name
(select)]]= "", "", (SUMIF(Table126[Site name],Table2[[#This Row],[Site name
(select)]],Table126[ASC certified net production volume 
(tonnes)])))</f>
        <v/>
      </c>
      <c r="E18" s="135"/>
      <c r="F18" s="136" t="str">
        <f>IFERROR(Table2[[#This Row],[Energy use (kJ)]]/Table2[[#This Row],[Net production volume (tonnes)]],"")</f>
        <v/>
      </c>
      <c r="G18" s="108"/>
    </row>
    <row r="19" spans="3:7" x14ac:dyDescent="0.4">
      <c r="C19" s="114"/>
      <c r="D19" s="115" t="str">
        <f>IF(Table2[[#This Row],[Site name
(select)]]= "", "", (SUMIF(Table126[Site name],Table2[[#This Row],[Site name
(select)]],Table126[ASC certified net production volume 
(tonnes)])))</f>
        <v/>
      </c>
      <c r="E19" s="135"/>
      <c r="F19" s="136" t="str">
        <f>IFERROR(Table2[[#This Row],[Energy use (kJ)]]/Table2[[#This Row],[Net production volume (tonnes)]],"")</f>
        <v/>
      </c>
      <c r="G19" s="108"/>
    </row>
    <row r="20" spans="3:7" x14ac:dyDescent="0.4">
      <c r="C20" s="114"/>
      <c r="D20" s="115" t="str">
        <f>IF(Table2[[#This Row],[Site name
(select)]]= "", "", (SUMIF(Table126[Site name],Table2[[#This Row],[Site name
(select)]],Table126[ASC certified net production volume 
(tonnes)])))</f>
        <v/>
      </c>
      <c r="E20" s="135"/>
      <c r="F20" s="136" t="str">
        <f>IFERROR(Table2[[#This Row],[Energy use (kJ)]]/Table2[[#This Row],[Net production volume (tonnes)]],"")</f>
        <v/>
      </c>
      <c r="G20" s="108"/>
    </row>
    <row r="21" spans="3:7" x14ac:dyDescent="0.4">
      <c r="C21" s="114"/>
      <c r="D21" s="115" t="str">
        <f>IF(Table2[[#This Row],[Site name
(select)]]= "", "", (SUMIF(Table126[Site name],Table2[[#This Row],[Site name
(select)]],Table126[ASC certified net production volume 
(tonnes)])))</f>
        <v/>
      </c>
      <c r="E21" s="135"/>
      <c r="F21" s="136" t="str">
        <f>IFERROR(Table2[[#This Row],[Energy use (kJ)]]/Table2[[#This Row],[Net production volume (tonnes)]],"")</f>
        <v/>
      </c>
      <c r="G21" s="108"/>
    </row>
    <row r="22" spans="3:7" x14ac:dyDescent="0.4">
      <c r="C22" s="114"/>
      <c r="D22" s="115" t="str">
        <f>IF(Table2[[#This Row],[Site name
(select)]]= "", "", (SUMIF(Table126[Site name],Table2[[#This Row],[Site name
(select)]],Table126[ASC certified net production volume 
(tonnes)])))</f>
        <v/>
      </c>
      <c r="E22" s="135"/>
      <c r="F22" s="136" t="str">
        <f>IFERROR(Table2[[#This Row],[Energy use (kJ)]]/Table2[[#This Row],[Net production volume (tonnes)]],"")</f>
        <v/>
      </c>
      <c r="G22" s="108"/>
    </row>
    <row r="23" spans="3:7" x14ac:dyDescent="0.4">
      <c r="C23" s="114"/>
      <c r="D23" s="115" t="str">
        <f>IF(Table2[[#This Row],[Site name
(select)]]= "", "", (SUMIF(Table126[Site name],Table2[[#This Row],[Site name
(select)]],Table126[ASC certified net production volume 
(tonnes)])))</f>
        <v/>
      </c>
      <c r="E23" s="135"/>
      <c r="F23" s="136" t="str">
        <f>IFERROR(Table2[[#This Row],[Energy use (kJ)]]/Table2[[#This Row],[Net production volume (tonnes)]],"")</f>
        <v/>
      </c>
      <c r="G23" s="108"/>
    </row>
    <row r="24" spans="3:7" x14ac:dyDescent="0.4">
      <c r="C24" s="114"/>
      <c r="D24" s="115" t="str">
        <f>IF(Table2[[#This Row],[Site name
(select)]]= "", "", (SUMIF(Table126[Site name],Table2[[#This Row],[Site name
(select)]],Table126[ASC certified net production volume 
(tonnes)])))</f>
        <v/>
      </c>
      <c r="E24" s="135"/>
      <c r="F24" s="136" t="str">
        <f>IFERROR(Table2[[#This Row],[Energy use (kJ)]]/Table2[[#This Row],[Net production volume (tonnes)]],"")</f>
        <v/>
      </c>
      <c r="G24" s="108"/>
    </row>
    <row r="25" spans="3:7" x14ac:dyDescent="0.4">
      <c r="C25" s="114"/>
      <c r="D25" s="115" t="str">
        <f>IF(Table2[[#This Row],[Site name
(select)]]= "", "", (SUMIF(Table126[Site name],Table2[[#This Row],[Site name
(select)]],Table126[ASC certified net production volume 
(tonnes)])))</f>
        <v/>
      </c>
      <c r="E25" s="135"/>
      <c r="F25" s="136" t="str">
        <f>IFERROR(Table2[[#This Row],[Energy use (kJ)]]/Table2[[#This Row],[Net production volume (tonnes)]],"")</f>
        <v/>
      </c>
      <c r="G25" s="108"/>
    </row>
    <row r="31" spans="3:7" x14ac:dyDescent="0.4">
      <c r="D31" s="15"/>
      <c r="E31" s="15"/>
    </row>
    <row r="53" spans="4:7" x14ac:dyDescent="0.4">
      <c r="G53" s="22"/>
    </row>
    <row r="54" spans="4:7" x14ac:dyDescent="0.4">
      <c r="G54" s="22"/>
    </row>
    <row r="55" spans="4:7" x14ac:dyDescent="0.4">
      <c r="D55" s="22"/>
      <c r="E55" s="22"/>
      <c r="F55" s="22"/>
      <c r="G55" s="37"/>
    </row>
    <row r="56" spans="4:7" x14ac:dyDescent="0.4">
      <c r="D56" s="22"/>
      <c r="E56" s="22"/>
      <c r="F56" s="22"/>
      <c r="G56" s="37"/>
    </row>
    <row r="57" spans="4:7" x14ac:dyDescent="0.4">
      <c r="D57" s="22"/>
      <c r="E57" s="22"/>
      <c r="F57" s="22"/>
      <c r="G57" s="37"/>
    </row>
    <row r="58" spans="4:7" x14ac:dyDescent="0.4">
      <c r="D58" s="22"/>
      <c r="E58" s="22"/>
      <c r="F58" s="22"/>
      <c r="G58" s="38"/>
    </row>
    <row r="59" spans="4:7" x14ac:dyDescent="0.4">
      <c r="D59" s="22"/>
      <c r="E59" s="22"/>
      <c r="F59" s="22"/>
      <c r="G59" s="39"/>
    </row>
    <row r="60" spans="4:7" x14ac:dyDescent="0.4">
      <c r="D60" s="22"/>
      <c r="E60" s="22"/>
      <c r="F60" s="22"/>
      <c r="G60" s="37"/>
    </row>
    <row r="61" spans="4:7" x14ac:dyDescent="0.4">
      <c r="D61" s="22"/>
      <c r="E61" s="22"/>
      <c r="F61" s="22"/>
      <c r="G61" s="37"/>
    </row>
    <row r="62" spans="4:7" x14ac:dyDescent="0.4">
      <c r="D62" s="22"/>
      <c r="E62" s="22"/>
      <c r="F62" s="22"/>
      <c r="G62" s="22"/>
    </row>
    <row r="63" spans="4:7" x14ac:dyDescent="0.4">
      <c r="D63" s="22"/>
      <c r="E63" s="22"/>
      <c r="F63" s="22"/>
      <c r="G63" s="22"/>
    </row>
    <row r="64" spans="4:7" x14ac:dyDescent="0.4">
      <c r="D64" s="22"/>
      <c r="E64" s="22"/>
      <c r="F64" s="22"/>
      <c r="G64" s="22"/>
    </row>
    <row r="65" spans="4:7" x14ac:dyDescent="0.4">
      <c r="D65" s="22"/>
      <c r="E65" s="22"/>
      <c r="F65" s="22"/>
      <c r="G65" s="22"/>
    </row>
    <row r="66" spans="4:7" x14ac:dyDescent="0.4">
      <c r="D66" s="22"/>
      <c r="E66" s="22"/>
      <c r="F66" s="22"/>
      <c r="G66" s="22"/>
    </row>
    <row r="67" spans="4:7" x14ac:dyDescent="0.4">
      <c r="D67" s="22"/>
      <c r="E67" s="22"/>
      <c r="F67" s="22"/>
      <c r="G67" s="22"/>
    </row>
    <row r="68" spans="4:7" x14ac:dyDescent="0.4">
      <c r="D68" s="22"/>
      <c r="E68" s="22"/>
      <c r="F68" s="22"/>
      <c r="G68" s="22"/>
    </row>
    <row r="69" spans="4:7" x14ac:dyDescent="0.4">
      <c r="D69" s="22"/>
      <c r="E69" s="22"/>
      <c r="F69" s="22"/>
      <c r="G69" s="22"/>
    </row>
    <row r="70" spans="4:7" x14ac:dyDescent="0.4">
      <c r="D70" s="22"/>
      <c r="E70" s="22"/>
      <c r="F70" s="22"/>
      <c r="G70" s="22"/>
    </row>
    <row r="71" spans="4:7" x14ac:dyDescent="0.4">
      <c r="D71" s="22"/>
      <c r="E71" s="22"/>
      <c r="F71" s="22"/>
      <c r="G71" s="22"/>
    </row>
    <row r="72" spans="4:7" x14ac:dyDescent="0.4">
      <c r="D72" s="22"/>
      <c r="E72" s="22"/>
      <c r="F72" s="22"/>
      <c r="G72" s="22"/>
    </row>
    <row r="73" spans="4:7" x14ac:dyDescent="0.4">
      <c r="D73" s="22"/>
      <c r="E73" s="22"/>
      <c r="F73" s="22"/>
      <c r="G73" s="37"/>
    </row>
    <row r="74" spans="4:7" x14ac:dyDescent="0.4">
      <c r="D74" s="22"/>
      <c r="E74" s="22"/>
      <c r="F74" s="22"/>
      <c r="G74" s="37"/>
    </row>
    <row r="75" spans="4:7" x14ac:dyDescent="0.4">
      <c r="D75" s="22"/>
      <c r="E75" s="22"/>
      <c r="F75" s="22"/>
      <c r="G75" s="41"/>
    </row>
    <row r="76" spans="4:7" x14ac:dyDescent="0.4">
      <c r="D76" s="22"/>
      <c r="E76" s="22"/>
      <c r="F76" s="22"/>
      <c r="G76" s="43"/>
    </row>
    <row r="77" spans="4:7" x14ac:dyDescent="0.4">
      <c r="D77" s="22"/>
      <c r="E77" s="22"/>
      <c r="F77" s="22"/>
      <c r="G77" s="43"/>
    </row>
    <row r="78" spans="4:7" x14ac:dyDescent="0.4">
      <c r="D78" s="22"/>
      <c r="E78" s="22"/>
      <c r="F78" s="22"/>
      <c r="G78" s="22"/>
    </row>
    <row r="79" spans="4:7" x14ac:dyDescent="0.4">
      <c r="D79" s="22"/>
      <c r="E79" s="22"/>
      <c r="F79" s="22"/>
      <c r="G79" s="22"/>
    </row>
    <row r="80" spans="4:7" x14ac:dyDescent="0.4">
      <c r="D80" s="22"/>
      <c r="E80" s="22"/>
      <c r="F80" s="22"/>
    </row>
    <row r="81" spans="4:6" x14ac:dyDescent="0.4">
      <c r="D81" s="22"/>
      <c r="E81" s="22"/>
      <c r="F81" s="22"/>
    </row>
  </sheetData>
  <sheetProtection algorithmName="SHA-512" hashValue="D+7WNuk7UrwwE4+TPHDx5Dh46pT/Hh826e6uTE4D2rKOn887TXdutnCLadn8NAN9qdtBSPgh7tQ6RV7IRZUcnQ==" saltValue="uquVw+8z9MIT9k5A9MZFcA==" spinCount="100000" sheet="1" objects="1" scenarios="1"/>
  <phoneticPr fontId="6" type="noConversion"/>
  <dataValidations count="3">
    <dataValidation type="decimal" operator="greaterThanOrEqual" allowBlank="1" showInputMessage="1" showErrorMessage="1" sqref="D5:E25" xr:uid="{32C65EAD-126B-4591-9E61-52B4B7F1CB53}">
      <formula1>0</formula1>
    </dataValidation>
    <dataValidation type="textLength" operator="lessThanOrEqual" allowBlank="1" showInputMessage="1" sqref="G5:G25" xr:uid="{34CC5306-4411-40D3-A405-CD13756CEA99}">
      <formula1>3000</formula1>
    </dataValidation>
    <dataValidation type="decimal" operator="greaterThan" allowBlank="1" showInputMessage="1" showErrorMessage="1" sqref="F5:F25" xr:uid="{CE43AC12-7FC2-4559-BF90-1BE6D0D88747}">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7281C61-6DD3-41FD-8748-72B38E5E7671}">
          <x14:formula1>
            <xm:f>'Dropdown tables - Production'!$A$2:$A$23</xm:f>
          </x14:formula1>
          <xm:sqref>C5:C25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85C4-4E86-49B9-9C0B-A476664C950E}">
  <sheetPr codeName="Sheet16">
    <tabColor theme="9" tint="0.59999389629810485"/>
  </sheetPr>
  <dimension ref="B2:H71"/>
  <sheetViews>
    <sheetView showZeros="0" zoomScale="80" zoomScaleNormal="80" workbookViewId="0"/>
  </sheetViews>
  <sheetFormatPr defaultColWidth="9" defaultRowHeight="16.8" x14ac:dyDescent="0.4"/>
  <cols>
    <col min="1" max="1" width="9" style="13"/>
    <col min="2" max="2" width="18.77734375" style="13" customWidth="1"/>
    <col min="3" max="3" width="25.5546875" style="13" bestFit="1" customWidth="1"/>
    <col min="4" max="4" width="25.44140625" style="13" bestFit="1" customWidth="1"/>
    <col min="5" max="5" width="59" style="13" bestFit="1" customWidth="1"/>
    <col min="6" max="6" width="22" style="13" bestFit="1" customWidth="1"/>
    <col min="7" max="7" width="60.21875" style="13" customWidth="1"/>
    <col min="8" max="8" width="13" style="13" customWidth="1"/>
    <col min="9" max="21" width="9" style="13" customWidth="1"/>
    <col min="22" max="24" width="9" style="13"/>
    <col min="25" max="25" width="9" style="13" customWidth="1"/>
    <col min="26" max="26" width="9" style="13"/>
    <col min="27" max="28" width="9" style="13" customWidth="1"/>
    <col min="29" max="16384" width="9" style="13"/>
  </cols>
  <sheetData>
    <row r="2" spans="2:8" x14ac:dyDescent="0.4">
      <c r="B2" s="19" t="s">
        <v>253</v>
      </c>
    </row>
    <row r="3" spans="2:8" s="14" customFormat="1" hidden="1" x14ac:dyDescent="0.4">
      <c r="B3" s="14">
        <v>15.1</v>
      </c>
      <c r="C3" s="14" t="s">
        <v>254</v>
      </c>
      <c r="D3" s="14" t="s">
        <v>255</v>
      </c>
      <c r="E3" s="14" t="s">
        <v>256</v>
      </c>
      <c r="F3" s="14" t="s">
        <v>257</v>
      </c>
      <c r="G3" s="14" t="s">
        <v>258</v>
      </c>
      <c r="H3" s="14" t="s">
        <v>259</v>
      </c>
    </row>
    <row r="4" spans="2:8" s="93" customFormat="1" ht="35.700000000000003" customHeight="1" thickBot="1" x14ac:dyDescent="0.35">
      <c r="B4" s="61" t="s">
        <v>165</v>
      </c>
      <c r="C4" s="105" t="s">
        <v>260</v>
      </c>
      <c r="D4" s="61" t="s">
        <v>261</v>
      </c>
      <c r="E4" s="96" t="s">
        <v>262</v>
      </c>
      <c r="F4" s="61" t="s">
        <v>263</v>
      </c>
      <c r="G4" s="96" t="s">
        <v>264</v>
      </c>
      <c r="H4" s="63" t="s">
        <v>162</v>
      </c>
    </row>
    <row r="5" spans="2:8" ht="16.5" customHeight="1" thickTop="1" x14ac:dyDescent="0.4">
      <c r="B5" s="114"/>
      <c r="C5" s="115" t="str">
        <f>IF(Table27[[#This Row],[Site name
(select)]]= 0, "", (SUMIF(Table126[Site name],Table27[[#This Row],[Site name
(select)]],Table126[ASC certified net production volume 
(tonnes)])))</f>
        <v/>
      </c>
      <c r="D5" s="115"/>
      <c r="E5" s="139" t="str">
        <f>IFERROR(Table27[[#This Row],[ GHG emission on farm 
(kg CO2-eq.)]]/Table27[[#This Row],[Net production volume 
(tonnes)]], "")</f>
        <v/>
      </c>
      <c r="F5" s="115"/>
      <c r="G5" s="139" t="str">
        <f>IFERROR(Table27[[#This Row],[GHG emission feed 
(kg CO2-eq.)]]/Table27[[#This Row],[Net production volume 
(tonnes)]], "")</f>
        <v/>
      </c>
      <c r="H5" s="108"/>
    </row>
    <row r="6" spans="2:8" ht="16.5" customHeight="1" x14ac:dyDescent="0.4">
      <c r="B6" s="114"/>
      <c r="C6" s="115" t="str">
        <f>IF(Table27[[#This Row],[Site name
(select)]]= 0, "", (SUMIF(Table126[Site name],Table27[[#This Row],[Site name
(select)]],Table126[ASC certified net production volume 
(tonnes)])))</f>
        <v/>
      </c>
      <c r="D6" s="115"/>
      <c r="E6" s="139" t="str">
        <f>IFERROR(Table27[[#This Row],[ GHG emission on farm 
(kg CO2-eq.)]]/Table27[[#This Row],[Net production volume 
(tonnes)]], "")</f>
        <v/>
      </c>
      <c r="F6" s="115"/>
      <c r="G6" s="139" t="str">
        <f>IFERROR(Table27[[#This Row],[GHG emission feed 
(kg CO2-eq.)]]/Table27[[#This Row],[Net production volume 
(tonnes)]], "")</f>
        <v/>
      </c>
      <c r="H6" s="108"/>
    </row>
    <row r="7" spans="2:8" ht="16.5" customHeight="1" x14ac:dyDescent="0.4">
      <c r="B7" s="114"/>
      <c r="C7" s="115" t="str">
        <f>IF(Table27[[#This Row],[Site name
(select)]]= 0, "", (SUMIF(Table126[Site name],Table27[[#This Row],[Site name
(select)]],Table126[ASC certified net production volume 
(tonnes)])))</f>
        <v/>
      </c>
      <c r="D7" s="115"/>
      <c r="E7" s="139" t="str">
        <f>IFERROR(Table27[[#This Row],[ GHG emission on farm 
(kg CO2-eq.)]]/Table27[[#This Row],[Net production volume 
(tonnes)]], "")</f>
        <v/>
      </c>
      <c r="F7" s="115"/>
      <c r="G7" s="139" t="str">
        <f>IFERROR(Table27[[#This Row],[GHG emission feed 
(kg CO2-eq.)]]/Table27[[#This Row],[Net production volume 
(tonnes)]], "")</f>
        <v/>
      </c>
      <c r="H7" s="108"/>
    </row>
    <row r="8" spans="2:8" ht="16.5" customHeight="1" x14ac:dyDescent="0.4">
      <c r="B8" s="114"/>
      <c r="C8" s="115" t="str">
        <f>IF(Table27[[#This Row],[Site name
(select)]]= 0, "", (SUMIF(Table126[Site name],Table27[[#This Row],[Site name
(select)]],Table126[ASC certified net production volume 
(tonnes)])))</f>
        <v/>
      </c>
      <c r="D8" s="115"/>
      <c r="E8" s="139" t="str">
        <f>IFERROR(Table27[[#This Row],[ GHG emission on farm 
(kg CO2-eq.)]]/Table27[[#This Row],[Net production volume 
(tonnes)]], "")</f>
        <v/>
      </c>
      <c r="F8" s="115"/>
      <c r="G8" s="139" t="str">
        <f>IFERROR(Table27[[#This Row],[GHG emission feed 
(kg CO2-eq.)]]/Table27[[#This Row],[Net production volume 
(tonnes)]], "")</f>
        <v/>
      </c>
      <c r="H8" s="108"/>
    </row>
    <row r="9" spans="2:8" ht="16.5" customHeight="1" x14ac:dyDescent="0.4">
      <c r="B9" s="114"/>
      <c r="C9" s="115" t="str">
        <f>IF(Table27[[#This Row],[Site name
(select)]]= 0, "", (SUMIF(Table126[Site name],Table27[[#This Row],[Site name
(select)]],Table126[ASC certified net production volume 
(tonnes)])))</f>
        <v/>
      </c>
      <c r="D9" s="115"/>
      <c r="E9" s="139" t="str">
        <f>IFERROR(Table27[[#This Row],[ GHG emission on farm 
(kg CO2-eq.)]]/Table27[[#This Row],[Net production volume 
(tonnes)]], "")</f>
        <v/>
      </c>
      <c r="F9" s="115"/>
      <c r="G9" s="139" t="str">
        <f>IFERROR(Table27[[#This Row],[GHG emission feed 
(kg CO2-eq.)]]/Table27[[#This Row],[Net production volume 
(tonnes)]], "")</f>
        <v/>
      </c>
      <c r="H9" s="108"/>
    </row>
    <row r="10" spans="2:8" ht="16.5" customHeight="1" x14ac:dyDescent="0.4">
      <c r="B10" s="114"/>
      <c r="C10" s="115" t="str">
        <f>IF(Table27[[#This Row],[Site name
(select)]]= 0, "", (SUMIF(Table126[Site name],Table27[[#This Row],[Site name
(select)]],Table126[ASC certified net production volume 
(tonnes)])))</f>
        <v/>
      </c>
      <c r="D10" s="115"/>
      <c r="E10" s="139" t="str">
        <f>IFERROR(Table27[[#This Row],[ GHG emission on farm 
(kg CO2-eq.)]]/Table27[[#This Row],[Net production volume 
(tonnes)]], "")</f>
        <v/>
      </c>
      <c r="F10" s="115"/>
      <c r="G10" s="139" t="str">
        <f>IFERROR(Table27[[#This Row],[GHG emission feed 
(kg CO2-eq.)]]/Table27[[#This Row],[Net production volume 
(tonnes)]], "")</f>
        <v/>
      </c>
      <c r="H10" s="108"/>
    </row>
    <row r="11" spans="2:8" ht="16.5" customHeight="1" x14ac:dyDescent="0.4">
      <c r="B11" s="114"/>
      <c r="C11" s="115" t="str">
        <f>IF(Table27[[#This Row],[Site name
(select)]]= 0, "", (SUMIF(Table126[Site name],Table27[[#This Row],[Site name
(select)]],Table126[ASC certified net production volume 
(tonnes)])))</f>
        <v/>
      </c>
      <c r="D11" s="115"/>
      <c r="E11" s="139" t="str">
        <f>IFERROR(Table27[[#This Row],[ GHG emission on farm 
(kg CO2-eq.)]]/Table27[[#This Row],[Net production volume 
(tonnes)]], "")</f>
        <v/>
      </c>
      <c r="F11" s="115"/>
      <c r="G11" s="139" t="str">
        <f>IFERROR(Table27[[#This Row],[GHG emission feed 
(kg CO2-eq.)]]/Table27[[#This Row],[Net production volume 
(tonnes)]], "")</f>
        <v/>
      </c>
      <c r="H11" s="108"/>
    </row>
    <row r="12" spans="2:8" ht="16.5" customHeight="1" x14ac:dyDescent="0.4">
      <c r="B12" s="114"/>
      <c r="C12" s="115" t="str">
        <f>IF(Table27[[#This Row],[Site name
(select)]]= 0, "", (SUMIF(Table126[Site name],Table27[[#This Row],[Site name
(select)]],Table126[ASC certified net production volume 
(tonnes)])))</f>
        <v/>
      </c>
      <c r="D12" s="115"/>
      <c r="E12" s="139" t="str">
        <f>IFERROR(Table27[[#This Row],[ GHG emission on farm 
(kg CO2-eq.)]]/Table27[[#This Row],[Net production volume 
(tonnes)]], "")</f>
        <v/>
      </c>
      <c r="F12" s="115"/>
      <c r="G12" s="139" t="str">
        <f>IFERROR(Table27[[#This Row],[GHG emission feed 
(kg CO2-eq.)]]/Table27[[#This Row],[Net production volume 
(tonnes)]], "")</f>
        <v/>
      </c>
      <c r="H12" s="108"/>
    </row>
    <row r="13" spans="2:8" ht="16.5" customHeight="1" x14ac:dyDescent="0.4">
      <c r="B13" s="114"/>
      <c r="C13" s="115" t="str">
        <f>IF(Table27[[#This Row],[Site name
(select)]]= 0, "", (SUMIF(Table126[Site name],Table27[[#This Row],[Site name
(select)]],Table126[ASC certified net production volume 
(tonnes)])))</f>
        <v/>
      </c>
      <c r="D13" s="115"/>
      <c r="E13" s="139" t="str">
        <f>IFERROR(Table27[[#This Row],[ GHG emission on farm 
(kg CO2-eq.)]]/Table27[[#This Row],[Net production volume 
(tonnes)]], "")</f>
        <v/>
      </c>
      <c r="F13" s="115"/>
      <c r="G13" s="139" t="str">
        <f>IFERROR(Table27[[#This Row],[GHG emission feed 
(kg CO2-eq.)]]/Table27[[#This Row],[Net production volume 
(tonnes)]], "")</f>
        <v/>
      </c>
      <c r="H13" s="108"/>
    </row>
    <row r="14" spans="2:8" ht="16.5" customHeight="1" x14ac:dyDescent="0.4">
      <c r="B14" s="114"/>
      <c r="C14" s="115" t="str">
        <f>IF(Table27[[#This Row],[Site name
(select)]]= 0, "", (SUMIF(Table126[Site name],Table27[[#This Row],[Site name
(select)]],Table126[ASC certified net production volume 
(tonnes)])))</f>
        <v/>
      </c>
      <c r="D14" s="115"/>
      <c r="E14" s="139" t="str">
        <f>IFERROR(Table27[[#This Row],[ GHG emission on farm 
(kg CO2-eq.)]]/Table27[[#This Row],[Net production volume 
(tonnes)]], "")</f>
        <v/>
      </c>
      <c r="F14" s="115"/>
      <c r="G14" s="139" t="str">
        <f>IFERROR(Table27[[#This Row],[GHG emission feed 
(kg CO2-eq.)]]/Table27[[#This Row],[Net production volume 
(tonnes)]], "")</f>
        <v/>
      </c>
      <c r="H14" s="108"/>
    </row>
    <row r="15" spans="2:8" ht="16.5" customHeight="1" x14ac:dyDescent="0.4">
      <c r="B15" s="114"/>
      <c r="C15" s="115" t="str">
        <f>IF(Table27[[#This Row],[Site name
(select)]]= 0, "", (SUMIF(Table126[Site name],Table27[[#This Row],[Site name
(select)]],Table126[ASC certified net production volume 
(tonnes)])))</f>
        <v/>
      </c>
      <c r="D15" s="115"/>
      <c r="E15" s="139" t="str">
        <f>IFERROR(Table27[[#This Row],[ GHG emission on farm 
(kg CO2-eq.)]]/Table27[[#This Row],[Net production volume 
(tonnes)]], "")</f>
        <v/>
      </c>
      <c r="F15" s="115"/>
      <c r="G15" s="139" t="str">
        <f>IFERROR(Table27[[#This Row],[GHG emission feed 
(kg CO2-eq.)]]/Table27[[#This Row],[Net production volume 
(tonnes)]], "")</f>
        <v/>
      </c>
      <c r="H15" s="108"/>
    </row>
    <row r="16" spans="2:8" ht="16.5" customHeight="1" x14ac:dyDescent="0.4">
      <c r="B16" s="114"/>
      <c r="C16" s="115" t="str">
        <f>IF(Table27[[#This Row],[Site name
(select)]]= 0, "", (SUMIF(Table126[Site name],Table27[[#This Row],[Site name
(select)]],Table126[ASC certified net production volume 
(tonnes)])))</f>
        <v/>
      </c>
      <c r="D16" s="115"/>
      <c r="E16" s="139" t="str">
        <f>IFERROR(Table27[[#This Row],[ GHG emission on farm 
(kg CO2-eq.)]]/Table27[[#This Row],[Net production volume 
(tonnes)]], "")</f>
        <v/>
      </c>
      <c r="F16" s="115"/>
      <c r="G16" s="139" t="str">
        <f>IFERROR(Table27[[#This Row],[GHG emission feed 
(kg CO2-eq.)]]/Table27[[#This Row],[Net production volume 
(tonnes)]], "")</f>
        <v/>
      </c>
      <c r="H16" s="108"/>
    </row>
    <row r="17" spans="2:8" ht="16.5" customHeight="1" x14ac:dyDescent="0.4">
      <c r="B17" s="114"/>
      <c r="C17" s="115" t="str">
        <f>IF(Table27[[#This Row],[Site name
(select)]]= 0, "", (SUMIF(Table126[Site name],Table27[[#This Row],[Site name
(select)]],Table126[ASC certified net production volume 
(tonnes)])))</f>
        <v/>
      </c>
      <c r="D17" s="115"/>
      <c r="E17" s="139" t="str">
        <f>IFERROR(Table27[[#This Row],[ GHG emission on farm 
(kg CO2-eq.)]]/Table27[[#This Row],[Net production volume 
(tonnes)]], "")</f>
        <v/>
      </c>
      <c r="F17" s="115"/>
      <c r="G17" s="139" t="str">
        <f>IFERROR(Table27[[#This Row],[GHG emission feed 
(kg CO2-eq.)]]/Table27[[#This Row],[Net production volume 
(tonnes)]], "")</f>
        <v/>
      </c>
      <c r="H17" s="108"/>
    </row>
    <row r="18" spans="2:8" ht="16.5" customHeight="1" x14ac:dyDescent="0.4">
      <c r="B18" s="114"/>
      <c r="C18" s="115" t="str">
        <f>IF(Table27[[#This Row],[Site name
(select)]]= 0, "", (SUMIF(Table126[Site name],Table27[[#This Row],[Site name
(select)]],Table126[ASC certified net production volume 
(tonnes)])))</f>
        <v/>
      </c>
      <c r="D18" s="115"/>
      <c r="E18" s="139" t="str">
        <f>IFERROR(Table27[[#This Row],[ GHG emission on farm 
(kg CO2-eq.)]]/Table27[[#This Row],[Net production volume 
(tonnes)]], "")</f>
        <v/>
      </c>
      <c r="F18" s="115"/>
      <c r="G18" s="139" t="str">
        <f>IFERROR(Table27[[#This Row],[GHG emission feed 
(kg CO2-eq.)]]/Table27[[#This Row],[Net production volume 
(tonnes)]], "")</f>
        <v/>
      </c>
      <c r="H18" s="108"/>
    </row>
    <row r="19" spans="2:8" x14ac:dyDescent="0.4">
      <c r="B19" s="114"/>
      <c r="C19" s="115" t="str">
        <f>IF(Table27[[#This Row],[Site name
(select)]]= 0, "", (SUMIF(Table126[Site name],Table27[[#This Row],[Site name
(select)]],Table126[ASC certified net production volume 
(tonnes)])))</f>
        <v/>
      </c>
      <c r="D19" s="115"/>
      <c r="E19" s="139" t="str">
        <f>IFERROR(Table27[[#This Row],[ GHG emission on farm 
(kg CO2-eq.)]]/Table27[[#This Row],[Net production volume 
(tonnes)]], "")</f>
        <v/>
      </c>
      <c r="F19" s="115"/>
      <c r="G19" s="139" t="str">
        <f>IFERROR(Table27[[#This Row],[GHG emission feed 
(kg CO2-eq.)]]/Table27[[#This Row],[Net production volume 
(tonnes)]], "")</f>
        <v/>
      </c>
      <c r="H19" s="108"/>
    </row>
    <row r="20" spans="2:8" x14ac:dyDescent="0.4">
      <c r="B20" s="114"/>
      <c r="C20" s="115" t="str">
        <f>IF(Table27[[#This Row],[Site name
(select)]]= 0, "", (SUMIF(Table126[Site name],Table27[[#This Row],[Site name
(select)]],Table126[ASC certified net production volume 
(tonnes)])))</f>
        <v/>
      </c>
      <c r="D20" s="115"/>
      <c r="E20" s="139" t="str">
        <f>IFERROR(Table27[[#This Row],[ GHG emission on farm 
(kg CO2-eq.)]]/Table27[[#This Row],[Net production volume 
(tonnes)]], "")</f>
        <v/>
      </c>
      <c r="F20" s="115"/>
      <c r="G20" s="139" t="str">
        <f>IFERROR(Table27[[#This Row],[GHG emission feed 
(kg CO2-eq.)]]/Table27[[#This Row],[Net production volume 
(tonnes)]], "")</f>
        <v/>
      </c>
      <c r="H20" s="108"/>
    </row>
    <row r="21" spans="2:8" x14ac:dyDescent="0.4">
      <c r="B21" s="114"/>
      <c r="C21" s="115" t="str">
        <f>IF(Table27[[#This Row],[Site name
(select)]]= 0, "", (SUMIF(Table126[Site name],Table27[[#This Row],[Site name
(select)]],Table126[ASC certified net production volume 
(tonnes)])))</f>
        <v/>
      </c>
      <c r="D21" s="115"/>
      <c r="E21" s="139" t="str">
        <f>IFERROR(Table27[[#This Row],[ GHG emission on farm 
(kg CO2-eq.)]]/Table27[[#This Row],[Net production volume 
(tonnes)]], "")</f>
        <v/>
      </c>
      <c r="F21" s="115"/>
      <c r="G21" s="139" t="str">
        <f>IFERROR(Table27[[#This Row],[GHG emission feed 
(kg CO2-eq.)]]/Table27[[#This Row],[Net production volume 
(tonnes)]], "")</f>
        <v/>
      </c>
      <c r="H21" s="108"/>
    </row>
    <row r="22" spans="2:8" x14ac:dyDescent="0.4">
      <c r="B22" s="114"/>
      <c r="C22" s="115" t="str">
        <f>IF(Table27[[#This Row],[Site name
(select)]]= 0, "", (SUMIF(Table126[Site name],Table27[[#This Row],[Site name
(select)]],Table126[ASC certified net production volume 
(tonnes)])))</f>
        <v/>
      </c>
      <c r="D22" s="115"/>
      <c r="E22" s="139" t="str">
        <f>IFERROR(Table27[[#This Row],[ GHG emission on farm 
(kg CO2-eq.)]]/Table27[[#This Row],[Net production volume 
(tonnes)]], "")</f>
        <v/>
      </c>
      <c r="F22" s="115"/>
      <c r="G22" s="139" t="str">
        <f>IFERROR(Table27[[#This Row],[GHG emission feed 
(kg CO2-eq.)]]/Table27[[#This Row],[Net production volume 
(tonnes)]], "")</f>
        <v/>
      </c>
      <c r="H22" s="108"/>
    </row>
    <row r="23" spans="2:8" x14ac:dyDescent="0.4">
      <c r="B23" s="114"/>
      <c r="C23" s="115" t="str">
        <f>IF(Table27[[#This Row],[Site name
(select)]]= 0, "", (SUMIF(Table126[Site name],Table27[[#This Row],[Site name
(select)]],Table126[ASC certified net production volume 
(tonnes)])))</f>
        <v/>
      </c>
      <c r="D23" s="115"/>
      <c r="E23" s="139" t="str">
        <f>IFERROR(Table27[[#This Row],[ GHG emission on farm 
(kg CO2-eq.)]]/Table27[[#This Row],[Net production volume 
(tonnes)]], "")</f>
        <v/>
      </c>
      <c r="F23" s="115"/>
      <c r="G23" s="139" t="str">
        <f>IFERROR(Table27[[#This Row],[GHG emission feed 
(kg CO2-eq.)]]/Table27[[#This Row],[Net production volume 
(tonnes)]], "")</f>
        <v/>
      </c>
      <c r="H23" s="108"/>
    </row>
    <row r="24" spans="2:8" x14ac:dyDescent="0.4">
      <c r="B24" s="114"/>
      <c r="C24" s="115" t="str">
        <f>IF(Table27[[#This Row],[Site name
(select)]]= 0, "", (SUMIF(Table126[Site name],Table27[[#This Row],[Site name
(select)]],Table126[ASC certified net production volume 
(tonnes)])))</f>
        <v/>
      </c>
      <c r="D24" s="115"/>
      <c r="E24" s="139" t="str">
        <f>IFERROR(Table27[[#This Row],[ GHG emission on farm 
(kg CO2-eq.)]]/Table27[[#This Row],[Net production volume 
(tonnes)]], "")</f>
        <v/>
      </c>
      <c r="F24" s="115"/>
      <c r="G24" s="139" t="str">
        <f>IFERROR(Table27[[#This Row],[GHG emission feed 
(kg CO2-eq.)]]/Table27[[#This Row],[Net production volume 
(tonnes)]], "")</f>
        <v/>
      </c>
      <c r="H24" s="108"/>
    </row>
    <row r="25" spans="2:8" x14ac:dyDescent="0.4">
      <c r="B25" s="114"/>
      <c r="C25" s="115" t="str">
        <f>IF(Table27[[#This Row],[Site name
(select)]]= 0, "", (SUMIF(Table126[Site name],Table27[[#This Row],[Site name
(select)]],Table126[ASC certified net production volume 
(tonnes)])))</f>
        <v/>
      </c>
      <c r="D25" s="115"/>
      <c r="E25" s="139" t="str">
        <f>IFERROR(Table27[[#This Row],[ GHG emission on farm 
(kg CO2-eq.)]]/Table27[[#This Row],[Net production volume 
(tonnes)]], "")</f>
        <v/>
      </c>
      <c r="F25" s="115"/>
      <c r="G25" s="139" t="str">
        <f>IFERROR(Table27[[#This Row],[GHG emission feed 
(kg CO2-eq.)]]/Table27[[#This Row],[Net production volume 
(tonnes)]], "")</f>
        <v/>
      </c>
      <c r="H25" s="108"/>
    </row>
    <row r="26" spans="2:8" x14ac:dyDescent="0.4">
      <c r="F26" s="54"/>
      <c r="G26" s="42"/>
    </row>
    <row r="27" spans="2:8" x14ac:dyDescent="0.4">
      <c r="F27" s="42"/>
    </row>
    <row r="28" spans="2:8" x14ac:dyDescent="0.4">
      <c r="F28" s="42"/>
    </row>
    <row r="29" spans="2:8" x14ac:dyDescent="0.4">
      <c r="B29" s="40"/>
      <c r="C29" s="85"/>
      <c r="D29" s="40"/>
      <c r="E29" s="54"/>
      <c r="F29" s="42"/>
    </row>
    <row r="30" spans="2:8" x14ac:dyDescent="0.4">
      <c r="B30" s="40"/>
      <c r="C30" s="55"/>
      <c r="D30" s="55"/>
      <c r="E30" s="22"/>
      <c r="F30" s="42"/>
    </row>
    <row r="31" spans="2:8" x14ac:dyDescent="0.4">
      <c r="B31" s="40"/>
      <c r="C31" s="40"/>
      <c r="D31" s="40"/>
      <c r="E31" s="54"/>
      <c r="F31" s="42"/>
    </row>
    <row r="32" spans="2:8" x14ac:dyDescent="0.4">
      <c r="B32" s="40"/>
      <c r="C32" s="40"/>
      <c r="D32" s="40"/>
      <c r="E32" s="54"/>
      <c r="F32" s="42"/>
    </row>
    <row r="33" spans="2:7" x14ac:dyDescent="0.4">
      <c r="B33" s="40"/>
      <c r="C33" s="40"/>
      <c r="D33" s="40"/>
      <c r="E33" s="54"/>
      <c r="F33" s="42"/>
    </row>
    <row r="34" spans="2:7" x14ac:dyDescent="0.4">
      <c r="B34" s="40"/>
      <c r="C34" s="40"/>
      <c r="D34" s="40"/>
      <c r="E34" s="54"/>
      <c r="F34" s="42"/>
    </row>
    <row r="35" spans="2:7" x14ac:dyDescent="0.4">
      <c r="B35" s="40"/>
      <c r="C35" s="40"/>
      <c r="D35" s="40"/>
      <c r="E35" s="54"/>
      <c r="F35" s="42"/>
    </row>
    <row r="36" spans="2:7" x14ac:dyDescent="0.4">
      <c r="B36" s="40"/>
      <c r="C36" s="40"/>
      <c r="E36" s="54"/>
      <c r="F36" s="42"/>
    </row>
    <row r="37" spans="2:7" x14ac:dyDescent="0.4">
      <c r="B37" s="56"/>
      <c r="C37" s="55"/>
      <c r="D37" s="40"/>
      <c r="E37" s="22"/>
      <c r="F37" s="42"/>
    </row>
    <row r="38" spans="2:7" x14ac:dyDescent="0.4">
      <c r="B38" s="40"/>
      <c r="C38" s="40"/>
      <c r="D38" s="40"/>
      <c r="E38" s="54"/>
      <c r="G38" s="42"/>
    </row>
    <row r="39" spans="2:7" x14ac:dyDescent="0.4">
      <c r="B39" s="40"/>
      <c r="C39" s="40"/>
      <c r="D39" s="40"/>
      <c r="E39" s="54"/>
      <c r="G39" s="42"/>
    </row>
    <row r="40" spans="2:7" x14ac:dyDescent="0.4">
      <c r="B40" s="40"/>
      <c r="C40" s="40"/>
      <c r="D40" s="40"/>
      <c r="E40" s="54"/>
      <c r="G40" s="42"/>
    </row>
    <row r="41" spans="2:7" x14ac:dyDescent="0.4">
      <c r="B41" s="40"/>
      <c r="C41" s="40"/>
      <c r="D41" s="40"/>
      <c r="E41" s="54"/>
      <c r="G41" s="42"/>
    </row>
    <row r="42" spans="2:7" x14ac:dyDescent="0.4">
      <c r="B42" s="40"/>
      <c r="C42" s="40"/>
      <c r="D42" s="40"/>
      <c r="E42" s="54"/>
      <c r="G42" s="42"/>
    </row>
    <row r="43" spans="2:7" x14ac:dyDescent="0.4">
      <c r="B43" s="40"/>
      <c r="C43" s="40"/>
      <c r="D43" s="40"/>
      <c r="E43" s="54"/>
      <c r="G43" s="42"/>
    </row>
    <row r="44" spans="2:7" x14ac:dyDescent="0.4">
      <c r="B44" s="40"/>
      <c r="C44" s="40"/>
      <c r="D44" s="40"/>
      <c r="E44" s="54"/>
      <c r="G44" s="42"/>
    </row>
    <row r="45" spans="2:7" x14ac:dyDescent="0.4">
      <c r="B45" s="40"/>
      <c r="C45" s="40"/>
      <c r="D45" s="40"/>
      <c r="E45" s="54"/>
      <c r="F45" s="42"/>
    </row>
    <row r="46" spans="2:7" x14ac:dyDescent="0.4">
      <c r="B46" s="40"/>
      <c r="C46" s="40"/>
      <c r="D46" s="40"/>
      <c r="E46" s="54"/>
      <c r="F46" s="42"/>
    </row>
    <row r="47" spans="2:7" x14ac:dyDescent="0.4">
      <c r="B47" s="40"/>
      <c r="C47" s="40"/>
      <c r="D47" s="40"/>
      <c r="E47" s="54"/>
      <c r="F47" s="42"/>
    </row>
    <row r="48" spans="2:7" x14ac:dyDescent="0.4">
      <c r="B48" s="56"/>
      <c r="C48" s="40"/>
      <c r="D48" s="40"/>
      <c r="E48" s="54"/>
      <c r="F48" s="42"/>
    </row>
    <row r="49" spans="2:6" x14ac:dyDescent="0.4">
      <c r="B49" s="40"/>
      <c r="C49" s="40"/>
      <c r="D49" s="40"/>
      <c r="E49" s="54"/>
      <c r="F49" s="42"/>
    </row>
    <row r="50" spans="2:6" x14ac:dyDescent="0.4">
      <c r="B50" s="40"/>
      <c r="C50" s="40"/>
      <c r="D50" s="40"/>
      <c r="E50" s="54"/>
      <c r="F50" s="42"/>
    </row>
    <row r="51" spans="2:6" x14ac:dyDescent="0.4">
      <c r="B51" s="40"/>
      <c r="C51" s="40"/>
      <c r="D51" s="40"/>
      <c r="E51" s="54"/>
      <c r="F51" s="42"/>
    </row>
    <row r="52" spans="2:6" x14ac:dyDescent="0.4">
      <c r="B52" s="40"/>
      <c r="C52" s="40"/>
      <c r="D52" s="40"/>
      <c r="E52" s="54"/>
      <c r="F52" s="42"/>
    </row>
    <row r="53" spans="2:6" x14ac:dyDescent="0.4">
      <c r="B53" s="56"/>
      <c r="C53" s="40"/>
      <c r="D53" s="40"/>
      <c r="E53" s="54"/>
      <c r="F53" s="42"/>
    </row>
    <row r="54" spans="2:6" x14ac:dyDescent="0.4">
      <c r="B54" s="40"/>
      <c r="C54" s="40"/>
      <c r="D54" s="40"/>
      <c r="E54" s="54"/>
      <c r="F54" s="42"/>
    </row>
    <row r="55" spans="2:6" x14ac:dyDescent="0.4">
      <c r="B55" s="40"/>
      <c r="C55" s="40"/>
      <c r="D55" s="40"/>
      <c r="E55" s="54"/>
      <c r="F55" s="42"/>
    </row>
    <row r="56" spans="2:6" x14ac:dyDescent="0.4">
      <c r="B56" s="40"/>
      <c r="C56" s="40"/>
      <c r="D56" s="40"/>
      <c r="E56" s="54"/>
      <c r="F56" s="42"/>
    </row>
    <row r="57" spans="2:6" x14ac:dyDescent="0.4">
      <c r="B57" s="56"/>
      <c r="C57" s="40"/>
      <c r="D57" s="40"/>
      <c r="E57" s="54"/>
      <c r="F57" s="42"/>
    </row>
    <row r="58" spans="2:6" x14ac:dyDescent="0.4">
      <c r="B58" s="40"/>
      <c r="C58" s="40"/>
      <c r="D58" s="40"/>
      <c r="E58" s="54"/>
      <c r="F58" s="42"/>
    </row>
    <row r="59" spans="2:6" x14ac:dyDescent="0.4">
      <c r="B59" s="40"/>
      <c r="C59" s="40"/>
      <c r="D59" s="40"/>
      <c r="E59" s="54"/>
      <c r="F59" s="42"/>
    </row>
    <row r="60" spans="2:6" x14ac:dyDescent="0.4">
      <c r="B60" s="40"/>
      <c r="C60" s="40"/>
      <c r="D60" s="40"/>
      <c r="E60" s="54"/>
      <c r="F60" s="42"/>
    </row>
    <row r="61" spans="2:6" x14ac:dyDescent="0.4">
      <c r="B61" s="40"/>
      <c r="C61" s="40"/>
      <c r="D61" s="40"/>
      <c r="E61" s="54"/>
      <c r="F61" s="42"/>
    </row>
    <row r="62" spans="2:6" x14ac:dyDescent="0.4">
      <c r="B62" s="40"/>
      <c r="C62" s="40"/>
      <c r="D62" s="40"/>
      <c r="E62" s="54"/>
      <c r="F62" s="42"/>
    </row>
    <row r="63" spans="2:6" x14ac:dyDescent="0.4">
      <c r="B63" s="42"/>
      <c r="C63" s="42"/>
      <c r="D63" s="42"/>
      <c r="E63" s="40"/>
      <c r="F63" s="42"/>
    </row>
    <row r="64" spans="2:6" x14ac:dyDescent="0.4">
      <c r="B64" s="42"/>
      <c r="C64" s="42"/>
      <c r="D64" s="42"/>
      <c r="E64" s="40"/>
      <c r="F64" s="42"/>
    </row>
    <row r="65" spans="2:7" x14ac:dyDescent="0.4">
      <c r="B65" s="57"/>
      <c r="C65" s="57"/>
      <c r="D65" s="57"/>
      <c r="E65" s="40"/>
      <c r="F65" s="42"/>
    </row>
    <row r="66" spans="2:7" x14ac:dyDescent="0.4">
      <c r="B66" s="57"/>
      <c r="C66" s="57"/>
      <c r="D66" s="57"/>
      <c r="E66" s="40"/>
      <c r="F66" s="42"/>
    </row>
    <row r="67" spans="2:7" x14ac:dyDescent="0.4">
      <c r="B67" s="57"/>
      <c r="C67" s="57"/>
      <c r="D67" s="57"/>
      <c r="E67" s="40"/>
      <c r="F67" s="42"/>
    </row>
    <row r="68" spans="2:7" x14ac:dyDescent="0.4">
      <c r="B68" s="57"/>
      <c r="C68" s="57"/>
      <c r="D68" s="57"/>
      <c r="E68" s="40"/>
      <c r="F68" s="42"/>
    </row>
    <row r="69" spans="2:7" x14ac:dyDescent="0.4">
      <c r="B69" s="57"/>
      <c r="C69" s="57"/>
      <c r="D69" s="57"/>
      <c r="E69" s="40"/>
      <c r="F69" s="42"/>
    </row>
    <row r="70" spans="2:7" x14ac:dyDescent="0.4">
      <c r="B70" s="41"/>
      <c r="C70" s="42"/>
      <c r="D70" s="39"/>
      <c r="E70" s="39"/>
      <c r="F70" s="42"/>
    </row>
    <row r="71" spans="2:7" x14ac:dyDescent="0.4">
      <c r="B71" s="41"/>
      <c r="C71" s="42"/>
      <c r="D71" s="39"/>
      <c r="E71" s="39"/>
      <c r="F71" s="39"/>
      <c r="G71" s="39"/>
    </row>
  </sheetData>
  <sheetProtection algorithmName="SHA-512" hashValue="ig0YHyHi+jaEYgXkhatSbH/LPC483td8vuF+ResFN51gNlevLrKECwQH1/b3rVl2BOqKX21N2B1WNUG424XlsA==" saltValue="8Jnk6bqwfEFUBWPWwE6sVg==" spinCount="100000" sheet="1" objects="1" scenarios="1"/>
  <phoneticPr fontId="6" type="noConversion"/>
  <dataValidations count="3">
    <dataValidation type="textLength" operator="lessThanOrEqual" allowBlank="1" showInputMessage="1" sqref="H5:H25" xr:uid="{0F7E16FD-B5DF-4915-85A1-8A240DFE193E}">
      <formula1>3000</formula1>
    </dataValidation>
    <dataValidation type="decimal" operator="greaterThan" allowBlank="1" showInputMessage="1" showErrorMessage="1" sqref="D5:G25" xr:uid="{763679F6-A4C6-4320-959E-C255DCC6DBAB}">
      <formula1>0</formula1>
    </dataValidation>
    <dataValidation type="decimal" operator="greaterThanOrEqual" allowBlank="1" showInputMessage="1" showErrorMessage="1" sqref="C5:C25" xr:uid="{31D680A0-B788-43B4-B1C2-C7BD6027179A}">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3D08694-C673-4C3E-9F2F-9B687216F20C}">
          <x14:formula1>
            <xm:f>'Dropdown tables - Production'!$A$2:$A$23</xm:f>
          </x14:formula1>
          <xm:sqref>B5:B25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B2:T50"/>
  <sheetViews>
    <sheetView zoomScale="80" zoomScaleNormal="80" workbookViewId="0"/>
  </sheetViews>
  <sheetFormatPr defaultColWidth="9" defaultRowHeight="16.8" x14ac:dyDescent="0.4"/>
  <cols>
    <col min="1" max="1" width="9" style="13" customWidth="1"/>
    <col min="2" max="2" width="9" style="13" hidden="1" customWidth="1"/>
    <col min="3" max="3" width="18" style="35" customWidth="1"/>
    <col min="4" max="4" width="29.5546875" style="35" bestFit="1" customWidth="1"/>
    <col min="5" max="5" width="17" style="13" bestFit="1" customWidth="1"/>
    <col min="6" max="6" width="26.77734375" style="13" bestFit="1" customWidth="1"/>
    <col min="7" max="7" width="8.77734375" style="13" bestFit="1" customWidth="1"/>
    <col min="8" max="8" width="9.21875" style="13" customWidth="1"/>
    <col min="9" max="9" width="16.77734375" style="13" customWidth="1"/>
    <col min="10" max="10" width="29" style="13" customWidth="1"/>
    <col min="11" max="11" width="18" style="13" customWidth="1"/>
    <col min="12" max="12" width="23" style="13" bestFit="1" customWidth="1"/>
    <col min="13" max="13" width="36.5546875" style="13" customWidth="1"/>
    <col min="14" max="14" width="9.21875" style="13" customWidth="1"/>
    <col min="15" max="15" width="15.21875" style="13" customWidth="1"/>
    <col min="16" max="16" width="29.5546875" style="13" bestFit="1" customWidth="1"/>
    <col min="17" max="17" width="17" style="13" bestFit="1" customWidth="1"/>
    <col min="18" max="18" width="23.77734375" style="13" customWidth="1"/>
    <col min="19" max="19" width="26.77734375" style="13" bestFit="1" customWidth="1"/>
    <col min="20" max="20" width="26" style="13" bestFit="1" customWidth="1"/>
    <col min="21" max="16384" width="9" style="13"/>
  </cols>
  <sheetData>
    <row r="2" spans="3:20" x14ac:dyDescent="0.4">
      <c r="C2" s="19" t="s">
        <v>171</v>
      </c>
      <c r="I2" s="19" t="s">
        <v>172</v>
      </c>
      <c r="O2" s="19" t="s">
        <v>173</v>
      </c>
    </row>
    <row r="3" spans="3:20" s="14" customFormat="1" hidden="1" x14ac:dyDescent="0.4">
      <c r="C3" s="14" t="s">
        <v>174</v>
      </c>
      <c r="D3" s="14" t="s">
        <v>175</v>
      </c>
      <c r="E3" s="14" t="s">
        <v>176</v>
      </c>
      <c r="F3" s="14" t="s">
        <v>177</v>
      </c>
      <c r="G3" s="14" t="s">
        <v>178</v>
      </c>
      <c r="I3" s="14" t="s">
        <v>179</v>
      </c>
      <c r="J3" s="14" t="s">
        <v>180</v>
      </c>
      <c r="K3" s="14" t="s">
        <v>181</v>
      </c>
      <c r="L3" s="14" t="s">
        <v>182</v>
      </c>
      <c r="M3" s="14" t="s">
        <v>183</v>
      </c>
      <c r="O3" s="14" t="s">
        <v>184</v>
      </c>
      <c r="P3" s="14" t="s">
        <v>185</v>
      </c>
      <c r="Q3" s="14" t="s">
        <v>186</v>
      </c>
      <c r="R3" s="14" t="s">
        <v>187</v>
      </c>
      <c r="S3" s="14" t="s">
        <v>188</v>
      </c>
      <c r="T3" s="14" t="s">
        <v>189</v>
      </c>
    </row>
    <row r="4" spans="3:20" s="93" customFormat="1" ht="37.5" customHeight="1" thickBot="1" x14ac:dyDescent="0.35">
      <c r="C4" s="92" t="s">
        <v>190</v>
      </c>
      <c r="D4" s="92" t="s">
        <v>167</v>
      </c>
      <c r="E4" s="61" t="s">
        <v>191</v>
      </c>
      <c r="F4" s="61" t="s">
        <v>192</v>
      </c>
      <c r="G4" s="63" t="s">
        <v>162</v>
      </c>
      <c r="I4" s="94" t="s">
        <v>149</v>
      </c>
      <c r="J4" s="95" t="s">
        <v>193</v>
      </c>
      <c r="K4" s="96" t="s">
        <v>159</v>
      </c>
      <c r="L4" s="97" t="s">
        <v>194</v>
      </c>
      <c r="M4" s="97" t="s">
        <v>195</v>
      </c>
      <c r="O4" s="94" t="s">
        <v>149</v>
      </c>
      <c r="P4" s="95" t="s">
        <v>193</v>
      </c>
      <c r="Q4" s="95" t="s">
        <v>196</v>
      </c>
      <c r="R4" s="97" t="s">
        <v>194</v>
      </c>
      <c r="S4" s="96" t="s">
        <v>197</v>
      </c>
      <c r="T4" s="97" t="s">
        <v>198</v>
      </c>
    </row>
    <row r="5" spans="3:20" ht="17.399999999999999" thickTop="1" x14ac:dyDescent="0.4">
      <c r="C5" s="58"/>
      <c r="D5" s="137"/>
      <c r="E5" s="112"/>
      <c r="F5" s="112"/>
      <c r="G5" s="108"/>
      <c r="I5" s="47">
        <f>'Dropdown tables - Production'!E3</f>
        <v>0</v>
      </c>
      <c r="J5" s="140">
        <f>'Dropdown tables - Production'!G3</f>
        <v>0</v>
      </c>
      <c r="K5" s="36">
        <f>SUMIFS(Table126[Stocking count 
('# of animals)],Table126[Site name],I5,Table126[Species in production (Latin name)
(select)],J5)</f>
        <v>0</v>
      </c>
      <c r="L5" s="49" t="str">
        <f>IF(Table34[[#This Row],[Site name]]= 0, "", (SUMIFS(Table225[Mortality count by cause 
('# of animals)],Table225[Site name 
(select)],I5,Table225[Species name (Latin name)
(select)],J5)))</f>
        <v/>
      </c>
      <c r="M5" s="50" t="str">
        <f t="shared" ref="M5:M27" si="0">IFERROR(L5/K5*100, "")</f>
        <v/>
      </c>
      <c r="O5" s="47">
        <f>'Dropdown tables - Production'!K3</f>
        <v>0</v>
      </c>
      <c r="P5" s="141">
        <f>'Dropdown tables - Production'!L3</f>
        <v>0</v>
      </c>
      <c r="Q5" s="47">
        <f>'Dropdown tables - Production'!M3</f>
        <v>0</v>
      </c>
      <c r="R5" s="51" t="str">
        <f>IF(Table342[[#This Row],[Site name]]= 0, "", (SUMIFS(Table225[Mortality count by cause 
('# of animals)],Table225[Site name 
(select)],O5,Table225[Species name (Latin name)
(select)],P5)))</f>
        <v/>
      </c>
      <c r="S5" s="51" t="str">
        <f>IF(Table342[[#This Row],[Site name]]= 0, "", (SUMIFS(Table225[Mortality count by cause 
('# of animals)],Table225[Site name 
(select)],O5,Table225[Species name (Latin name)
(select)],P5, Table225[Mortality cause 
(select)],Table342[[#This Row],[Mortality cause]])))</f>
        <v/>
      </c>
      <c r="T5" s="50" t="str">
        <f t="shared" ref="T5:T36" si="1">IFERROR(S5/R5*100, "")</f>
        <v/>
      </c>
    </row>
    <row r="6" spans="3:20" x14ac:dyDescent="0.4">
      <c r="C6" s="58"/>
      <c r="D6" s="137"/>
      <c r="E6" s="112"/>
      <c r="F6" s="112"/>
      <c r="G6" s="108"/>
      <c r="I6" s="47">
        <f>'Dropdown tables - Production'!E4</f>
        <v>0</v>
      </c>
      <c r="J6" s="140">
        <f>'Dropdown tables - Production'!G4</f>
        <v>0</v>
      </c>
      <c r="K6" s="36">
        <f>SUMIFS(Table126[Stocking count 
('# of animals)],Table126[Site name],I6,Table126[Species in production (Latin name)
(select)],J6)</f>
        <v>0</v>
      </c>
      <c r="L6" s="49" t="str">
        <f>IF(Table34[[#This Row],[Site name]]= 0, "", (SUMIFS(Table225[Mortality count by cause 
('# of animals)],Table225[Site name 
(select)],I6,Table225[Species name (Latin name)
(select)],J6)))</f>
        <v/>
      </c>
      <c r="M6" s="50" t="str">
        <f t="shared" si="0"/>
        <v/>
      </c>
      <c r="O6" s="47">
        <f>'Dropdown tables - Production'!K4</f>
        <v>0</v>
      </c>
      <c r="P6" s="140">
        <f>'Dropdown tables - Production'!L4</f>
        <v>0</v>
      </c>
      <c r="Q6" s="36">
        <f>'Dropdown tables - Production'!M4</f>
        <v>0</v>
      </c>
      <c r="R6" s="49" t="str">
        <f>IF(Table342[[#This Row],[Site name]]= 0, "", (SUMIFS(Table225[Mortality count by cause 
('# of animals)],Table225[Site name 
(select)],O6,Table225[Species name (Latin name)
(select)],P6)))</f>
        <v/>
      </c>
      <c r="S6" s="49" t="str">
        <f>IF(Table342[[#This Row],[Site name]]= 0, "", (SUMIFS(Table225[Mortality count by cause 
('# of animals)],Table225[Site name 
(select)],O6,Table225[Species name (Latin name)
(select)],P6, Table225[Mortality cause 
(select)],Table342[[#This Row],[Mortality cause]])))</f>
        <v/>
      </c>
      <c r="T6" s="50" t="str">
        <f t="shared" si="1"/>
        <v/>
      </c>
    </row>
    <row r="7" spans="3:20" x14ac:dyDescent="0.4">
      <c r="C7" s="58"/>
      <c r="D7" s="137"/>
      <c r="E7" s="112"/>
      <c r="F7" s="112"/>
      <c r="G7" s="108"/>
      <c r="I7" s="47">
        <f>'Dropdown tables - Production'!E5</f>
        <v>0</v>
      </c>
      <c r="J7" s="140">
        <f>'Dropdown tables - Production'!G5</f>
        <v>0</v>
      </c>
      <c r="K7" s="36">
        <f>SUMIFS(Table126[Stocking count 
('# of animals)],Table126[Site name],I7,Table126[Species in production (Latin name)
(select)],J7)</f>
        <v>0</v>
      </c>
      <c r="L7" s="49" t="str">
        <f>IF(Table34[[#This Row],[Site name]]= 0, "", (SUMIFS(Table225[Mortality count by cause 
('# of animals)],Table225[Site name 
(select)],I7,Table225[Species name (Latin name)
(select)],J7)))</f>
        <v/>
      </c>
      <c r="M7" s="50" t="str">
        <f t="shared" si="0"/>
        <v/>
      </c>
      <c r="O7" s="47">
        <f>'Dropdown tables - Production'!K5</f>
        <v>0</v>
      </c>
      <c r="P7" s="140">
        <f>'Dropdown tables - Production'!L5</f>
        <v>0</v>
      </c>
      <c r="Q7" s="36">
        <f>'Dropdown tables - Production'!M5</f>
        <v>0</v>
      </c>
      <c r="R7" s="49" t="str">
        <f>IF(Table342[[#This Row],[Site name]]= 0, "", (SUMIFS(Table225[Mortality count by cause 
('# of animals)],Table225[Site name 
(select)],O7,Table225[Species name (Latin name)
(select)],P7)))</f>
        <v/>
      </c>
      <c r="S7" s="49" t="str">
        <f>IF(Table342[[#This Row],[Site name]]= 0, "", (SUMIFS(Table225[Mortality count by cause 
('# of animals)],Table225[Site name 
(select)],O7,Table225[Species name (Latin name)
(select)],P7, Table225[Mortality cause 
(select)],Table342[[#This Row],[Mortality cause]])))</f>
        <v/>
      </c>
      <c r="T7" s="50" t="str">
        <f t="shared" si="1"/>
        <v/>
      </c>
    </row>
    <row r="8" spans="3:20" x14ac:dyDescent="0.4">
      <c r="C8" s="58"/>
      <c r="D8" s="137"/>
      <c r="E8" s="112"/>
      <c r="F8" s="112"/>
      <c r="G8" s="108"/>
      <c r="I8" s="47">
        <f>'Dropdown tables - Production'!E6</f>
        <v>0</v>
      </c>
      <c r="J8" s="140">
        <f>'Dropdown tables - Production'!G6</f>
        <v>0</v>
      </c>
      <c r="K8" s="36">
        <f>SUMIFS(Table126[Stocking count 
('# of animals)],Table126[Site name],I8,Table126[Species in production (Latin name)
(select)],J8)</f>
        <v>0</v>
      </c>
      <c r="L8" s="49" t="str">
        <f>IF(Table34[[#This Row],[Site name]]= 0, "", (SUMIFS(Table225[Mortality count by cause 
('# of animals)],Table225[Site name 
(select)],I8,Table225[Species name (Latin name)
(select)],J8)))</f>
        <v/>
      </c>
      <c r="M8" s="50" t="str">
        <f t="shared" si="0"/>
        <v/>
      </c>
      <c r="O8" s="47">
        <f>'Dropdown tables - Production'!K6</f>
        <v>0</v>
      </c>
      <c r="P8" s="140">
        <f>'Dropdown tables - Production'!L6</f>
        <v>0</v>
      </c>
      <c r="Q8" s="36">
        <f>'Dropdown tables - Production'!M6</f>
        <v>0</v>
      </c>
      <c r="R8" s="49" t="str">
        <f>IF(Table342[[#This Row],[Site name]]= 0, "", (SUMIFS(Table225[Mortality count by cause 
('# of animals)],Table225[Site name 
(select)],O8,Table225[Species name (Latin name)
(select)],P8)))</f>
        <v/>
      </c>
      <c r="S8" s="49" t="str">
        <f>IF(Table342[[#This Row],[Site name]]= 0, "", (SUMIFS(Table225[Mortality count by cause 
('# of animals)],Table225[Site name 
(select)],O8,Table225[Species name (Latin name)
(select)],P8, Table225[Mortality cause 
(select)],Table342[[#This Row],[Mortality cause]])))</f>
        <v/>
      </c>
      <c r="T8" s="50" t="str">
        <f t="shared" si="1"/>
        <v/>
      </c>
    </row>
    <row r="9" spans="3:20" x14ac:dyDescent="0.4">
      <c r="C9" s="58"/>
      <c r="D9" s="137"/>
      <c r="E9" s="112"/>
      <c r="F9" s="112"/>
      <c r="G9" s="108"/>
      <c r="I9" s="47">
        <f>'Dropdown tables - Production'!E7</f>
        <v>0</v>
      </c>
      <c r="J9" s="140">
        <f>'Dropdown tables - Production'!G7</f>
        <v>0</v>
      </c>
      <c r="K9" s="36">
        <f>SUMIFS(Table126[Stocking count 
('# of animals)],Table126[Site name],I9,Table126[Species in production (Latin name)
(select)],J9)</f>
        <v>0</v>
      </c>
      <c r="L9" s="49" t="str">
        <f>IF(Table34[[#This Row],[Site name]]= 0, "", (SUMIFS(Table225[Mortality count by cause 
('# of animals)],Table225[Site name 
(select)],I9,Table225[Species name (Latin name)
(select)],J9)))</f>
        <v/>
      </c>
      <c r="M9" s="50" t="str">
        <f t="shared" si="0"/>
        <v/>
      </c>
      <c r="O9" s="47">
        <f>'Dropdown tables - Production'!K7</f>
        <v>0</v>
      </c>
      <c r="P9" s="140">
        <f>'Dropdown tables - Production'!L7</f>
        <v>0</v>
      </c>
      <c r="Q9" s="36">
        <f>'Dropdown tables - Production'!M7</f>
        <v>0</v>
      </c>
      <c r="R9" s="49" t="str">
        <f>IF(Table342[[#This Row],[Site name]]= 0, "", (SUMIFS(Table225[Mortality count by cause 
('# of animals)],Table225[Site name 
(select)],O9,Table225[Species name (Latin name)
(select)],P9)))</f>
        <v/>
      </c>
      <c r="S9" s="49" t="str">
        <f>IF(Table342[[#This Row],[Site name]]= 0, "", (SUMIFS(Table225[Mortality count by cause 
('# of animals)],Table225[Site name 
(select)],O9,Table225[Species name (Latin name)
(select)],P9, Table225[Mortality cause 
(select)],Table342[[#This Row],[Mortality cause]])))</f>
        <v/>
      </c>
      <c r="T9" s="50" t="str">
        <f t="shared" si="1"/>
        <v/>
      </c>
    </row>
    <row r="10" spans="3:20" x14ac:dyDescent="0.4">
      <c r="C10" s="58"/>
      <c r="D10" s="137"/>
      <c r="E10" s="112"/>
      <c r="F10" s="112"/>
      <c r="G10" s="108"/>
      <c r="I10" s="47">
        <f>'Dropdown tables - Production'!E8</f>
        <v>0</v>
      </c>
      <c r="J10" s="140">
        <f>'Dropdown tables - Production'!G8</f>
        <v>0</v>
      </c>
      <c r="K10" s="36">
        <f>SUMIFS(Table126[Stocking count 
('# of animals)],Table126[Site name],I10,Table126[Species in production (Latin name)
(select)],J10)</f>
        <v>0</v>
      </c>
      <c r="L10" s="49" t="str">
        <f>IF(Table34[[#This Row],[Site name]]= 0, "", (SUMIFS(Table225[Mortality count by cause 
('# of animals)],Table225[Site name 
(select)],I10,Table225[Species name (Latin name)
(select)],J10)))</f>
        <v/>
      </c>
      <c r="M10" s="50" t="str">
        <f t="shared" si="0"/>
        <v/>
      </c>
      <c r="O10" s="47">
        <f>'Dropdown tables - Production'!K8</f>
        <v>0</v>
      </c>
      <c r="P10" s="140">
        <f>'Dropdown tables - Production'!L8</f>
        <v>0</v>
      </c>
      <c r="Q10" s="36">
        <f>'Dropdown tables - Production'!M8</f>
        <v>0</v>
      </c>
      <c r="R10" s="49" t="str">
        <f>IF(Table342[[#This Row],[Site name]]= 0, "", (SUMIFS(Table225[Mortality count by cause 
('# of animals)],Table225[Site name 
(select)],O10,Table225[Species name (Latin name)
(select)],P10)))</f>
        <v/>
      </c>
      <c r="S10" s="49" t="str">
        <f>IF(Table342[[#This Row],[Site name]]= 0, "", (SUMIFS(Table225[Mortality count by cause 
('# of animals)],Table225[Site name 
(select)],O10,Table225[Species name (Latin name)
(select)],P10, Table225[Mortality cause 
(select)],Table342[[#This Row],[Mortality cause]])))</f>
        <v/>
      </c>
      <c r="T10" s="50" t="str">
        <f t="shared" si="1"/>
        <v/>
      </c>
    </row>
    <row r="11" spans="3:20" x14ac:dyDescent="0.4">
      <c r="C11" s="58"/>
      <c r="D11" s="137"/>
      <c r="E11" s="112"/>
      <c r="F11" s="112"/>
      <c r="G11" s="108"/>
      <c r="I11" s="47">
        <f>'Dropdown tables - Production'!E9</f>
        <v>0</v>
      </c>
      <c r="J11" s="140">
        <f>'Dropdown tables - Production'!G9</f>
        <v>0</v>
      </c>
      <c r="K11" s="36">
        <f>SUMIFS(Table126[Stocking count 
('# of animals)],Table126[Site name],I11,Table126[Species in production (Latin name)
(select)],J11)</f>
        <v>0</v>
      </c>
      <c r="L11" s="49" t="str">
        <f>IF(Table34[[#This Row],[Site name]]= 0, "", (SUMIFS(Table225[Mortality count by cause 
('# of animals)],Table225[Site name 
(select)],I11,Table225[Species name (Latin name)
(select)],J11)))</f>
        <v/>
      </c>
      <c r="M11" s="50" t="str">
        <f t="shared" si="0"/>
        <v/>
      </c>
      <c r="O11" s="47">
        <f>'Dropdown tables - Production'!K9</f>
        <v>0</v>
      </c>
      <c r="P11" s="140">
        <f>'Dropdown tables - Production'!L9</f>
        <v>0</v>
      </c>
      <c r="Q11" s="36">
        <f>'Dropdown tables - Production'!M9</f>
        <v>0</v>
      </c>
      <c r="R11" s="49" t="str">
        <f>IF(Table342[[#This Row],[Site name]]= 0, "", (SUMIFS(Table225[Mortality count by cause 
('# of animals)],Table225[Site name 
(select)],O11,Table225[Species name (Latin name)
(select)],P11)))</f>
        <v/>
      </c>
      <c r="S11" s="49" t="str">
        <f>IF(Table342[[#This Row],[Site name]]= 0, "", (SUMIFS(Table225[Mortality count by cause 
('# of animals)],Table225[Site name 
(select)],O11,Table225[Species name (Latin name)
(select)],P11, Table225[Mortality cause 
(select)],Table342[[#This Row],[Mortality cause]])))</f>
        <v/>
      </c>
      <c r="T11" s="50" t="str">
        <f t="shared" si="1"/>
        <v/>
      </c>
    </row>
    <row r="12" spans="3:20" x14ac:dyDescent="0.4">
      <c r="C12" s="58"/>
      <c r="D12" s="137"/>
      <c r="E12" s="112"/>
      <c r="F12" s="112"/>
      <c r="G12" s="108"/>
      <c r="I12" s="47">
        <f>'Dropdown tables - Production'!E10</f>
        <v>0</v>
      </c>
      <c r="J12" s="140">
        <f>'Dropdown tables - Production'!G10</f>
        <v>0</v>
      </c>
      <c r="K12" s="36">
        <f>SUMIFS(Table126[Stocking count 
('# of animals)],Table126[Site name],I12,Table126[Species in production (Latin name)
(select)],J12)</f>
        <v>0</v>
      </c>
      <c r="L12" s="49" t="str">
        <f>IF(Table34[[#This Row],[Site name]]= 0, "", (SUMIFS(Table225[Mortality count by cause 
('# of animals)],Table225[Site name 
(select)],I12,Table225[Species name (Latin name)
(select)],J12)))</f>
        <v/>
      </c>
      <c r="M12" s="50" t="str">
        <f t="shared" si="0"/>
        <v/>
      </c>
      <c r="O12" s="47">
        <f>'Dropdown tables - Production'!K10</f>
        <v>0</v>
      </c>
      <c r="P12" s="140">
        <f>'Dropdown tables - Production'!L10</f>
        <v>0</v>
      </c>
      <c r="Q12" s="36">
        <f>'Dropdown tables - Production'!M10</f>
        <v>0</v>
      </c>
      <c r="R12" s="49" t="str">
        <f>IF(Table342[[#This Row],[Site name]]= 0, "", (SUMIFS(Table225[Mortality count by cause 
('# of animals)],Table225[Site name 
(select)],O12,Table225[Species name (Latin name)
(select)],P12)))</f>
        <v/>
      </c>
      <c r="S12" s="49" t="str">
        <f>IF(Table342[[#This Row],[Site name]]= 0, "", (SUMIFS(Table225[Mortality count by cause 
('# of animals)],Table225[Site name 
(select)],O12,Table225[Species name (Latin name)
(select)],P12, Table225[Mortality cause 
(select)],Table342[[#This Row],[Mortality cause]])))</f>
        <v/>
      </c>
      <c r="T12" s="50" t="str">
        <f t="shared" si="1"/>
        <v/>
      </c>
    </row>
    <row r="13" spans="3:20" x14ac:dyDescent="0.4">
      <c r="C13" s="58"/>
      <c r="D13" s="137"/>
      <c r="E13" s="112"/>
      <c r="F13" s="112"/>
      <c r="G13" s="108"/>
      <c r="I13" s="47">
        <f>'Dropdown tables - Production'!E11</f>
        <v>0</v>
      </c>
      <c r="J13" s="140">
        <f>'Dropdown tables - Production'!G11</f>
        <v>0</v>
      </c>
      <c r="K13" s="36">
        <f>SUMIFS(Table126[Stocking count 
('# of animals)],Table126[Site name],I13,Table126[Species in production (Latin name)
(select)],J13)</f>
        <v>0</v>
      </c>
      <c r="L13" s="49" t="str">
        <f>IF(Table34[[#This Row],[Site name]]= 0, "", (SUMIFS(Table225[Mortality count by cause 
('# of animals)],Table225[Site name 
(select)],I13,Table225[Species name (Latin name)
(select)],J13)))</f>
        <v/>
      </c>
      <c r="M13" s="50" t="str">
        <f t="shared" si="0"/>
        <v/>
      </c>
      <c r="O13" s="47">
        <f>'Dropdown tables - Production'!K11</f>
        <v>0</v>
      </c>
      <c r="P13" s="140">
        <f>'Dropdown tables - Production'!L11</f>
        <v>0</v>
      </c>
      <c r="Q13" s="36">
        <f>'Dropdown tables - Production'!M11</f>
        <v>0</v>
      </c>
      <c r="R13" s="49" t="str">
        <f>IF(Table342[[#This Row],[Site name]]= 0, "", (SUMIFS(Table225[Mortality count by cause 
('# of animals)],Table225[Site name 
(select)],O13,Table225[Species name (Latin name)
(select)],P13)))</f>
        <v/>
      </c>
      <c r="S13" s="49" t="str">
        <f>IF(Table342[[#This Row],[Site name]]= 0, "", (SUMIFS(Table225[Mortality count by cause 
('# of animals)],Table225[Site name 
(select)],O13,Table225[Species name (Latin name)
(select)],P13, Table225[Mortality cause 
(select)],Table342[[#This Row],[Mortality cause]])))</f>
        <v/>
      </c>
      <c r="T13" s="50" t="str">
        <f t="shared" si="1"/>
        <v/>
      </c>
    </row>
    <row r="14" spans="3:20" x14ac:dyDescent="0.4">
      <c r="C14" s="58"/>
      <c r="D14" s="137"/>
      <c r="E14" s="112"/>
      <c r="F14" s="112"/>
      <c r="G14" s="108"/>
      <c r="I14" s="47">
        <f>'Dropdown tables - Production'!E12</f>
        <v>0</v>
      </c>
      <c r="J14" s="140">
        <f>'Dropdown tables - Production'!G12</f>
        <v>0</v>
      </c>
      <c r="K14" s="36">
        <f>SUMIFS(Table126[Stocking count 
('# of animals)],Table126[Site name],I14,Table126[Species in production (Latin name)
(select)],J14)</f>
        <v>0</v>
      </c>
      <c r="L14" s="49" t="str">
        <f>IF(Table34[[#This Row],[Site name]]= 0, "", (SUMIFS(Table225[Mortality count by cause 
('# of animals)],Table225[Site name 
(select)],I14,Table225[Species name (Latin name)
(select)],J14)))</f>
        <v/>
      </c>
      <c r="M14" s="50" t="str">
        <f t="shared" si="0"/>
        <v/>
      </c>
      <c r="O14" s="47">
        <f>'Dropdown tables - Production'!K12</f>
        <v>0</v>
      </c>
      <c r="P14" s="140">
        <f>'Dropdown tables - Production'!L12</f>
        <v>0</v>
      </c>
      <c r="Q14" s="36">
        <f>'Dropdown tables - Production'!M12</f>
        <v>0</v>
      </c>
      <c r="R14" s="49" t="str">
        <f>IF(Table342[[#This Row],[Site name]]= 0, "", (SUMIFS(Table225[Mortality count by cause 
('# of animals)],Table225[Site name 
(select)],O14,Table225[Species name (Latin name)
(select)],P14)))</f>
        <v/>
      </c>
      <c r="S14" s="49" t="str">
        <f>IF(Table342[[#This Row],[Site name]]= 0, "", (SUMIFS(Table225[Mortality count by cause 
('# of animals)],Table225[Site name 
(select)],O14,Table225[Species name (Latin name)
(select)],P14, Table225[Mortality cause 
(select)],Table342[[#This Row],[Mortality cause]])))</f>
        <v/>
      </c>
      <c r="T14" s="50" t="str">
        <f t="shared" si="1"/>
        <v/>
      </c>
    </row>
    <row r="15" spans="3:20" x14ac:dyDescent="0.4">
      <c r="C15" s="58"/>
      <c r="D15" s="137"/>
      <c r="E15" s="112"/>
      <c r="F15" s="112"/>
      <c r="G15" s="108"/>
      <c r="I15" s="47">
        <f>'Dropdown tables - Production'!E13</f>
        <v>0</v>
      </c>
      <c r="J15" s="140">
        <f>'Dropdown tables - Production'!G13</f>
        <v>0</v>
      </c>
      <c r="K15" s="36">
        <f>SUMIFS(Table126[Stocking count 
('# of animals)],Table126[Site name],I15,Table126[Species in production (Latin name)
(select)],J15)</f>
        <v>0</v>
      </c>
      <c r="L15" s="49" t="str">
        <f>IF(Table34[[#This Row],[Site name]]= 0, "", (SUMIFS(Table225[Mortality count by cause 
('# of animals)],Table225[Site name 
(select)],I15,Table225[Species name (Latin name)
(select)],J15)))</f>
        <v/>
      </c>
      <c r="M15" s="50" t="str">
        <f t="shared" si="0"/>
        <v/>
      </c>
      <c r="O15" s="47">
        <f>'Dropdown tables - Production'!K13</f>
        <v>0</v>
      </c>
      <c r="P15" s="140">
        <f>'Dropdown tables - Production'!L13</f>
        <v>0</v>
      </c>
      <c r="Q15" s="36">
        <f>'Dropdown tables - Production'!M13</f>
        <v>0</v>
      </c>
      <c r="R15" s="49" t="str">
        <f>IF(Table342[[#This Row],[Site name]]= 0, "", (SUMIFS(Table225[Mortality count by cause 
('# of animals)],Table225[Site name 
(select)],O15,Table225[Species name (Latin name)
(select)],P15)))</f>
        <v/>
      </c>
      <c r="S15" s="49" t="str">
        <f>IF(Table342[[#This Row],[Site name]]= 0, "", (SUMIFS(Table225[Mortality count by cause 
('# of animals)],Table225[Site name 
(select)],O15,Table225[Species name (Latin name)
(select)],P15, Table225[Mortality cause 
(select)],Table342[[#This Row],[Mortality cause]])))</f>
        <v/>
      </c>
      <c r="T15" s="50" t="str">
        <f t="shared" si="1"/>
        <v/>
      </c>
    </row>
    <row r="16" spans="3:20" x14ac:dyDescent="0.4">
      <c r="C16" s="58"/>
      <c r="D16" s="137"/>
      <c r="E16" s="112"/>
      <c r="F16" s="112"/>
      <c r="G16" s="108"/>
      <c r="I16" s="47">
        <f>'Dropdown tables - Production'!E14</f>
        <v>0</v>
      </c>
      <c r="J16" s="140">
        <f>'Dropdown tables - Production'!G14</f>
        <v>0</v>
      </c>
      <c r="K16" s="36">
        <f>SUMIFS(Table126[Stocking count 
('# of animals)],Table126[Site name],I16,Table126[Species in production (Latin name)
(select)],J16)</f>
        <v>0</v>
      </c>
      <c r="L16" s="49" t="str">
        <f>IF(Table34[[#This Row],[Site name]]= 0, "", (SUMIFS(Table225[Mortality count by cause 
('# of animals)],Table225[Site name 
(select)],I16,Table225[Species name (Latin name)
(select)],J16)))</f>
        <v/>
      </c>
      <c r="M16" s="50" t="str">
        <f t="shared" si="0"/>
        <v/>
      </c>
      <c r="O16" s="47">
        <f>'Dropdown tables - Production'!K14</f>
        <v>0</v>
      </c>
      <c r="P16" s="140">
        <f>'Dropdown tables - Production'!L14</f>
        <v>0</v>
      </c>
      <c r="Q16" s="36">
        <f>'Dropdown tables - Production'!M14</f>
        <v>0</v>
      </c>
      <c r="R16" s="49" t="str">
        <f>IF(Table342[[#This Row],[Site name]]= 0, "", (SUMIFS(Table225[Mortality count by cause 
('# of animals)],Table225[Site name 
(select)],O16,Table225[Species name (Latin name)
(select)],P16)))</f>
        <v/>
      </c>
      <c r="S16" s="49" t="str">
        <f>IF(Table342[[#This Row],[Site name]]= 0, "", (SUMIFS(Table225[Mortality count by cause 
('# of animals)],Table225[Site name 
(select)],O16,Table225[Species name (Latin name)
(select)],P16, Table225[Mortality cause 
(select)],Table342[[#This Row],[Mortality cause]])))</f>
        <v/>
      </c>
      <c r="T16" s="50" t="str">
        <f t="shared" si="1"/>
        <v/>
      </c>
    </row>
    <row r="17" spans="3:20" x14ac:dyDescent="0.4">
      <c r="C17" s="58"/>
      <c r="D17" s="137"/>
      <c r="E17" s="112"/>
      <c r="F17" s="112"/>
      <c r="G17" s="108"/>
      <c r="I17" s="47">
        <f>'Dropdown tables - Production'!E15</f>
        <v>0</v>
      </c>
      <c r="J17" s="140">
        <f>'Dropdown tables - Production'!G15</f>
        <v>0</v>
      </c>
      <c r="K17" s="36">
        <f>SUMIFS(Table126[Stocking count 
('# of animals)],Table126[Site name],I17,Table126[Species in production (Latin name)
(select)],J17)</f>
        <v>0</v>
      </c>
      <c r="L17" s="49" t="str">
        <f>IF(Table34[[#This Row],[Site name]]= 0, "", (SUMIFS(Table225[Mortality count by cause 
('# of animals)],Table225[Site name 
(select)],I17,Table225[Species name (Latin name)
(select)],J17)))</f>
        <v/>
      </c>
      <c r="M17" s="50" t="str">
        <f t="shared" si="0"/>
        <v/>
      </c>
      <c r="O17" s="47">
        <f>'Dropdown tables - Production'!K15</f>
        <v>0</v>
      </c>
      <c r="P17" s="140">
        <f>'Dropdown tables - Production'!L15</f>
        <v>0</v>
      </c>
      <c r="Q17" s="36">
        <f>'Dropdown tables - Production'!M15</f>
        <v>0</v>
      </c>
      <c r="R17" s="49" t="str">
        <f>IF(Table342[[#This Row],[Site name]]= 0, "", (SUMIFS(Table225[Mortality count by cause 
('# of animals)],Table225[Site name 
(select)],O17,Table225[Species name (Latin name)
(select)],P17)))</f>
        <v/>
      </c>
      <c r="S17" s="49" t="str">
        <f>IF(Table342[[#This Row],[Site name]]= 0, "", (SUMIFS(Table225[Mortality count by cause 
('# of animals)],Table225[Site name 
(select)],O17,Table225[Species name (Latin name)
(select)],P17, Table225[Mortality cause 
(select)],Table342[[#This Row],[Mortality cause]])))</f>
        <v/>
      </c>
      <c r="T17" s="50" t="str">
        <f t="shared" si="1"/>
        <v/>
      </c>
    </row>
    <row r="18" spans="3:20" x14ac:dyDescent="0.4">
      <c r="C18" s="58"/>
      <c r="D18" s="137"/>
      <c r="E18" s="112"/>
      <c r="F18" s="112"/>
      <c r="G18" s="108"/>
      <c r="I18" s="47">
        <f>'Dropdown tables - Production'!E16</f>
        <v>0</v>
      </c>
      <c r="J18" s="140">
        <f>'Dropdown tables - Production'!G16</f>
        <v>0</v>
      </c>
      <c r="K18" s="36">
        <f>SUMIFS(Table126[Stocking count 
('# of animals)],Table126[Site name],I18,Table126[Species in production (Latin name)
(select)],J18)</f>
        <v>0</v>
      </c>
      <c r="L18" s="49" t="str">
        <f>IF(Table34[[#This Row],[Site name]]= 0, "", (SUMIFS(Table225[Mortality count by cause 
('# of animals)],Table225[Site name 
(select)],I18,Table225[Species name (Latin name)
(select)],J18)))</f>
        <v/>
      </c>
      <c r="M18" s="50" t="str">
        <f t="shared" si="0"/>
        <v/>
      </c>
      <c r="O18" s="47">
        <f>'Dropdown tables - Production'!K16</f>
        <v>0</v>
      </c>
      <c r="P18" s="140">
        <f>'Dropdown tables - Production'!L16</f>
        <v>0</v>
      </c>
      <c r="Q18" s="36">
        <f>'Dropdown tables - Production'!M16</f>
        <v>0</v>
      </c>
      <c r="R18" s="49" t="str">
        <f>IF(Table342[[#This Row],[Site name]]= 0, "", (SUMIFS(Table225[Mortality count by cause 
('# of animals)],Table225[Site name 
(select)],O18,Table225[Species name (Latin name)
(select)],P18)))</f>
        <v/>
      </c>
      <c r="S18" s="49" t="str">
        <f>IF(Table342[[#This Row],[Site name]]= 0, "", (SUMIFS(Table225[Mortality count by cause 
('# of animals)],Table225[Site name 
(select)],O18,Table225[Species name (Latin name)
(select)],P18, Table225[Mortality cause 
(select)],Table342[[#This Row],[Mortality cause]])))</f>
        <v/>
      </c>
      <c r="T18" s="50" t="str">
        <f t="shared" si="1"/>
        <v/>
      </c>
    </row>
    <row r="19" spans="3:20" x14ac:dyDescent="0.4">
      <c r="C19" s="58"/>
      <c r="D19" s="137"/>
      <c r="E19" s="112"/>
      <c r="F19" s="112"/>
      <c r="G19" s="108"/>
      <c r="I19" s="47">
        <f>'Dropdown tables - Production'!E17</f>
        <v>0</v>
      </c>
      <c r="J19" s="140">
        <f>'Dropdown tables - Production'!G17</f>
        <v>0</v>
      </c>
      <c r="K19" s="36">
        <f>SUMIFS(Table126[Stocking count 
('# of animals)],Table126[Site name],I19,Table126[Species in production (Latin name)
(select)],J19)</f>
        <v>0</v>
      </c>
      <c r="L19" s="49" t="str">
        <f>IF(Table34[[#This Row],[Site name]]= 0, "", (SUMIFS(Table225[Mortality count by cause 
('# of animals)],Table225[Site name 
(select)],I19,Table225[Species name (Latin name)
(select)],J19)))</f>
        <v/>
      </c>
      <c r="M19" s="50" t="str">
        <f t="shared" si="0"/>
        <v/>
      </c>
      <c r="O19" s="47">
        <f>'Dropdown tables - Production'!K17</f>
        <v>0</v>
      </c>
      <c r="P19" s="140">
        <f>'Dropdown tables - Production'!L17</f>
        <v>0</v>
      </c>
      <c r="Q19" s="36">
        <f>'Dropdown tables - Production'!M17</f>
        <v>0</v>
      </c>
      <c r="R19" s="49" t="str">
        <f>IF(Table342[[#This Row],[Site name]]= 0, "", (SUMIFS(Table225[Mortality count by cause 
('# of animals)],Table225[Site name 
(select)],O19,Table225[Species name (Latin name)
(select)],P19)))</f>
        <v/>
      </c>
      <c r="S19" s="49" t="str">
        <f>IF(Table342[[#This Row],[Site name]]= 0, "", (SUMIFS(Table225[Mortality count by cause 
('# of animals)],Table225[Site name 
(select)],O19,Table225[Species name (Latin name)
(select)],P19, Table225[Mortality cause 
(select)],Table342[[#This Row],[Mortality cause]])))</f>
        <v/>
      </c>
      <c r="T19" s="50" t="str">
        <f t="shared" si="1"/>
        <v/>
      </c>
    </row>
    <row r="20" spans="3:20" x14ac:dyDescent="0.4">
      <c r="C20" s="58"/>
      <c r="D20" s="137"/>
      <c r="E20" s="112"/>
      <c r="F20" s="112"/>
      <c r="G20" s="108"/>
      <c r="I20" s="47">
        <f>'Dropdown tables - Production'!E18</f>
        <v>0</v>
      </c>
      <c r="J20" s="140">
        <f>'Dropdown tables - Production'!G18</f>
        <v>0</v>
      </c>
      <c r="K20" s="36">
        <f>SUMIFS(Table126[Stocking count 
('# of animals)],Table126[Site name],I20,Table126[Species in production (Latin name)
(select)],J20)</f>
        <v>0</v>
      </c>
      <c r="L20" s="49" t="str">
        <f>IF(Table34[[#This Row],[Site name]]= 0, "", (SUMIFS(Table225[Mortality count by cause 
('# of animals)],Table225[Site name 
(select)],I20,Table225[Species name (Latin name)
(select)],J20)))</f>
        <v/>
      </c>
      <c r="M20" s="50" t="str">
        <f t="shared" si="0"/>
        <v/>
      </c>
      <c r="O20" s="47">
        <f>'Dropdown tables - Production'!K18</f>
        <v>0</v>
      </c>
      <c r="P20" s="140">
        <f>'Dropdown tables - Production'!L18</f>
        <v>0</v>
      </c>
      <c r="Q20" s="36">
        <f>'Dropdown tables - Production'!M18</f>
        <v>0</v>
      </c>
      <c r="R20" s="49" t="str">
        <f>IF(Table342[[#This Row],[Site name]]= 0, "", (SUMIFS(Table225[Mortality count by cause 
('# of animals)],Table225[Site name 
(select)],O20,Table225[Species name (Latin name)
(select)],P20)))</f>
        <v/>
      </c>
      <c r="S20" s="49" t="str">
        <f>IF(Table342[[#This Row],[Site name]]= 0, "", (SUMIFS(Table225[Mortality count by cause 
('# of animals)],Table225[Site name 
(select)],O20,Table225[Species name (Latin name)
(select)],P20, Table225[Mortality cause 
(select)],Table342[[#This Row],[Mortality cause]])))</f>
        <v/>
      </c>
      <c r="T20" s="50" t="str">
        <f t="shared" si="1"/>
        <v/>
      </c>
    </row>
    <row r="21" spans="3:20" x14ac:dyDescent="0.4">
      <c r="C21" s="58"/>
      <c r="D21" s="137"/>
      <c r="E21" s="112"/>
      <c r="F21" s="112"/>
      <c r="G21" s="108"/>
      <c r="I21" s="47">
        <f>'Dropdown tables - Production'!E19</f>
        <v>0</v>
      </c>
      <c r="J21" s="140">
        <f>'Dropdown tables - Production'!G19</f>
        <v>0</v>
      </c>
      <c r="K21" s="36">
        <f>SUMIFS(Table126[Stocking count 
('# of animals)],Table126[Site name],I21,Table126[Species in production (Latin name)
(select)],J21)</f>
        <v>0</v>
      </c>
      <c r="L21" s="49" t="str">
        <f>IF(Table34[[#This Row],[Site name]]= 0, "", (SUMIFS(Table225[Mortality count by cause 
('# of animals)],Table225[Site name 
(select)],I21,Table225[Species name (Latin name)
(select)],J21)))</f>
        <v/>
      </c>
      <c r="M21" s="50" t="str">
        <f t="shared" si="0"/>
        <v/>
      </c>
      <c r="O21" s="47">
        <f>'Dropdown tables - Production'!K19</f>
        <v>0</v>
      </c>
      <c r="P21" s="140">
        <f>'Dropdown tables - Production'!L19</f>
        <v>0</v>
      </c>
      <c r="Q21" s="36">
        <f>'Dropdown tables - Production'!M19</f>
        <v>0</v>
      </c>
      <c r="R21" s="49" t="str">
        <f>IF(Table342[[#This Row],[Site name]]= 0, "", (SUMIFS(Table225[Mortality count by cause 
('# of animals)],Table225[Site name 
(select)],O21,Table225[Species name (Latin name)
(select)],P21)))</f>
        <v/>
      </c>
      <c r="S21" s="49" t="str">
        <f>IF(Table342[[#This Row],[Site name]]= 0, "", (SUMIFS(Table225[Mortality count by cause 
('# of animals)],Table225[Site name 
(select)],O21,Table225[Species name (Latin name)
(select)],P21, Table225[Mortality cause 
(select)],Table342[[#This Row],[Mortality cause]])))</f>
        <v/>
      </c>
      <c r="T21" s="50" t="str">
        <f t="shared" si="1"/>
        <v/>
      </c>
    </row>
    <row r="22" spans="3:20" x14ac:dyDescent="0.4">
      <c r="C22" s="58"/>
      <c r="D22" s="137"/>
      <c r="E22" s="112"/>
      <c r="F22" s="112"/>
      <c r="G22" s="108"/>
      <c r="I22" s="47">
        <f>'Dropdown tables - Production'!E20</f>
        <v>0</v>
      </c>
      <c r="J22" s="140">
        <f>'Dropdown tables - Production'!G20</f>
        <v>0</v>
      </c>
      <c r="K22" s="36">
        <f>SUMIFS(Table126[Stocking count 
('# of animals)],Table126[Site name],I22,Table126[Species in production (Latin name)
(select)],J22)</f>
        <v>0</v>
      </c>
      <c r="L22" s="49" t="str">
        <f>IF(Table34[[#This Row],[Site name]]= 0, "", (SUMIFS(Table225[Mortality count by cause 
('# of animals)],Table225[Site name 
(select)],I22,Table225[Species name (Latin name)
(select)],J22)))</f>
        <v/>
      </c>
      <c r="M22" s="50" t="str">
        <f t="shared" si="0"/>
        <v/>
      </c>
      <c r="O22" s="47">
        <f>'Dropdown tables - Production'!K20</f>
        <v>0</v>
      </c>
      <c r="P22" s="140">
        <f>'Dropdown tables - Production'!L20</f>
        <v>0</v>
      </c>
      <c r="Q22" s="36">
        <f>'Dropdown tables - Production'!M20</f>
        <v>0</v>
      </c>
      <c r="R22" s="49" t="str">
        <f>IF(Table342[[#This Row],[Site name]]= 0, "", (SUMIFS(Table225[Mortality count by cause 
('# of animals)],Table225[Site name 
(select)],O22,Table225[Species name (Latin name)
(select)],P22)))</f>
        <v/>
      </c>
      <c r="S22" s="49" t="str">
        <f>IF(Table342[[#This Row],[Site name]]= 0, "", (SUMIFS(Table225[Mortality count by cause 
('# of animals)],Table225[Site name 
(select)],O22,Table225[Species name (Latin name)
(select)],P22, Table225[Mortality cause 
(select)],Table342[[#This Row],[Mortality cause]])))</f>
        <v/>
      </c>
      <c r="T22" s="50" t="str">
        <f t="shared" si="1"/>
        <v/>
      </c>
    </row>
    <row r="23" spans="3:20" x14ac:dyDescent="0.4">
      <c r="C23" s="58"/>
      <c r="D23" s="137"/>
      <c r="E23" s="112"/>
      <c r="F23" s="112"/>
      <c r="G23" s="108"/>
      <c r="I23" s="47">
        <f>'Dropdown tables - Production'!E21</f>
        <v>0</v>
      </c>
      <c r="J23" s="140">
        <f>'Dropdown tables - Production'!G21</f>
        <v>0</v>
      </c>
      <c r="K23" s="36">
        <f>SUMIFS(Table126[Stocking count 
('# of animals)],Table126[Site name],I23,Table126[Species in production (Latin name)
(select)],J23)</f>
        <v>0</v>
      </c>
      <c r="L23" s="49" t="str">
        <f>IF(Table34[[#This Row],[Site name]]= 0, "", (SUMIFS(Table225[Mortality count by cause 
('# of animals)],Table225[Site name 
(select)],I23,Table225[Species name (Latin name)
(select)],J23)))</f>
        <v/>
      </c>
      <c r="M23" s="50" t="str">
        <f t="shared" si="0"/>
        <v/>
      </c>
      <c r="O23" s="47">
        <f>'Dropdown tables - Production'!K21</f>
        <v>0</v>
      </c>
      <c r="P23" s="140">
        <f>'Dropdown tables - Production'!L21</f>
        <v>0</v>
      </c>
      <c r="Q23" s="36">
        <f>'Dropdown tables - Production'!M21</f>
        <v>0</v>
      </c>
      <c r="R23" s="49" t="str">
        <f>IF(Table342[[#This Row],[Site name]]= 0, "", (SUMIFS(Table225[Mortality count by cause 
('# of animals)],Table225[Site name 
(select)],O23,Table225[Species name (Latin name)
(select)],P23)))</f>
        <v/>
      </c>
      <c r="S23" s="49" t="str">
        <f>IF(Table342[[#This Row],[Site name]]= 0, "", (SUMIFS(Table225[Mortality count by cause 
('# of animals)],Table225[Site name 
(select)],O23,Table225[Species name (Latin name)
(select)],P23, Table225[Mortality cause 
(select)],Table342[[#This Row],[Mortality cause]])))</f>
        <v/>
      </c>
      <c r="T23" s="50" t="str">
        <f t="shared" si="1"/>
        <v/>
      </c>
    </row>
    <row r="24" spans="3:20" x14ac:dyDescent="0.4">
      <c r="C24" s="58"/>
      <c r="D24" s="137"/>
      <c r="E24" s="112"/>
      <c r="F24" s="112"/>
      <c r="G24" s="108"/>
      <c r="I24" s="47">
        <f>'Dropdown tables - Production'!E22</f>
        <v>0</v>
      </c>
      <c r="J24" s="140">
        <f>'Dropdown tables - Production'!G22</f>
        <v>0</v>
      </c>
      <c r="K24" s="36">
        <f>SUMIFS(Table126[Stocking count 
('# of animals)],Table126[Site name],I24,Table126[Species in production (Latin name)
(select)],J24)</f>
        <v>0</v>
      </c>
      <c r="L24" s="49" t="str">
        <f>IF(Table34[[#This Row],[Site name]]= 0, "", (SUMIFS(Table225[Mortality count by cause 
('# of animals)],Table225[Site name 
(select)],I24,Table225[Species name (Latin name)
(select)],J24)))</f>
        <v/>
      </c>
      <c r="M24" s="50" t="str">
        <f t="shared" si="0"/>
        <v/>
      </c>
      <c r="O24" s="47">
        <f>'Dropdown tables - Production'!K22</f>
        <v>0</v>
      </c>
      <c r="P24" s="140">
        <f>'Dropdown tables - Production'!L22</f>
        <v>0</v>
      </c>
      <c r="Q24" s="36">
        <f>'Dropdown tables - Production'!M22</f>
        <v>0</v>
      </c>
      <c r="R24" s="49" t="str">
        <f>IF(Table342[[#This Row],[Site name]]= 0, "", (SUMIFS(Table225[Mortality count by cause 
('# of animals)],Table225[Site name 
(select)],O24,Table225[Species name (Latin name)
(select)],P24)))</f>
        <v/>
      </c>
      <c r="S24" s="49" t="str">
        <f>IF(Table342[[#This Row],[Site name]]= 0, "", (SUMIFS(Table225[Mortality count by cause 
('# of animals)],Table225[Site name 
(select)],O24,Table225[Species name (Latin name)
(select)],P24, Table225[Mortality cause 
(select)],Table342[[#This Row],[Mortality cause]])))</f>
        <v/>
      </c>
      <c r="T24" s="50" t="str">
        <f t="shared" si="1"/>
        <v/>
      </c>
    </row>
    <row r="25" spans="3:20" x14ac:dyDescent="0.4">
      <c r="C25" s="58"/>
      <c r="D25" s="137"/>
      <c r="E25" s="112"/>
      <c r="F25" s="112"/>
      <c r="G25" s="108"/>
      <c r="I25" s="47">
        <f>'Dropdown tables - Production'!E23</f>
        <v>0</v>
      </c>
      <c r="J25" s="140">
        <f>'Dropdown tables - Production'!G23</f>
        <v>0</v>
      </c>
      <c r="K25" s="36">
        <f>SUMIFS(Table126[Stocking count 
('# of animals)],Table126[Site name],I25,Table126[Species in production (Latin name)
(select)],J25)</f>
        <v>0</v>
      </c>
      <c r="L25" s="49" t="str">
        <f>IF(Table34[[#This Row],[Site name]]= 0, "", (SUMIFS(Table225[Mortality count by cause 
('# of animals)],Table225[Site name 
(select)],I25,Table225[Species name (Latin name)
(select)],J25)))</f>
        <v/>
      </c>
      <c r="M25" s="50" t="str">
        <f t="shared" si="0"/>
        <v/>
      </c>
      <c r="O25" s="47">
        <f>'Dropdown tables - Production'!K23</f>
        <v>0</v>
      </c>
      <c r="P25" s="140">
        <f>'Dropdown tables - Production'!L23</f>
        <v>0</v>
      </c>
      <c r="Q25" s="36">
        <f>'Dropdown tables - Production'!M23</f>
        <v>0</v>
      </c>
      <c r="R25" s="49" t="str">
        <f>IF(Table342[[#This Row],[Site name]]= 0, "", (SUMIFS(Table225[Mortality count by cause 
('# of animals)],Table225[Site name 
(select)],O25,Table225[Species name (Latin name)
(select)],P25)))</f>
        <v/>
      </c>
      <c r="S25" s="49" t="str">
        <f>IF(Table342[[#This Row],[Site name]]= 0, "", (SUMIFS(Table225[Mortality count by cause 
('# of animals)],Table225[Site name 
(select)],O25,Table225[Species name (Latin name)
(select)],P25, Table225[Mortality cause 
(select)],Table342[[#This Row],[Mortality cause]])))</f>
        <v/>
      </c>
      <c r="T25" s="50" t="str">
        <f t="shared" si="1"/>
        <v/>
      </c>
    </row>
    <row r="26" spans="3:20" x14ac:dyDescent="0.4">
      <c r="C26" s="58"/>
      <c r="D26" s="137"/>
      <c r="E26" s="112"/>
      <c r="F26" s="112"/>
      <c r="G26" s="108"/>
      <c r="I26" s="47">
        <f>'Dropdown tables - Production'!E24</f>
        <v>0</v>
      </c>
      <c r="J26" s="140">
        <f>'Dropdown tables - Production'!G24</f>
        <v>0</v>
      </c>
      <c r="K26" s="36">
        <f>SUMIFS(Table126[Stocking count 
('# of animals)],Table126[Site name],I26,Table126[Species in production (Latin name)
(select)],J26)</f>
        <v>0</v>
      </c>
      <c r="L26" s="49" t="str">
        <f>IF(Table34[[#This Row],[Site name]]= 0, "", (SUMIFS(Table225[Mortality count by cause 
('# of animals)],Table225[Site name 
(select)],I26,Table225[Species name (Latin name)
(select)],J26)))</f>
        <v/>
      </c>
      <c r="M26" s="50" t="str">
        <f t="shared" si="0"/>
        <v/>
      </c>
      <c r="O26" s="47">
        <f>'Dropdown tables - Production'!K24</f>
        <v>0</v>
      </c>
      <c r="P26" s="140">
        <f>'Dropdown tables - Production'!L24</f>
        <v>0</v>
      </c>
      <c r="Q26" s="36">
        <f>'Dropdown tables - Production'!M24</f>
        <v>0</v>
      </c>
      <c r="R26" s="49" t="str">
        <f>IF(Table342[[#This Row],[Site name]]= 0, "", (SUMIFS(Table225[Mortality count by cause 
('# of animals)],Table225[Site name 
(select)],O26,Table225[Species name (Latin name)
(select)],P26)))</f>
        <v/>
      </c>
      <c r="S26" s="49" t="str">
        <f>IF(Table342[[#This Row],[Site name]]= 0, "", (SUMIFS(Table225[Mortality count by cause 
('# of animals)],Table225[Site name 
(select)],O26,Table225[Species name (Latin name)
(select)],P26, Table225[Mortality cause 
(select)],Table342[[#This Row],[Mortality cause]])))</f>
        <v/>
      </c>
      <c r="T26" s="50" t="str">
        <f t="shared" si="1"/>
        <v/>
      </c>
    </row>
    <row r="27" spans="3:20" x14ac:dyDescent="0.4">
      <c r="C27" s="58"/>
      <c r="D27" s="137"/>
      <c r="E27" s="112"/>
      <c r="F27" s="112"/>
      <c r="G27" s="108"/>
      <c r="I27" s="47">
        <f>'Dropdown tables - Production'!E25</f>
        <v>0</v>
      </c>
      <c r="J27" s="140">
        <f>'Dropdown tables - Production'!G25</f>
        <v>0</v>
      </c>
      <c r="K27" s="36">
        <f>SUMIFS(Table126[Stocking count 
('# of animals)],Table126[Site name],I27,Table126[Species in production (Latin name)
(select)],J27)</f>
        <v>0</v>
      </c>
      <c r="L27" s="49" t="str">
        <f>IF(Table34[[#This Row],[Site name]]= 0, "", (SUMIFS(Table225[Mortality count by cause 
('# of animals)],Table225[Site name 
(select)],I27,Table225[Species name (Latin name)
(select)],J27)))</f>
        <v/>
      </c>
      <c r="M27" s="50" t="str">
        <f t="shared" si="0"/>
        <v/>
      </c>
      <c r="O27" s="47">
        <f>'Dropdown tables - Production'!K25</f>
        <v>0</v>
      </c>
      <c r="P27" s="140">
        <f>'Dropdown tables - Production'!L25</f>
        <v>0</v>
      </c>
      <c r="Q27" s="36">
        <f>'Dropdown tables - Production'!M25</f>
        <v>0</v>
      </c>
      <c r="R27" s="49" t="str">
        <f>IF(Table342[[#This Row],[Site name]]= 0, "", (SUMIFS(Table225[Mortality count by cause 
('# of animals)],Table225[Site name 
(select)],O27,Table225[Species name (Latin name)
(select)],P27)))</f>
        <v/>
      </c>
      <c r="S27" s="49" t="str">
        <f>IF(Table342[[#This Row],[Site name]]= 0, "", (SUMIFS(Table225[Mortality count by cause 
('# of animals)],Table225[Site name 
(select)],O27,Table225[Species name (Latin name)
(select)],P27, Table225[Mortality cause 
(select)],Table342[[#This Row],[Mortality cause]])))</f>
        <v/>
      </c>
      <c r="T27" s="50" t="str">
        <f t="shared" si="1"/>
        <v/>
      </c>
    </row>
    <row r="28" spans="3:20" x14ac:dyDescent="0.4">
      <c r="C28" s="58"/>
      <c r="D28" s="137"/>
      <c r="E28" s="112"/>
      <c r="F28" s="112"/>
      <c r="G28" s="108"/>
      <c r="I28" s="47">
        <f>'Dropdown tables - Production'!E26</f>
        <v>0</v>
      </c>
      <c r="J28" s="140">
        <f>'Dropdown tables - Production'!G26</f>
        <v>0</v>
      </c>
      <c r="K28" s="36">
        <f>SUMIFS(Table126[Stocking count 
('# of animals)],Table126[Site name],I28,Table126[Species in production (Latin name)
(select)],J28)</f>
        <v>0</v>
      </c>
      <c r="L28" s="49" t="str">
        <f>IF(Table34[[#This Row],[Site name]]= 0, "", (SUMIFS(Table225[Mortality count by cause 
('# of animals)],Table225[Site name 
(select)],I28,Table225[Species name (Latin name)
(select)],J28)))</f>
        <v/>
      </c>
      <c r="M28" s="50" t="str">
        <f t="shared" ref="M28:M50" si="2">IFERROR(L28/K28*100, "")</f>
        <v/>
      </c>
      <c r="O28" s="47">
        <f>'Dropdown tables - Production'!K26</f>
        <v>0</v>
      </c>
      <c r="P28" s="140">
        <f>'Dropdown tables - Production'!L26</f>
        <v>0</v>
      </c>
      <c r="Q28" s="36">
        <f>'Dropdown tables - Production'!M26</f>
        <v>0</v>
      </c>
      <c r="R28" s="49" t="str">
        <f>IF(Table342[[#This Row],[Site name]]= 0, "", (SUMIFS(Table225[Mortality count by cause 
('# of animals)],Table225[Site name 
(select)],O28,Table225[Species name (Latin name)
(select)],P28)))</f>
        <v/>
      </c>
      <c r="S28" s="49" t="str">
        <f>IF(Table342[[#This Row],[Site name]]= 0, "", (SUMIFS(Table225[Mortality count by cause 
('# of animals)],Table225[Site name 
(select)],O28,Table225[Species name (Latin name)
(select)],P28, Table225[Mortality cause 
(select)],Table342[[#This Row],[Mortality cause]])))</f>
        <v/>
      </c>
      <c r="T28" s="50" t="str">
        <f t="shared" si="1"/>
        <v/>
      </c>
    </row>
    <row r="29" spans="3:20" x14ac:dyDescent="0.4">
      <c r="C29" s="58"/>
      <c r="D29" s="137"/>
      <c r="E29" s="112"/>
      <c r="F29" s="112"/>
      <c r="G29" s="108"/>
      <c r="I29" s="47">
        <f>'Dropdown tables - Production'!E27</f>
        <v>0</v>
      </c>
      <c r="J29" s="140">
        <f>'Dropdown tables - Production'!G27</f>
        <v>0</v>
      </c>
      <c r="K29" s="36">
        <f>SUMIFS(Table126[Stocking count 
('# of animals)],Table126[Site name],I29,Table126[Species in production (Latin name)
(select)],J29)</f>
        <v>0</v>
      </c>
      <c r="L29" s="49" t="str">
        <f>IF(Table34[[#This Row],[Site name]]= 0, "", (SUMIFS(Table225[Mortality count by cause 
('# of animals)],Table225[Site name 
(select)],I29,Table225[Species name (Latin name)
(select)],J29)))</f>
        <v/>
      </c>
      <c r="M29" s="50" t="str">
        <f t="shared" si="2"/>
        <v/>
      </c>
      <c r="O29" s="47">
        <f>'Dropdown tables - Production'!K27</f>
        <v>0</v>
      </c>
      <c r="P29" s="140">
        <f>'Dropdown tables - Production'!L27</f>
        <v>0</v>
      </c>
      <c r="Q29" s="36">
        <f>'Dropdown tables - Production'!M27</f>
        <v>0</v>
      </c>
      <c r="R29" s="49" t="str">
        <f>IF(Table342[[#This Row],[Site name]]= 0, "", (SUMIFS(Table225[Mortality count by cause 
('# of animals)],Table225[Site name 
(select)],O29,Table225[Species name (Latin name)
(select)],P29)))</f>
        <v/>
      </c>
      <c r="S29" s="49" t="str">
        <f>IF(Table342[[#This Row],[Site name]]= 0, "", (SUMIFS(Table225[Mortality count by cause 
('# of animals)],Table225[Site name 
(select)],O29,Table225[Species name (Latin name)
(select)],P29, Table225[Mortality cause 
(select)],Table342[[#This Row],[Mortality cause]])))</f>
        <v/>
      </c>
      <c r="T29" s="50" t="str">
        <f t="shared" si="1"/>
        <v/>
      </c>
    </row>
    <row r="30" spans="3:20" x14ac:dyDescent="0.4">
      <c r="C30" s="58"/>
      <c r="D30" s="137"/>
      <c r="E30" s="112"/>
      <c r="F30" s="112"/>
      <c r="G30" s="108"/>
      <c r="I30" s="47">
        <f>'Dropdown tables - Production'!E28</f>
        <v>0</v>
      </c>
      <c r="J30" s="140">
        <f>'Dropdown tables - Production'!G28</f>
        <v>0</v>
      </c>
      <c r="K30" s="36">
        <f>SUMIFS(Table126[Stocking count 
('# of animals)],Table126[Site name],I30,Table126[Species in production (Latin name)
(select)],J30)</f>
        <v>0</v>
      </c>
      <c r="L30" s="49" t="str">
        <f>IF(Table34[[#This Row],[Site name]]= 0, "", (SUMIFS(Table225[Mortality count by cause 
('# of animals)],Table225[Site name 
(select)],I30,Table225[Species name (Latin name)
(select)],J30)))</f>
        <v/>
      </c>
      <c r="M30" s="50" t="str">
        <f t="shared" si="2"/>
        <v/>
      </c>
      <c r="O30" s="47">
        <f>'Dropdown tables - Production'!K28</f>
        <v>0</v>
      </c>
      <c r="P30" s="140">
        <f>'Dropdown tables - Production'!L28</f>
        <v>0</v>
      </c>
      <c r="Q30" s="36">
        <f>'Dropdown tables - Production'!M28</f>
        <v>0</v>
      </c>
      <c r="R30" s="49" t="str">
        <f>IF(Table342[[#This Row],[Site name]]= 0, "", (SUMIFS(Table225[Mortality count by cause 
('# of animals)],Table225[Site name 
(select)],O30,Table225[Species name (Latin name)
(select)],P30)))</f>
        <v/>
      </c>
      <c r="S30" s="49" t="str">
        <f>IF(Table342[[#This Row],[Site name]]= 0, "", (SUMIFS(Table225[Mortality count by cause 
('# of animals)],Table225[Site name 
(select)],O30,Table225[Species name (Latin name)
(select)],P30, Table225[Mortality cause 
(select)],Table342[[#This Row],[Mortality cause]])))</f>
        <v/>
      </c>
      <c r="T30" s="50" t="str">
        <f t="shared" si="1"/>
        <v/>
      </c>
    </row>
    <row r="31" spans="3:20" x14ac:dyDescent="0.4">
      <c r="C31" s="58"/>
      <c r="D31" s="137"/>
      <c r="E31" s="112"/>
      <c r="F31" s="112"/>
      <c r="G31" s="108"/>
      <c r="I31" s="47">
        <f>'Dropdown tables - Production'!E29</f>
        <v>0</v>
      </c>
      <c r="J31" s="140">
        <f>'Dropdown tables - Production'!G29</f>
        <v>0</v>
      </c>
      <c r="K31" s="36">
        <f>SUMIFS(Table126[Stocking count 
('# of animals)],Table126[Site name],I31,Table126[Species in production (Latin name)
(select)],J31)</f>
        <v>0</v>
      </c>
      <c r="L31" s="49" t="str">
        <f>IF(Table34[[#This Row],[Site name]]= 0, "", (SUMIFS(Table225[Mortality count by cause 
('# of animals)],Table225[Site name 
(select)],I31,Table225[Species name (Latin name)
(select)],J31)))</f>
        <v/>
      </c>
      <c r="M31" s="50" t="str">
        <f t="shared" si="2"/>
        <v/>
      </c>
      <c r="O31" s="47">
        <f>'Dropdown tables - Production'!K29</f>
        <v>0</v>
      </c>
      <c r="P31" s="140">
        <f>'Dropdown tables - Production'!L29</f>
        <v>0</v>
      </c>
      <c r="Q31" s="36">
        <f>'Dropdown tables - Production'!M29</f>
        <v>0</v>
      </c>
      <c r="R31" s="49" t="str">
        <f>IF(Table342[[#This Row],[Site name]]= 0, "", (SUMIFS(Table225[Mortality count by cause 
('# of animals)],Table225[Site name 
(select)],O31,Table225[Species name (Latin name)
(select)],P31)))</f>
        <v/>
      </c>
      <c r="S31" s="49" t="str">
        <f>IF(Table342[[#This Row],[Site name]]= 0, "", (SUMIFS(Table225[Mortality count by cause 
('# of animals)],Table225[Site name 
(select)],O31,Table225[Species name (Latin name)
(select)],P31, Table225[Mortality cause 
(select)],Table342[[#This Row],[Mortality cause]])))</f>
        <v/>
      </c>
      <c r="T31" s="50" t="str">
        <f t="shared" si="1"/>
        <v/>
      </c>
    </row>
    <row r="32" spans="3:20" x14ac:dyDescent="0.4">
      <c r="C32" s="58"/>
      <c r="D32" s="137"/>
      <c r="E32" s="112"/>
      <c r="F32" s="112"/>
      <c r="G32" s="108"/>
      <c r="I32" s="47">
        <f>'Dropdown tables - Production'!E30</f>
        <v>0</v>
      </c>
      <c r="J32" s="140">
        <f>'Dropdown tables - Production'!G30</f>
        <v>0</v>
      </c>
      <c r="K32" s="36">
        <f>SUMIFS(Table126[Stocking count 
('# of animals)],Table126[Site name],I32,Table126[Species in production (Latin name)
(select)],J32)</f>
        <v>0</v>
      </c>
      <c r="L32" s="49" t="str">
        <f>IF(Table34[[#This Row],[Site name]]= 0, "", (SUMIFS(Table225[Mortality count by cause 
('# of animals)],Table225[Site name 
(select)],I32,Table225[Species name (Latin name)
(select)],J32)))</f>
        <v/>
      </c>
      <c r="M32" s="50" t="str">
        <f t="shared" si="2"/>
        <v/>
      </c>
      <c r="O32" s="47">
        <f>'Dropdown tables - Production'!K30</f>
        <v>0</v>
      </c>
      <c r="P32" s="140">
        <f>'Dropdown tables - Production'!L30</f>
        <v>0</v>
      </c>
      <c r="Q32" s="36">
        <f>'Dropdown tables - Production'!M30</f>
        <v>0</v>
      </c>
      <c r="R32" s="49" t="str">
        <f>IF(Table342[[#This Row],[Site name]]= 0, "", (SUMIFS(Table225[Mortality count by cause 
('# of animals)],Table225[Site name 
(select)],O32,Table225[Species name (Latin name)
(select)],P32)))</f>
        <v/>
      </c>
      <c r="S32" s="49" t="str">
        <f>IF(Table342[[#This Row],[Site name]]= 0, "", (SUMIFS(Table225[Mortality count by cause 
('# of animals)],Table225[Site name 
(select)],O32,Table225[Species name (Latin name)
(select)],P32, Table225[Mortality cause 
(select)],Table342[[#This Row],[Mortality cause]])))</f>
        <v/>
      </c>
      <c r="T32" s="50" t="str">
        <f t="shared" si="1"/>
        <v/>
      </c>
    </row>
    <row r="33" spans="3:20" x14ac:dyDescent="0.4">
      <c r="C33" s="58"/>
      <c r="D33" s="137"/>
      <c r="E33" s="112"/>
      <c r="F33" s="112"/>
      <c r="G33" s="108"/>
      <c r="I33" s="47">
        <f>'Dropdown tables - Production'!E31</f>
        <v>0</v>
      </c>
      <c r="J33" s="140">
        <f>'Dropdown tables - Production'!G31</f>
        <v>0</v>
      </c>
      <c r="K33" s="36">
        <f>SUMIFS(Table126[Stocking count 
('# of animals)],Table126[Site name],I33,Table126[Species in production (Latin name)
(select)],J33)</f>
        <v>0</v>
      </c>
      <c r="L33" s="49" t="str">
        <f>IF(Table34[[#This Row],[Site name]]= 0, "", (SUMIFS(Table225[Mortality count by cause 
('# of animals)],Table225[Site name 
(select)],I33,Table225[Species name (Latin name)
(select)],J33)))</f>
        <v/>
      </c>
      <c r="M33" s="50" t="str">
        <f t="shared" si="2"/>
        <v/>
      </c>
      <c r="O33" s="47">
        <f>'Dropdown tables - Production'!K31</f>
        <v>0</v>
      </c>
      <c r="P33" s="140">
        <f>'Dropdown tables - Production'!L31</f>
        <v>0</v>
      </c>
      <c r="Q33" s="36">
        <f>'Dropdown tables - Production'!M31</f>
        <v>0</v>
      </c>
      <c r="R33" s="49" t="str">
        <f>IF(Table342[[#This Row],[Site name]]= 0, "", (SUMIFS(Table225[Mortality count by cause 
('# of animals)],Table225[Site name 
(select)],O33,Table225[Species name (Latin name)
(select)],P33)))</f>
        <v/>
      </c>
      <c r="S33" s="49" t="str">
        <f>IF(Table342[[#This Row],[Site name]]= 0, "", (SUMIFS(Table225[Mortality count by cause 
('# of animals)],Table225[Site name 
(select)],O33,Table225[Species name (Latin name)
(select)],P33, Table225[Mortality cause 
(select)],Table342[[#This Row],[Mortality cause]])))</f>
        <v/>
      </c>
      <c r="T33" s="50" t="str">
        <f t="shared" si="1"/>
        <v/>
      </c>
    </row>
    <row r="34" spans="3:20" x14ac:dyDescent="0.4">
      <c r="C34" s="58"/>
      <c r="D34" s="137"/>
      <c r="E34" s="112"/>
      <c r="F34" s="112"/>
      <c r="G34" s="108"/>
      <c r="I34" s="47">
        <f>'Dropdown tables - Production'!E32</f>
        <v>0</v>
      </c>
      <c r="J34" s="140">
        <f>'Dropdown tables - Production'!G32</f>
        <v>0</v>
      </c>
      <c r="K34" s="36">
        <f>SUMIFS(Table126[Stocking count 
('# of animals)],Table126[Site name],I34,Table126[Species in production (Latin name)
(select)],J34)</f>
        <v>0</v>
      </c>
      <c r="L34" s="49" t="str">
        <f>IF(Table34[[#This Row],[Site name]]= 0, "", (SUMIFS(Table225[Mortality count by cause 
('# of animals)],Table225[Site name 
(select)],I34,Table225[Species name (Latin name)
(select)],J34)))</f>
        <v/>
      </c>
      <c r="M34" s="50" t="str">
        <f t="shared" si="2"/>
        <v/>
      </c>
      <c r="O34" s="47">
        <f>'Dropdown tables - Production'!K32</f>
        <v>0</v>
      </c>
      <c r="P34" s="140">
        <f>'Dropdown tables - Production'!L32</f>
        <v>0</v>
      </c>
      <c r="Q34" s="36">
        <f>'Dropdown tables - Production'!M32</f>
        <v>0</v>
      </c>
      <c r="R34" s="49" t="str">
        <f>IF(Table342[[#This Row],[Site name]]= 0, "", (SUMIFS(Table225[Mortality count by cause 
('# of animals)],Table225[Site name 
(select)],O34,Table225[Species name (Latin name)
(select)],P34)))</f>
        <v/>
      </c>
      <c r="S34" s="49" t="str">
        <f>IF(Table342[[#This Row],[Site name]]= 0, "", (SUMIFS(Table225[Mortality count by cause 
('# of animals)],Table225[Site name 
(select)],O34,Table225[Species name (Latin name)
(select)],P34, Table225[Mortality cause 
(select)],Table342[[#This Row],[Mortality cause]])))</f>
        <v/>
      </c>
      <c r="T34" s="50" t="str">
        <f t="shared" si="1"/>
        <v/>
      </c>
    </row>
    <row r="35" spans="3:20" x14ac:dyDescent="0.4">
      <c r="C35" s="58"/>
      <c r="D35" s="137"/>
      <c r="E35" s="112"/>
      <c r="F35" s="112"/>
      <c r="G35" s="108"/>
      <c r="I35" s="47">
        <f>'Dropdown tables - Production'!E33</f>
        <v>0</v>
      </c>
      <c r="J35" s="140">
        <f>'Dropdown tables - Production'!G33</f>
        <v>0</v>
      </c>
      <c r="K35" s="36">
        <f>SUMIFS(Table126[Stocking count 
('# of animals)],Table126[Site name],I35,Table126[Species in production (Latin name)
(select)],J35)</f>
        <v>0</v>
      </c>
      <c r="L35" s="49" t="str">
        <f>IF(Table34[[#This Row],[Site name]]= 0, "", (SUMIFS(Table225[Mortality count by cause 
('# of animals)],Table225[Site name 
(select)],I35,Table225[Species name (Latin name)
(select)],J35)))</f>
        <v/>
      </c>
      <c r="M35" s="50" t="str">
        <f t="shared" si="2"/>
        <v/>
      </c>
      <c r="O35" s="47">
        <f>'Dropdown tables - Production'!K33</f>
        <v>0</v>
      </c>
      <c r="P35" s="140">
        <f>'Dropdown tables - Production'!L33</f>
        <v>0</v>
      </c>
      <c r="Q35" s="36">
        <f>'Dropdown tables - Production'!M33</f>
        <v>0</v>
      </c>
      <c r="R35" s="49" t="str">
        <f>IF(Table342[[#This Row],[Site name]]= 0, "", (SUMIFS(Table225[Mortality count by cause 
('# of animals)],Table225[Site name 
(select)],O35,Table225[Species name (Latin name)
(select)],P35)))</f>
        <v/>
      </c>
      <c r="S35" s="49" t="str">
        <f>IF(Table342[[#This Row],[Site name]]= 0, "", (SUMIFS(Table225[Mortality count by cause 
('# of animals)],Table225[Site name 
(select)],O35,Table225[Species name (Latin name)
(select)],P35, Table225[Mortality cause 
(select)],Table342[[#This Row],[Mortality cause]])))</f>
        <v/>
      </c>
      <c r="T35" s="50" t="str">
        <f t="shared" si="1"/>
        <v/>
      </c>
    </row>
    <row r="36" spans="3:20" x14ac:dyDescent="0.4">
      <c r="C36" s="58"/>
      <c r="D36" s="137"/>
      <c r="E36" s="112"/>
      <c r="F36" s="112"/>
      <c r="G36" s="108"/>
      <c r="I36" s="47">
        <f>'Dropdown tables - Production'!E34</f>
        <v>0</v>
      </c>
      <c r="J36" s="140">
        <f>'Dropdown tables - Production'!G34</f>
        <v>0</v>
      </c>
      <c r="K36" s="36">
        <f>SUMIFS(Table126[Stocking count 
('# of animals)],Table126[Site name],I36,Table126[Species in production (Latin name)
(select)],J36)</f>
        <v>0</v>
      </c>
      <c r="L36" s="49" t="str">
        <f>IF(Table34[[#This Row],[Site name]]= 0, "", (SUMIFS(Table225[Mortality count by cause 
('# of animals)],Table225[Site name 
(select)],I36,Table225[Species name (Latin name)
(select)],J36)))</f>
        <v/>
      </c>
      <c r="M36" s="50" t="str">
        <f t="shared" si="2"/>
        <v/>
      </c>
      <c r="O36" s="47">
        <f>'Dropdown tables - Production'!K34</f>
        <v>0</v>
      </c>
      <c r="P36" s="140">
        <f>'Dropdown tables - Production'!L34</f>
        <v>0</v>
      </c>
      <c r="Q36" s="36">
        <f>'Dropdown tables - Production'!M34</f>
        <v>0</v>
      </c>
      <c r="R36" s="49" t="str">
        <f>IF(Table342[[#This Row],[Site name]]= 0, "", (SUMIFS(Table225[Mortality count by cause 
('# of animals)],Table225[Site name 
(select)],O36,Table225[Species name (Latin name)
(select)],P36)))</f>
        <v/>
      </c>
      <c r="S36" s="49" t="str">
        <f>IF(Table342[[#This Row],[Site name]]= 0, "", (SUMIFS(Table225[Mortality count by cause 
('# of animals)],Table225[Site name 
(select)],O36,Table225[Species name (Latin name)
(select)],P36, Table225[Mortality cause 
(select)],Table342[[#This Row],[Mortality cause]])))</f>
        <v/>
      </c>
      <c r="T36" s="50" t="str">
        <f t="shared" si="1"/>
        <v/>
      </c>
    </row>
    <row r="37" spans="3:20" x14ac:dyDescent="0.4">
      <c r="C37" s="58"/>
      <c r="D37" s="137"/>
      <c r="E37" s="112"/>
      <c r="F37" s="112"/>
      <c r="G37" s="108"/>
      <c r="I37" s="47">
        <f>'Dropdown tables - Production'!E35</f>
        <v>0</v>
      </c>
      <c r="J37" s="140">
        <f>'Dropdown tables - Production'!G35</f>
        <v>0</v>
      </c>
      <c r="K37" s="36">
        <f>SUMIFS(Table126[Stocking count 
('# of animals)],Table126[Site name],I37,Table126[Species in production (Latin name)
(select)],J37)</f>
        <v>0</v>
      </c>
      <c r="L37" s="49" t="str">
        <f>IF(Table34[[#This Row],[Site name]]= 0, "", (SUMIFS(Table225[Mortality count by cause 
('# of animals)],Table225[Site name 
(select)],I37,Table225[Species name (Latin name)
(select)],J37)))</f>
        <v/>
      </c>
      <c r="M37" s="50" t="str">
        <f t="shared" si="2"/>
        <v/>
      </c>
      <c r="O37" s="47">
        <f>'Dropdown tables - Production'!K35</f>
        <v>0</v>
      </c>
      <c r="P37" s="140">
        <f>'Dropdown tables - Production'!L35</f>
        <v>0</v>
      </c>
      <c r="Q37" s="36">
        <f>'Dropdown tables - Production'!M35</f>
        <v>0</v>
      </c>
      <c r="R37" s="49" t="str">
        <f>IF(Table342[[#This Row],[Site name]]= 0, "", (SUMIFS(Table225[Mortality count by cause 
('# of animals)],Table225[Site name 
(select)],O37,Table225[Species name (Latin name)
(select)],P37)))</f>
        <v/>
      </c>
      <c r="S37" s="49" t="str">
        <f>IF(Table342[[#This Row],[Site name]]= 0, "", (SUMIFS(Table225[Mortality count by cause 
('# of animals)],Table225[Site name 
(select)],O37,Table225[Species name (Latin name)
(select)],P37, Table225[Mortality cause 
(select)],Table342[[#This Row],[Mortality cause]])))</f>
        <v/>
      </c>
      <c r="T37" s="50" t="str">
        <f t="shared" ref="T37:T50" si="3">IFERROR(S37/R37*100, "")</f>
        <v/>
      </c>
    </row>
    <row r="38" spans="3:20" x14ac:dyDescent="0.4">
      <c r="C38" s="58"/>
      <c r="D38" s="137"/>
      <c r="E38" s="112"/>
      <c r="F38" s="112"/>
      <c r="G38" s="108"/>
      <c r="I38" s="47">
        <f>'Dropdown tables - Production'!E36</f>
        <v>0</v>
      </c>
      <c r="J38" s="140">
        <f>'Dropdown tables - Production'!G36</f>
        <v>0</v>
      </c>
      <c r="K38" s="36">
        <f>SUMIFS(Table126[Stocking count 
('# of animals)],Table126[Site name],I38,Table126[Species in production (Latin name)
(select)],J38)</f>
        <v>0</v>
      </c>
      <c r="L38" s="49" t="str">
        <f>IF(Table34[[#This Row],[Site name]]= 0, "", (SUMIFS(Table225[Mortality count by cause 
('# of animals)],Table225[Site name 
(select)],I38,Table225[Species name (Latin name)
(select)],J38)))</f>
        <v/>
      </c>
      <c r="M38" s="50" t="str">
        <f t="shared" si="2"/>
        <v/>
      </c>
      <c r="O38" s="47">
        <f>'Dropdown tables - Production'!K36</f>
        <v>0</v>
      </c>
      <c r="P38" s="140">
        <f>'Dropdown tables - Production'!L36</f>
        <v>0</v>
      </c>
      <c r="Q38" s="36">
        <f>'Dropdown tables - Production'!M36</f>
        <v>0</v>
      </c>
      <c r="R38" s="49" t="str">
        <f>IF(Table342[[#This Row],[Site name]]= 0, "", (SUMIFS(Table225[Mortality count by cause 
('# of animals)],Table225[Site name 
(select)],O38,Table225[Species name (Latin name)
(select)],P38)))</f>
        <v/>
      </c>
      <c r="S38" s="49" t="str">
        <f>IF(Table342[[#This Row],[Site name]]= 0, "", (SUMIFS(Table225[Mortality count by cause 
('# of animals)],Table225[Site name 
(select)],O38,Table225[Species name (Latin name)
(select)],P38, Table225[Mortality cause 
(select)],Table342[[#This Row],[Mortality cause]])))</f>
        <v/>
      </c>
      <c r="T38" s="50" t="str">
        <f t="shared" si="3"/>
        <v/>
      </c>
    </row>
    <row r="39" spans="3:20" x14ac:dyDescent="0.4">
      <c r="C39" s="58"/>
      <c r="D39" s="137"/>
      <c r="E39" s="112"/>
      <c r="F39" s="112"/>
      <c r="G39" s="108"/>
      <c r="I39" s="47">
        <f>'Dropdown tables - Production'!E37</f>
        <v>0</v>
      </c>
      <c r="J39" s="140">
        <f>'Dropdown tables - Production'!G37</f>
        <v>0</v>
      </c>
      <c r="K39" s="36">
        <f>SUMIFS(Table126[Stocking count 
('# of animals)],Table126[Site name],I39,Table126[Species in production (Latin name)
(select)],J39)</f>
        <v>0</v>
      </c>
      <c r="L39" s="49" t="str">
        <f>IF(Table34[[#This Row],[Site name]]= 0, "", (SUMIFS(Table225[Mortality count by cause 
('# of animals)],Table225[Site name 
(select)],I39,Table225[Species name (Latin name)
(select)],J39)))</f>
        <v/>
      </c>
      <c r="M39" s="50" t="str">
        <f t="shared" si="2"/>
        <v/>
      </c>
      <c r="O39" s="47">
        <f>'Dropdown tables - Production'!K37</f>
        <v>0</v>
      </c>
      <c r="P39" s="140">
        <f>'Dropdown tables - Production'!L37</f>
        <v>0</v>
      </c>
      <c r="Q39" s="36">
        <f>'Dropdown tables - Production'!M37</f>
        <v>0</v>
      </c>
      <c r="R39" s="49" t="str">
        <f>IF(Table342[[#This Row],[Site name]]= 0, "", (SUMIFS(Table225[Mortality count by cause 
('# of animals)],Table225[Site name 
(select)],O39,Table225[Species name (Latin name)
(select)],P39)))</f>
        <v/>
      </c>
      <c r="S39" s="49" t="str">
        <f>IF(Table342[[#This Row],[Site name]]= 0, "", (SUMIFS(Table225[Mortality count by cause 
('# of animals)],Table225[Site name 
(select)],O39,Table225[Species name (Latin name)
(select)],P39, Table225[Mortality cause 
(select)],Table342[[#This Row],[Mortality cause]])))</f>
        <v/>
      </c>
      <c r="T39" s="50" t="str">
        <f t="shared" si="3"/>
        <v/>
      </c>
    </row>
    <row r="40" spans="3:20" x14ac:dyDescent="0.4">
      <c r="C40" s="58"/>
      <c r="D40" s="137"/>
      <c r="E40" s="112"/>
      <c r="F40" s="112"/>
      <c r="G40" s="108"/>
      <c r="I40" s="47">
        <f>'Dropdown tables - Production'!E38</f>
        <v>0</v>
      </c>
      <c r="J40" s="140">
        <f>'Dropdown tables - Production'!G38</f>
        <v>0</v>
      </c>
      <c r="K40" s="36">
        <f>SUMIFS(Table126[Stocking count 
('# of animals)],Table126[Site name],I40,Table126[Species in production (Latin name)
(select)],J40)</f>
        <v>0</v>
      </c>
      <c r="L40" s="49" t="str">
        <f>IF(Table34[[#This Row],[Site name]]= 0, "", (SUMIFS(Table225[Mortality count by cause 
('# of animals)],Table225[Site name 
(select)],I40,Table225[Species name (Latin name)
(select)],J40)))</f>
        <v/>
      </c>
      <c r="M40" s="50" t="str">
        <f t="shared" si="2"/>
        <v/>
      </c>
      <c r="O40" s="47">
        <f>'Dropdown tables - Production'!K38</f>
        <v>0</v>
      </c>
      <c r="P40" s="140">
        <f>'Dropdown tables - Production'!L38</f>
        <v>0</v>
      </c>
      <c r="Q40" s="36">
        <f>'Dropdown tables - Production'!M38</f>
        <v>0</v>
      </c>
      <c r="R40" s="49" t="str">
        <f>IF(Table342[[#This Row],[Site name]]= 0, "", (SUMIFS(Table225[Mortality count by cause 
('# of animals)],Table225[Site name 
(select)],O40,Table225[Species name (Latin name)
(select)],P40)))</f>
        <v/>
      </c>
      <c r="S40" s="49" t="str">
        <f>IF(Table342[[#This Row],[Site name]]= 0, "", (SUMIFS(Table225[Mortality count by cause 
('# of animals)],Table225[Site name 
(select)],O40,Table225[Species name (Latin name)
(select)],P40, Table225[Mortality cause 
(select)],Table342[[#This Row],[Mortality cause]])))</f>
        <v/>
      </c>
      <c r="T40" s="50" t="str">
        <f t="shared" si="3"/>
        <v/>
      </c>
    </row>
    <row r="41" spans="3:20" x14ac:dyDescent="0.4">
      <c r="C41" s="58"/>
      <c r="D41" s="137"/>
      <c r="E41" s="112"/>
      <c r="F41" s="112"/>
      <c r="G41" s="108"/>
      <c r="I41" s="47">
        <f>'Dropdown tables - Production'!E39</f>
        <v>0</v>
      </c>
      <c r="J41" s="140">
        <f>'Dropdown tables - Production'!G39</f>
        <v>0</v>
      </c>
      <c r="K41" s="36">
        <f>SUMIFS(Table126[Stocking count 
('# of animals)],Table126[Site name],I41,Table126[Species in production (Latin name)
(select)],J41)</f>
        <v>0</v>
      </c>
      <c r="L41" s="49" t="str">
        <f>IF(Table34[[#This Row],[Site name]]= 0, "", (SUMIFS(Table225[Mortality count by cause 
('# of animals)],Table225[Site name 
(select)],I41,Table225[Species name (Latin name)
(select)],J41)))</f>
        <v/>
      </c>
      <c r="M41" s="50" t="str">
        <f t="shared" si="2"/>
        <v/>
      </c>
      <c r="O41" s="47">
        <f>'Dropdown tables - Production'!K39</f>
        <v>0</v>
      </c>
      <c r="P41" s="140">
        <f>'Dropdown tables - Production'!L39</f>
        <v>0</v>
      </c>
      <c r="Q41" s="36">
        <f>'Dropdown tables - Production'!M39</f>
        <v>0</v>
      </c>
      <c r="R41" s="49" t="str">
        <f>IF(Table342[[#This Row],[Site name]]= 0, "", (SUMIFS(Table225[Mortality count by cause 
('# of animals)],Table225[Site name 
(select)],O41,Table225[Species name (Latin name)
(select)],P41)))</f>
        <v/>
      </c>
      <c r="S41" s="49" t="str">
        <f>IF(Table342[[#This Row],[Site name]]= 0, "", (SUMIFS(Table225[Mortality count by cause 
('# of animals)],Table225[Site name 
(select)],O41,Table225[Species name (Latin name)
(select)],P41, Table225[Mortality cause 
(select)],Table342[[#This Row],[Mortality cause]])))</f>
        <v/>
      </c>
      <c r="T41" s="50" t="str">
        <f t="shared" si="3"/>
        <v/>
      </c>
    </row>
    <row r="42" spans="3:20" x14ac:dyDescent="0.4">
      <c r="C42" s="58"/>
      <c r="D42" s="137"/>
      <c r="E42" s="112"/>
      <c r="F42" s="112"/>
      <c r="G42" s="108"/>
      <c r="I42" s="47">
        <f>'Dropdown tables - Production'!E40</f>
        <v>0</v>
      </c>
      <c r="J42" s="140">
        <f>'Dropdown tables - Production'!G40</f>
        <v>0</v>
      </c>
      <c r="K42" s="36">
        <f>SUMIFS(Table126[Stocking count 
('# of animals)],Table126[Site name],I42,Table126[Species in production (Latin name)
(select)],J42)</f>
        <v>0</v>
      </c>
      <c r="L42" s="49" t="str">
        <f>IF(Table34[[#This Row],[Site name]]= 0, "", (SUMIFS(Table225[Mortality count by cause 
('# of animals)],Table225[Site name 
(select)],I42,Table225[Species name (Latin name)
(select)],J42)))</f>
        <v/>
      </c>
      <c r="M42" s="50" t="str">
        <f t="shared" si="2"/>
        <v/>
      </c>
      <c r="O42" s="47">
        <f>'Dropdown tables - Production'!K40</f>
        <v>0</v>
      </c>
      <c r="P42" s="140">
        <f>'Dropdown tables - Production'!L40</f>
        <v>0</v>
      </c>
      <c r="Q42" s="36">
        <f>'Dropdown tables - Production'!M40</f>
        <v>0</v>
      </c>
      <c r="R42" s="49" t="str">
        <f>IF(Table342[[#This Row],[Site name]]= 0, "", (SUMIFS(Table225[Mortality count by cause 
('# of animals)],Table225[Site name 
(select)],O42,Table225[Species name (Latin name)
(select)],P42)))</f>
        <v/>
      </c>
      <c r="S42" s="49" t="str">
        <f>IF(Table342[[#This Row],[Site name]]= 0, "", (SUMIFS(Table225[Mortality count by cause 
('# of animals)],Table225[Site name 
(select)],O42,Table225[Species name (Latin name)
(select)],P42, Table225[Mortality cause 
(select)],Table342[[#This Row],[Mortality cause]])))</f>
        <v/>
      </c>
      <c r="T42" s="50" t="str">
        <f t="shared" si="3"/>
        <v/>
      </c>
    </row>
    <row r="43" spans="3:20" x14ac:dyDescent="0.4">
      <c r="C43" s="58"/>
      <c r="D43" s="137"/>
      <c r="E43" s="112"/>
      <c r="F43" s="112"/>
      <c r="G43" s="108"/>
      <c r="I43" s="47">
        <f>'Dropdown tables - Production'!E41</f>
        <v>0</v>
      </c>
      <c r="J43" s="140">
        <f>'Dropdown tables - Production'!G41</f>
        <v>0</v>
      </c>
      <c r="K43" s="36">
        <f>SUMIFS(Table126[Stocking count 
('# of animals)],Table126[Site name],I43,Table126[Species in production (Latin name)
(select)],J43)</f>
        <v>0</v>
      </c>
      <c r="L43" s="49" t="str">
        <f>IF(Table34[[#This Row],[Site name]]= 0, "", (SUMIFS(Table225[Mortality count by cause 
('# of animals)],Table225[Site name 
(select)],I43,Table225[Species name (Latin name)
(select)],J43)))</f>
        <v/>
      </c>
      <c r="M43" s="50" t="str">
        <f t="shared" si="2"/>
        <v/>
      </c>
      <c r="O43" s="47">
        <f>'Dropdown tables - Production'!K41</f>
        <v>0</v>
      </c>
      <c r="P43" s="140">
        <f>'Dropdown tables - Production'!L41</f>
        <v>0</v>
      </c>
      <c r="Q43" s="36">
        <f>'Dropdown tables - Production'!M41</f>
        <v>0</v>
      </c>
      <c r="R43" s="49" t="str">
        <f>IF(Table342[[#This Row],[Site name]]= 0, "", (SUMIFS(Table225[Mortality count by cause 
('# of animals)],Table225[Site name 
(select)],O43,Table225[Species name (Latin name)
(select)],P43)))</f>
        <v/>
      </c>
      <c r="S43" s="49" t="str">
        <f>IF(Table342[[#This Row],[Site name]]= 0, "", (SUMIFS(Table225[Mortality count by cause 
('# of animals)],Table225[Site name 
(select)],O43,Table225[Species name (Latin name)
(select)],P43, Table225[Mortality cause 
(select)],Table342[[#This Row],[Mortality cause]])))</f>
        <v/>
      </c>
      <c r="T43" s="50" t="str">
        <f t="shared" si="3"/>
        <v/>
      </c>
    </row>
    <row r="44" spans="3:20" x14ac:dyDescent="0.4">
      <c r="C44" s="58"/>
      <c r="D44" s="137"/>
      <c r="E44" s="112"/>
      <c r="F44" s="112"/>
      <c r="G44" s="108"/>
      <c r="I44" s="47">
        <f>'Dropdown tables - Production'!E42</f>
        <v>0</v>
      </c>
      <c r="J44" s="140">
        <f>'Dropdown tables - Production'!G42</f>
        <v>0</v>
      </c>
      <c r="K44" s="36">
        <f>SUMIFS(Table126[Stocking count 
('# of animals)],Table126[Site name],I44,Table126[Species in production (Latin name)
(select)],J44)</f>
        <v>0</v>
      </c>
      <c r="L44" s="49" t="str">
        <f>IF(Table34[[#This Row],[Site name]]= 0, "", (SUMIFS(Table225[Mortality count by cause 
('# of animals)],Table225[Site name 
(select)],I44,Table225[Species name (Latin name)
(select)],J44)))</f>
        <v/>
      </c>
      <c r="M44" s="50" t="str">
        <f t="shared" si="2"/>
        <v/>
      </c>
      <c r="O44" s="47">
        <f>'Dropdown tables - Production'!K42</f>
        <v>0</v>
      </c>
      <c r="P44" s="140">
        <f>'Dropdown tables - Production'!L42</f>
        <v>0</v>
      </c>
      <c r="Q44" s="36">
        <f>'Dropdown tables - Production'!M42</f>
        <v>0</v>
      </c>
      <c r="R44" s="49" t="str">
        <f>IF(Table342[[#This Row],[Site name]]= 0, "", (SUMIFS(Table225[Mortality count by cause 
('# of animals)],Table225[Site name 
(select)],O44,Table225[Species name (Latin name)
(select)],P44)))</f>
        <v/>
      </c>
      <c r="S44" s="49" t="str">
        <f>IF(Table342[[#This Row],[Site name]]= 0, "", (SUMIFS(Table225[Mortality count by cause 
('# of animals)],Table225[Site name 
(select)],O44,Table225[Species name (Latin name)
(select)],P44, Table225[Mortality cause 
(select)],Table342[[#This Row],[Mortality cause]])))</f>
        <v/>
      </c>
      <c r="T44" s="50" t="str">
        <f t="shared" si="3"/>
        <v/>
      </c>
    </row>
    <row r="45" spans="3:20" x14ac:dyDescent="0.4">
      <c r="C45" s="58"/>
      <c r="D45" s="137"/>
      <c r="E45" s="112"/>
      <c r="F45" s="112"/>
      <c r="G45" s="108"/>
      <c r="I45" s="47">
        <f>'Dropdown tables - Production'!E43</f>
        <v>0</v>
      </c>
      <c r="J45" s="140">
        <f>'Dropdown tables - Production'!G43</f>
        <v>0</v>
      </c>
      <c r="K45" s="36">
        <f>SUMIFS(Table126[Stocking count 
('# of animals)],Table126[Site name],I45,Table126[Species in production (Latin name)
(select)],J45)</f>
        <v>0</v>
      </c>
      <c r="L45" s="49" t="str">
        <f>IF(Table34[[#This Row],[Site name]]= 0, "", (SUMIFS(Table225[Mortality count by cause 
('# of animals)],Table225[Site name 
(select)],I45,Table225[Species name (Latin name)
(select)],J45)))</f>
        <v/>
      </c>
      <c r="M45" s="50" t="str">
        <f t="shared" si="2"/>
        <v/>
      </c>
      <c r="O45" s="47">
        <f>'Dropdown tables - Production'!K43</f>
        <v>0</v>
      </c>
      <c r="P45" s="140">
        <f>'Dropdown tables - Production'!L43</f>
        <v>0</v>
      </c>
      <c r="Q45" s="36">
        <f>'Dropdown tables - Production'!M43</f>
        <v>0</v>
      </c>
      <c r="R45" s="49" t="str">
        <f>IF(Table342[[#This Row],[Site name]]= 0, "", (SUMIFS(Table225[Mortality count by cause 
('# of animals)],Table225[Site name 
(select)],O45,Table225[Species name (Latin name)
(select)],P45)))</f>
        <v/>
      </c>
      <c r="S45" s="49" t="str">
        <f>IF(Table342[[#This Row],[Site name]]= 0, "", (SUMIFS(Table225[Mortality count by cause 
('# of animals)],Table225[Site name 
(select)],O45,Table225[Species name (Latin name)
(select)],P45, Table225[Mortality cause 
(select)],Table342[[#This Row],[Mortality cause]])))</f>
        <v/>
      </c>
      <c r="T45" s="50" t="str">
        <f t="shared" si="3"/>
        <v/>
      </c>
    </row>
    <row r="46" spans="3:20" x14ac:dyDescent="0.4">
      <c r="C46" s="58"/>
      <c r="D46" s="137"/>
      <c r="E46" s="112"/>
      <c r="F46" s="112"/>
      <c r="G46" s="108"/>
      <c r="I46" s="47">
        <f>'Dropdown tables - Production'!E44</f>
        <v>0</v>
      </c>
      <c r="J46" s="140">
        <f>'Dropdown tables - Production'!G44</f>
        <v>0</v>
      </c>
      <c r="K46" s="36">
        <f>SUMIFS(Table126[Stocking count 
('# of animals)],Table126[Site name],I46,Table126[Species in production (Latin name)
(select)],J46)</f>
        <v>0</v>
      </c>
      <c r="L46" s="49" t="str">
        <f>IF(Table34[[#This Row],[Site name]]= 0, "", (SUMIFS(Table225[Mortality count by cause 
('# of animals)],Table225[Site name 
(select)],I46,Table225[Species name (Latin name)
(select)],J46)))</f>
        <v/>
      </c>
      <c r="M46" s="50" t="str">
        <f t="shared" si="2"/>
        <v/>
      </c>
      <c r="O46" s="47">
        <f>'Dropdown tables - Production'!K44</f>
        <v>0</v>
      </c>
      <c r="P46" s="140">
        <f>'Dropdown tables - Production'!L44</f>
        <v>0</v>
      </c>
      <c r="Q46" s="36">
        <f>'Dropdown tables - Production'!M44</f>
        <v>0</v>
      </c>
      <c r="R46" s="49" t="str">
        <f>IF(Table342[[#This Row],[Site name]]= 0, "", (SUMIFS(Table225[Mortality count by cause 
('# of animals)],Table225[Site name 
(select)],O46,Table225[Species name (Latin name)
(select)],P46)))</f>
        <v/>
      </c>
      <c r="S46" s="49" t="str">
        <f>IF(Table342[[#This Row],[Site name]]= 0, "", (SUMIFS(Table225[Mortality count by cause 
('# of animals)],Table225[Site name 
(select)],O46,Table225[Species name (Latin name)
(select)],P46, Table225[Mortality cause 
(select)],Table342[[#This Row],[Mortality cause]])))</f>
        <v/>
      </c>
      <c r="T46" s="50" t="str">
        <f t="shared" si="3"/>
        <v/>
      </c>
    </row>
    <row r="47" spans="3:20" x14ac:dyDescent="0.4">
      <c r="C47" s="58"/>
      <c r="D47" s="137"/>
      <c r="E47" s="112"/>
      <c r="F47" s="112"/>
      <c r="G47" s="108"/>
      <c r="I47" s="47">
        <f>'Dropdown tables - Production'!E45</f>
        <v>0</v>
      </c>
      <c r="J47" s="140">
        <f>'Dropdown tables - Production'!G45</f>
        <v>0</v>
      </c>
      <c r="K47" s="36">
        <f>SUMIFS(Table126[Stocking count 
('# of animals)],Table126[Site name],I47,Table126[Species in production (Latin name)
(select)],J47)</f>
        <v>0</v>
      </c>
      <c r="L47" s="49" t="str">
        <f>IF(Table34[[#This Row],[Site name]]= 0, "", (SUMIFS(Table225[Mortality count by cause 
('# of animals)],Table225[Site name 
(select)],I47,Table225[Species name (Latin name)
(select)],J47)))</f>
        <v/>
      </c>
      <c r="M47" s="50" t="str">
        <f t="shared" si="2"/>
        <v/>
      </c>
      <c r="O47" s="47">
        <f>'Dropdown tables - Production'!K45</f>
        <v>0</v>
      </c>
      <c r="P47" s="140">
        <f>'Dropdown tables - Production'!L45</f>
        <v>0</v>
      </c>
      <c r="Q47" s="36">
        <f>'Dropdown tables - Production'!M45</f>
        <v>0</v>
      </c>
      <c r="R47" s="49" t="str">
        <f>IF(Table342[[#This Row],[Site name]]= 0, "", (SUMIFS(Table225[Mortality count by cause 
('# of animals)],Table225[Site name 
(select)],O47,Table225[Species name (Latin name)
(select)],P47)))</f>
        <v/>
      </c>
      <c r="S47" s="49" t="str">
        <f>IF(Table342[[#This Row],[Site name]]= 0, "", (SUMIFS(Table225[Mortality count by cause 
('# of animals)],Table225[Site name 
(select)],O47,Table225[Species name (Latin name)
(select)],P47, Table225[Mortality cause 
(select)],Table342[[#This Row],[Mortality cause]])))</f>
        <v/>
      </c>
      <c r="T47" s="50" t="str">
        <f t="shared" si="3"/>
        <v/>
      </c>
    </row>
    <row r="48" spans="3:20" x14ac:dyDescent="0.4">
      <c r="C48" s="58"/>
      <c r="D48" s="137"/>
      <c r="E48" s="112"/>
      <c r="F48" s="112"/>
      <c r="G48" s="108"/>
      <c r="I48" s="47">
        <f>'Dropdown tables - Production'!E46</f>
        <v>0</v>
      </c>
      <c r="J48" s="140">
        <f>'Dropdown tables - Production'!G46</f>
        <v>0</v>
      </c>
      <c r="K48" s="36">
        <f>SUMIFS(Table126[Stocking count 
('# of animals)],Table126[Site name],I48,Table126[Species in production (Latin name)
(select)],J48)</f>
        <v>0</v>
      </c>
      <c r="L48" s="49" t="str">
        <f>IF(Table34[[#This Row],[Site name]]= 0, "", (SUMIFS(Table225[Mortality count by cause 
('# of animals)],Table225[Site name 
(select)],I48,Table225[Species name (Latin name)
(select)],J48)))</f>
        <v/>
      </c>
      <c r="M48" s="50" t="str">
        <f t="shared" si="2"/>
        <v/>
      </c>
      <c r="O48" s="47">
        <f>'Dropdown tables - Production'!K46</f>
        <v>0</v>
      </c>
      <c r="P48" s="140">
        <f>'Dropdown tables - Production'!L46</f>
        <v>0</v>
      </c>
      <c r="Q48" s="36">
        <f>'Dropdown tables - Production'!M46</f>
        <v>0</v>
      </c>
      <c r="R48" s="49" t="str">
        <f>IF(Table342[[#This Row],[Site name]]= 0, "", (SUMIFS(Table225[Mortality count by cause 
('# of animals)],Table225[Site name 
(select)],O48,Table225[Species name (Latin name)
(select)],P48)))</f>
        <v/>
      </c>
      <c r="S48" s="49" t="str">
        <f>IF(Table342[[#This Row],[Site name]]= 0, "", (SUMIFS(Table225[Mortality count by cause 
('# of animals)],Table225[Site name 
(select)],O48,Table225[Species name (Latin name)
(select)],P48, Table225[Mortality cause 
(select)],Table342[[#This Row],[Mortality cause]])))</f>
        <v/>
      </c>
      <c r="T48" s="50" t="str">
        <f t="shared" si="3"/>
        <v/>
      </c>
    </row>
    <row r="49" spans="3:20" x14ac:dyDescent="0.4">
      <c r="C49" s="58"/>
      <c r="D49" s="137"/>
      <c r="E49" s="112"/>
      <c r="F49" s="112"/>
      <c r="G49" s="108"/>
      <c r="I49" s="47">
        <f>'Dropdown tables - Production'!E47</f>
        <v>0</v>
      </c>
      <c r="J49" s="140">
        <f>'Dropdown tables - Production'!G47</f>
        <v>0</v>
      </c>
      <c r="K49" s="36">
        <f>SUMIFS(Table126[Stocking count 
('# of animals)],Table126[Site name],I49,Table126[Species in production (Latin name)
(select)],J49)</f>
        <v>0</v>
      </c>
      <c r="L49" s="49" t="str">
        <f>IF(Table34[[#This Row],[Site name]]= 0, "", (SUMIFS(Table225[Mortality count by cause 
('# of animals)],Table225[Site name 
(select)],I49,Table225[Species name (Latin name)
(select)],J49)))</f>
        <v/>
      </c>
      <c r="M49" s="50" t="str">
        <f t="shared" si="2"/>
        <v/>
      </c>
      <c r="O49" s="47">
        <f>'Dropdown tables - Production'!K47</f>
        <v>0</v>
      </c>
      <c r="P49" s="140">
        <f>'Dropdown tables - Production'!L47</f>
        <v>0</v>
      </c>
      <c r="Q49" s="36">
        <f>'Dropdown tables - Production'!M47</f>
        <v>0</v>
      </c>
      <c r="R49" s="49" t="str">
        <f>IF(Table342[[#This Row],[Site name]]= 0, "", (SUMIFS(Table225[Mortality count by cause 
('# of animals)],Table225[Site name 
(select)],O49,Table225[Species name (Latin name)
(select)],P49)))</f>
        <v/>
      </c>
      <c r="S49" s="49" t="str">
        <f>IF(Table342[[#This Row],[Site name]]= 0, "", (SUMIFS(Table225[Mortality count by cause 
('# of animals)],Table225[Site name 
(select)],O49,Table225[Species name (Latin name)
(select)],P49, Table225[Mortality cause 
(select)],Table342[[#This Row],[Mortality cause]])))</f>
        <v/>
      </c>
      <c r="T49" s="50" t="str">
        <f t="shared" si="3"/>
        <v/>
      </c>
    </row>
    <row r="50" spans="3:20" x14ac:dyDescent="0.4">
      <c r="C50" s="58"/>
      <c r="D50" s="137"/>
      <c r="E50" s="112"/>
      <c r="F50" s="112"/>
      <c r="G50" s="108"/>
      <c r="I50" s="47">
        <f>'Dropdown tables - Production'!E48</f>
        <v>0</v>
      </c>
      <c r="J50" s="140">
        <f>'Dropdown tables - Production'!G48</f>
        <v>0</v>
      </c>
      <c r="K50" s="36">
        <f>SUMIFS(Table126[Stocking count 
('# of animals)],Table126[Site name],I50,Table126[Species in production (Latin name)
(select)],J50)</f>
        <v>0</v>
      </c>
      <c r="L50" s="49" t="str">
        <f>IF(Table34[[#This Row],[Site name]]= 0, "", (SUMIFS(Table225[Mortality count by cause 
('# of animals)],Table225[Site name 
(select)],I50,Table225[Species name (Latin name)
(select)],J50)))</f>
        <v/>
      </c>
      <c r="M50" s="50" t="str">
        <f t="shared" si="2"/>
        <v/>
      </c>
      <c r="O50" s="47">
        <f>'Dropdown tables - Production'!K48</f>
        <v>0</v>
      </c>
      <c r="P50" s="140">
        <f>'Dropdown tables - Production'!L48</f>
        <v>0</v>
      </c>
      <c r="Q50" s="36">
        <f>'Dropdown tables - Production'!M48</f>
        <v>0</v>
      </c>
      <c r="R50" s="49" t="str">
        <f>IF(Table342[[#This Row],[Site name]]= 0, "", (SUMIFS(Table225[Mortality count by cause 
('# of animals)],Table225[Site name 
(select)],O50,Table225[Species name (Latin name)
(select)],P50)))</f>
        <v/>
      </c>
      <c r="S50" s="49" t="str">
        <f>IF(Table342[[#This Row],[Site name]]= 0, "", (SUMIFS(Table225[Mortality count by cause 
('# of animals)],Table225[Site name 
(select)],O50,Table225[Species name (Latin name)
(select)],P50, Table225[Mortality cause 
(select)],Table342[[#This Row],[Mortality cause]])))</f>
        <v/>
      </c>
      <c r="T50" s="50" t="str">
        <f t="shared" si="3"/>
        <v/>
      </c>
    </row>
  </sheetData>
  <sheetProtection algorithmName="SHA-512" hashValue="xpgAknJ+il2ah2in9vlKRpXryIHScS8ib88nqvDLVoCjR1JcfKypkXT/Y7/hB3Xa667xRzsot+rHkrksC1gusA==" saltValue="FMXj1fW/zvuuH1wXEAtA7w==" spinCount="100000" sheet="1" objects="1" scenarios="1"/>
  <phoneticPr fontId="6" type="noConversion"/>
  <dataValidations count="2">
    <dataValidation type="whole" operator="greaterThanOrEqual" allowBlank="1" showInputMessage="1" showErrorMessage="1" sqref="F5:F50" xr:uid="{BD154D8D-AC6B-4FDE-9772-1226F138D702}">
      <formula1>0</formula1>
    </dataValidation>
    <dataValidation type="textLength" operator="lessThanOrEqual" allowBlank="1" showInputMessage="1" sqref="G5:G50" xr:uid="{0E85A25A-51D7-4DC5-B539-25BA2F2FD008}">
      <formula1>3000</formula1>
    </dataValidation>
  </dataValidations>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xr:uid="{F5D199F6-218C-45D2-811A-B90D3D84990E}">
          <x14:formula1>
            <xm:f>'Dropdown tables - Production'!$Q$2:$Q$13</xm:f>
          </x14:formula1>
          <xm:sqref>E5:E50</xm:sqref>
        </x14:dataValidation>
        <x14:dataValidation type="list" allowBlank="1" showInputMessage="1" showErrorMessage="1" xr:uid="{58463785-24DB-4E8D-A574-3BA041F57B1B}">
          <x14:formula1>
            <xm:f>'Dropdown tables - Production'!$A$2:$A$23</xm:f>
          </x14:formula1>
          <xm:sqref>C5:C50</xm:sqref>
        </x14:dataValidation>
        <x14:dataValidation type="list" allowBlank="1" showInputMessage="1" showErrorMessage="1" xr:uid="{99321BDA-7A0A-4D85-A19D-B87C1C53C7AC}">
          <x14:formula1>
            <xm:f>'Dropdown tables - Production'!$C$2:$C$23</xm:f>
          </x14:formula1>
          <xm:sqref>D5:D50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P52"/>
  <sheetViews>
    <sheetView showZeros="0" topLeftCell="J1" zoomScale="80" zoomScaleNormal="80" workbookViewId="0"/>
  </sheetViews>
  <sheetFormatPr defaultColWidth="9" defaultRowHeight="16.8" x14ac:dyDescent="0.4"/>
  <cols>
    <col min="1" max="1" width="8.77734375" style="13" customWidth="1"/>
    <col min="2" max="2" width="17" style="13" customWidth="1"/>
    <col min="3" max="3" width="30.21875" style="13" bestFit="1" customWidth="1"/>
    <col min="4" max="4" width="26" style="13" bestFit="1" customWidth="1"/>
    <col min="5" max="5" width="25" style="13" bestFit="1" customWidth="1"/>
    <col min="6" max="6" width="16.5546875" style="13" bestFit="1" customWidth="1"/>
    <col min="7" max="7" width="20.21875" style="13" bestFit="1" customWidth="1"/>
    <col min="8" max="8" width="22.21875" style="13" customWidth="1"/>
    <col min="9" max="9" width="26.21875" style="13" bestFit="1" customWidth="1"/>
    <col min="10" max="10" width="47.44140625" style="13" bestFit="1" customWidth="1"/>
    <col min="11" max="11" width="32.77734375" style="13" bestFit="1" customWidth="1"/>
    <col min="12" max="12" width="18.5546875" style="13" bestFit="1" customWidth="1"/>
    <col min="13" max="13" width="48.44140625" style="13" bestFit="1" customWidth="1"/>
    <col min="14" max="14" width="32.77734375" style="13" bestFit="1" customWidth="1"/>
    <col min="15" max="15" width="35.5546875" style="13" bestFit="1" customWidth="1"/>
    <col min="16" max="16" width="9" style="13" customWidth="1"/>
    <col min="17" max="16384" width="9" style="13"/>
  </cols>
  <sheetData>
    <row r="2" spans="2:16" x14ac:dyDescent="0.4">
      <c r="B2" s="19" t="s">
        <v>269</v>
      </c>
    </row>
    <row r="3" spans="2:16" s="14" customFormat="1" ht="28.05" hidden="1" customHeight="1" x14ac:dyDescent="0.4">
      <c r="B3" s="14">
        <v>17.100000000000001</v>
      </c>
      <c r="C3" s="14" t="s">
        <v>270</v>
      </c>
      <c r="D3" s="14" t="s">
        <v>271</v>
      </c>
      <c r="E3" s="14" t="s">
        <v>272</v>
      </c>
      <c r="F3" s="14" t="s">
        <v>273</v>
      </c>
      <c r="G3" s="14" t="s">
        <v>274</v>
      </c>
      <c r="H3" s="14" t="s">
        <v>275</v>
      </c>
      <c r="I3" s="14" t="s">
        <v>276</v>
      </c>
      <c r="J3" s="14" t="s">
        <v>277</v>
      </c>
      <c r="K3" s="14" t="s">
        <v>278</v>
      </c>
      <c r="L3" s="14" t="s">
        <v>279</v>
      </c>
      <c r="M3" s="14" t="s">
        <v>280</v>
      </c>
      <c r="N3" s="14" t="s">
        <v>281</v>
      </c>
      <c r="O3" s="14" t="s">
        <v>433</v>
      </c>
      <c r="P3" s="14" t="s">
        <v>434</v>
      </c>
    </row>
    <row r="4" spans="2:16" s="155" customFormat="1" ht="37.5" customHeight="1" thickBot="1" x14ac:dyDescent="0.35">
      <c r="B4" s="53" t="s">
        <v>190</v>
      </c>
      <c r="C4" s="53" t="s">
        <v>282</v>
      </c>
      <c r="D4" s="53" t="s">
        <v>283</v>
      </c>
      <c r="E4" s="53" t="s">
        <v>284</v>
      </c>
      <c r="F4" s="53" t="s">
        <v>285</v>
      </c>
      <c r="G4" s="53" t="s">
        <v>286</v>
      </c>
      <c r="H4" s="53" t="s">
        <v>287</v>
      </c>
      <c r="I4" s="53" t="s">
        <v>288</v>
      </c>
      <c r="J4" s="53" t="s">
        <v>289</v>
      </c>
      <c r="K4" s="82" t="s">
        <v>290</v>
      </c>
      <c r="L4" s="82" t="s">
        <v>291</v>
      </c>
      <c r="M4" s="96" t="s">
        <v>292</v>
      </c>
      <c r="N4" s="82" t="s">
        <v>431</v>
      </c>
      <c r="O4" s="82" t="s">
        <v>432</v>
      </c>
      <c r="P4" s="67" t="s">
        <v>162</v>
      </c>
    </row>
    <row r="5" spans="2:16" ht="17.399999999999999" thickTop="1" x14ac:dyDescent="0.4">
      <c r="B5" s="112"/>
      <c r="C5" s="143"/>
      <c r="D5" s="116"/>
      <c r="E5" s="116"/>
      <c r="F5" s="112"/>
      <c r="G5" s="112"/>
      <c r="H5" s="112"/>
      <c r="I5" s="112"/>
      <c r="J5" s="112"/>
      <c r="K5" s="115"/>
      <c r="L5" s="115"/>
      <c r="M5" s="153" t="str">
        <f>IFERROR(IF(AND(Table4[[#This Row],[Amount of active component 
(kg)]]="", Table4[[#This Row],[Biomass treated 
(tonnes)]]=""),"", Table4[[#This Row],[Amount of active component 
(kg)]]/Table4[[#This Row],[Biomass treated 
(tonnes)]]),"")</f>
        <v/>
      </c>
      <c r="N5" s="117"/>
      <c r="O5" s="117"/>
      <c r="P5" s="108"/>
    </row>
    <row r="6" spans="2:16" x14ac:dyDescent="0.4">
      <c r="B6" s="112"/>
      <c r="C6" s="143"/>
      <c r="D6" s="116"/>
      <c r="E6" s="116"/>
      <c r="F6" s="112"/>
      <c r="G6" s="112"/>
      <c r="H6" s="112"/>
      <c r="I6" s="112"/>
      <c r="J6" s="112"/>
      <c r="K6" s="115"/>
      <c r="L6" s="115"/>
      <c r="M6" s="153" t="str">
        <f>IFERROR(IF(AND(Table4[[#This Row],[Amount of active component 
(kg)]]="", Table4[[#This Row],[Biomass treated 
(tonnes)]]=""),"", Table4[[#This Row],[Amount of active component 
(kg)]]/Table4[[#This Row],[Biomass treated 
(tonnes)]]),"")</f>
        <v/>
      </c>
      <c r="N6" s="117"/>
      <c r="O6" s="117"/>
      <c r="P6" s="108"/>
    </row>
    <row r="7" spans="2:16" x14ac:dyDescent="0.4">
      <c r="B7" s="112"/>
      <c r="C7" s="143"/>
      <c r="D7" s="116"/>
      <c r="E7" s="116"/>
      <c r="F7" s="112"/>
      <c r="G7" s="112"/>
      <c r="H7" s="112"/>
      <c r="I7" s="112"/>
      <c r="J7" s="112"/>
      <c r="K7" s="115"/>
      <c r="L7" s="115"/>
      <c r="M7" s="153" t="str">
        <f>IFERROR(IF(AND(Table4[[#This Row],[Amount of active component 
(kg)]]="", Table4[[#This Row],[Biomass treated 
(tonnes)]]=""),"", Table4[[#This Row],[Amount of active component 
(kg)]]/Table4[[#This Row],[Biomass treated 
(tonnes)]]),"")</f>
        <v/>
      </c>
      <c r="N7" s="117"/>
      <c r="O7" s="117"/>
      <c r="P7" s="108"/>
    </row>
    <row r="8" spans="2:16" x14ac:dyDescent="0.4">
      <c r="B8" s="112"/>
      <c r="C8" s="143"/>
      <c r="D8" s="116"/>
      <c r="E8" s="116"/>
      <c r="F8" s="112"/>
      <c r="G8" s="112"/>
      <c r="H8" s="112"/>
      <c r="I8" s="112"/>
      <c r="J8" s="112"/>
      <c r="K8" s="115"/>
      <c r="L8" s="115"/>
      <c r="M8" s="153" t="str">
        <f>IFERROR(IF(AND(Table4[[#This Row],[Amount of active component 
(kg)]]="", Table4[[#This Row],[Biomass treated 
(tonnes)]]=""),"", Table4[[#This Row],[Amount of active component 
(kg)]]/Table4[[#This Row],[Biomass treated 
(tonnes)]]),"")</f>
        <v/>
      </c>
      <c r="N8" s="117"/>
      <c r="O8" s="117"/>
      <c r="P8" s="108"/>
    </row>
    <row r="9" spans="2:16" x14ac:dyDescent="0.4">
      <c r="B9" s="112"/>
      <c r="C9" s="143"/>
      <c r="D9" s="116"/>
      <c r="E9" s="116"/>
      <c r="F9" s="112"/>
      <c r="G9" s="112"/>
      <c r="H9" s="112"/>
      <c r="I9" s="112"/>
      <c r="J9" s="112"/>
      <c r="K9" s="115"/>
      <c r="L9" s="115"/>
      <c r="M9" s="153" t="str">
        <f>IFERROR(IF(AND(Table4[[#This Row],[Amount of active component 
(kg)]]="", Table4[[#This Row],[Biomass treated 
(tonnes)]]=""),"", Table4[[#This Row],[Amount of active component 
(kg)]]/Table4[[#This Row],[Biomass treated 
(tonnes)]]),"")</f>
        <v/>
      </c>
      <c r="N9" s="117"/>
      <c r="O9" s="117"/>
      <c r="P9" s="108"/>
    </row>
    <row r="10" spans="2:16" x14ac:dyDescent="0.4">
      <c r="B10" s="112"/>
      <c r="C10" s="143"/>
      <c r="D10" s="116"/>
      <c r="E10" s="116"/>
      <c r="F10" s="112"/>
      <c r="G10" s="112"/>
      <c r="H10" s="112"/>
      <c r="I10" s="112"/>
      <c r="J10" s="112"/>
      <c r="K10" s="115"/>
      <c r="L10" s="115"/>
      <c r="M10" s="153" t="str">
        <f>IFERROR(IF(AND(Table4[[#This Row],[Amount of active component 
(kg)]]="", Table4[[#This Row],[Biomass treated 
(tonnes)]]=""),"", Table4[[#This Row],[Amount of active component 
(kg)]]/Table4[[#This Row],[Biomass treated 
(tonnes)]]),"")</f>
        <v/>
      </c>
      <c r="N10" s="117"/>
      <c r="O10" s="117"/>
      <c r="P10" s="108"/>
    </row>
    <row r="11" spans="2:16" x14ac:dyDescent="0.4">
      <c r="B11" s="112"/>
      <c r="C11" s="143"/>
      <c r="D11" s="116"/>
      <c r="E11" s="116"/>
      <c r="F11" s="112"/>
      <c r="G11" s="112"/>
      <c r="H11" s="112"/>
      <c r="I11" s="112"/>
      <c r="J11" s="112"/>
      <c r="K11" s="115"/>
      <c r="L11" s="115"/>
      <c r="M11" s="153" t="str">
        <f>IFERROR(IF(AND(Table4[[#This Row],[Amount of active component 
(kg)]]="", Table4[[#This Row],[Biomass treated 
(tonnes)]]=""),"", Table4[[#This Row],[Amount of active component 
(kg)]]/Table4[[#This Row],[Biomass treated 
(tonnes)]]),"")</f>
        <v/>
      </c>
      <c r="N11" s="117"/>
      <c r="O11" s="117"/>
      <c r="P11" s="108"/>
    </row>
    <row r="12" spans="2:16" x14ac:dyDescent="0.4">
      <c r="B12" s="112"/>
      <c r="C12" s="143"/>
      <c r="D12" s="116"/>
      <c r="E12" s="116"/>
      <c r="F12" s="112"/>
      <c r="G12" s="112"/>
      <c r="H12" s="112"/>
      <c r="I12" s="112"/>
      <c r="J12" s="112"/>
      <c r="K12" s="115"/>
      <c r="L12" s="115"/>
      <c r="M12" s="153" t="str">
        <f>IFERROR(IF(AND(Table4[[#This Row],[Amount of active component 
(kg)]]="", Table4[[#This Row],[Biomass treated 
(tonnes)]]=""),"", Table4[[#This Row],[Amount of active component 
(kg)]]/Table4[[#This Row],[Biomass treated 
(tonnes)]]),"")</f>
        <v/>
      </c>
      <c r="N12" s="117"/>
      <c r="O12" s="117"/>
      <c r="P12" s="108"/>
    </row>
    <row r="13" spans="2:16" x14ac:dyDescent="0.4">
      <c r="B13" s="112"/>
      <c r="C13" s="143"/>
      <c r="D13" s="116"/>
      <c r="E13" s="116"/>
      <c r="F13" s="112"/>
      <c r="G13" s="112"/>
      <c r="H13" s="112"/>
      <c r="I13" s="112"/>
      <c r="J13" s="112"/>
      <c r="K13" s="115"/>
      <c r="L13" s="115"/>
      <c r="M13" s="153" t="str">
        <f>IFERROR(IF(AND(Table4[[#This Row],[Amount of active component 
(kg)]]="", Table4[[#This Row],[Biomass treated 
(tonnes)]]=""),"", Table4[[#This Row],[Amount of active component 
(kg)]]/Table4[[#This Row],[Biomass treated 
(tonnes)]]),"")</f>
        <v/>
      </c>
      <c r="N13" s="117"/>
      <c r="O13" s="117"/>
      <c r="P13" s="108"/>
    </row>
    <row r="14" spans="2:16" x14ac:dyDescent="0.4">
      <c r="B14" s="112"/>
      <c r="C14" s="143"/>
      <c r="D14" s="116"/>
      <c r="E14" s="116"/>
      <c r="F14" s="112"/>
      <c r="G14" s="112"/>
      <c r="H14" s="112"/>
      <c r="I14" s="112"/>
      <c r="J14" s="112"/>
      <c r="K14" s="115"/>
      <c r="L14" s="115"/>
      <c r="M14" s="153" t="str">
        <f>IFERROR(IF(AND(Table4[[#This Row],[Amount of active component 
(kg)]]="", Table4[[#This Row],[Biomass treated 
(tonnes)]]=""),"", Table4[[#This Row],[Amount of active component 
(kg)]]/Table4[[#This Row],[Biomass treated 
(tonnes)]]),"")</f>
        <v/>
      </c>
      <c r="N14" s="117"/>
      <c r="O14" s="117"/>
      <c r="P14" s="108"/>
    </row>
    <row r="15" spans="2:16" x14ac:dyDescent="0.4">
      <c r="B15" s="112"/>
      <c r="C15" s="143"/>
      <c r="D15" s="116"/>
      <c r="E15" s="116"/>
      <c r="F15" s="112"/>
      <c r="G15" s="112"/>
      <c r="H15" s="112"/>
      <c r="I15" s="112"/>
      <c r="J15" s="112"/>
      <c r="K15" s="115"/>
      <c r="L15" s="115"/>
      <c r="M15" s="153" t="str">
        <f>IFERROR(IF(AND(Table4[[#This Row],[Amount of active component 
(kg)]]="", Table4[[#This Row],[Biomass treated 
(tonnes)]]=""),"", Table4[[#This Row],[Amount of active component 
(kg)]]/Table4[[#This Row],[Biomass treated 
(tonnes)]]),"")</f>
        <v/>
      </c>
      <c r="N15" s="117"/>
      <c r="O15" s="117"/>
      <c r="P15" s="108"/>
    </row>
    <row r="16" spans="2:16" x14ac:dyDescent="0.4">
      <c r="B16" s="112"/>
      <c r="C16" s="143"/>
      <c r="D16" s="116"/>
      <c r="E16" s="116"/>
      <c r="F16" s="112"/>
      <c r="G16" s="112"/>
      <c r="H16" s="112"/>
      <c r="I16" s="112"/>
      <c r="J16" s="112"/>
      <c r="K16" s="115"/>
      <c r="L16" s="115"/>
      <c r="M16" s="153" t="str">
        <f>IFERROR(IF(AND(Table4[[#This Row],[Amount of active component 
(kg)]]="", Table4[[#This Row],[Biomass treated 
(tonnes)]]=""),"", Table4[[#This Row],[Amount of active component 
(kg)]]/Table4[[#This Row],[Biomass treated 
(tonnes)]]),"")</f>
        <v/>
      </c>
      <c r="N16" s="117"/>
      <c r="O16" s="117"/>
      <c r="P16" s="108"/>
    </row>
    <row r="17" spans="2:16" x14ac:dyDescent="0.4">
      <c r="B17" s="112"/>
      <c r="C17" s="143"/>
      <c r="D17" s="116"/>
      <c r="E17" s="116"/>
      <c r="F17" s="112"/>
      <c r="G17" s="112"/>
      <c r="H17" s="112"/>
      <c r="I17" s="112"/>
      <c r="J17" s="112"/>
      <c r="K17" s="115"/>
      <c r="L17" s="115"/>
      <c r="M17" s="153" t="str">
        <f>IFERROR(IF(AND(Table4[[#This Row],[Amount of active component 
(kg)]]="", Table4[[#This Row],[Biomass treated 
(tonnes)]]=""),"", Table4[[#This Row],[Amount of active component 
(kg)]]/Table4[[#This Row],[Biomass treated 
(tonnes)]]),"")</f>
        <v/>
      </c>
      <c r="N17" s="117"/>
      <c r="O17" s="117"/>
      <c r="P17" s="108"/>
    </row>
    <row r="18" spans="2:16" x14ac:dyDescent="0.4">
      <c r="B18" s="112"/>
      <c r="C18" s="143"/>
      <c r="D18" s="116"/>
      <c r="E18" s="116"/>
      <c r="F18" s="112"/>
      <c r="G18" s="112"/>
      <c r="H18" s="112"/>
      <c r="I18" s="112"/>
      <c r="J18" s="112"/>
      <c r="K18" s="115"/>
      <c r="L18" s="115"/>
      <c r="M18" s="153" t="str">
        <f>IFERROR(IF(AND(Table4[[#This Row],[Amount of active component 
(kg)]]="", Table4[[#This Row],[Biomass treated 
(tonnes)]]=""),"", Table4[[#This Row],[Amount of active component 
(kg)]]/Table4[[#This Row],[Biomass treated 
(tonnes)]]),"")</f>
        <v/>
      </c>
      <c r="N18" s="117"/>
      <c r="O18" s="117"/>
      <c r="P18" s="108"/>
    </row>
    <row r="19" spans="2:16" x14ac:dyDescent="0.4">
      <c r="B19" s="112"/>
      <c r="C19" s="143"/>
      <c r="D19" s="116"/>
      <c r="E19" s="116"/>
      <c r="F19" s="112"/>
      <c r="G19" s="112"/>
      <c r="H19" s="112"/>
      <c r="I19" s="112"/>
      <c r="J19" s="112"/>
      <c r="K19" s="115"/>
      <c r="L19" s="115"/>
      <c r="M19" s="153" t="str">
        <f>IFERROR(IF(AND(Table4[[#This Row],[Amount of active component 
(kg)]]="", Table4[[#This Row],[Biomass treated 
(tonnes)]]=""),"", Table4[[#This Row],[Amount of active component 
(kg)]]/Table4[[#This Row],[Biomass treated 
(tonnes)]]),"")</f>
        <v/>
      </c>
      <c r="N19" s="117"/>
      <c r="O19" s="117"/>
      <c r="P19" s="108"/>
    </row>
    <row r="20" spans="2:16" x14ac:dyDescent="0.4">
      <c r="B20" s="112"/>
      <c r="C20" s="143"/>
      <c r="D20" s="116"/>
      <c r="E20" s="116"/>
      <c r="F20" s="112"/>
      <c r="G20" s="112"/>
      <c r="H20" s="112"/>
      <c r="I20" s="112"/>
      <c r="J20" s="112"/>
      <c r="K20" s="115"/>
      <c r="L20" s="115"/>
      <c r="M20" s="153" t="str">
        <f>IFERROR(IF(AND(Table4[[#This Row],[Amount of active component 
(kg)]]="", Table4[[#This Row],[Biomass treated 
(tonnes)]]=""),"", Table4[[#This Row],[Amount of active component 
(kg)]]/Table4[[#This Row],[Biomass treated 
(tonnes)]]),"")</f>
        <v/>
      </c>
      <c r="N20" s="117"/>
      <c r="O20" s="117"/>
      <c r="P20" s="108"/>
    </row>
    <row r="21" spans="2:16" x14ac:dyDescent="0.4">
      <c r="B21" s="112"/>
      <c r="C21" s="143"/>
      <c r="D21" s="116"/>
      <c r="E21" s="116"/>
      <c r="F21" s="112"/>
      <c r="G21" s="112"/>
      <c r="H21" s="112"/>
      <c r="I21" s="112"/>
      <c r="J21" s="112"/>
      <c r="K21" s="115"/>
      <c r="L21" s="115"/>
      <c r="M21" s="153" t="str">
        <f>IFERROR(IF(AND(Table4[[#This Row],[Amount of active component 
(kg)]]="", Table4[[#This Row],[Biomass treated 
(tonnes)]]=""),"", Table4[[#This Row],[Amount of active component 
(kg)]]/Table4[[#This Row],[Biomass treated 
(tonnes)]]),"")</f>
        <v/>
      </c>
      <c r="N21" s="117"/>
      <c r="O21" s="117"/>
      <c r="P21" s="108"/>
    </row>
    <row r="22" spans="2:16" x14ac:dyDescent="0.4">
      <c r="B22" s="112"/>
      <c r="C22" s="143"/>
      <c r="D22" s="116"/>
      <c r="E22" s="116"/>
      <c r="F22" s="112"/>
      <c r="G22" s="112"/>
      <c r="H22" s="112"/>
      <c r="I22" s="112"/>
      <c r="J22" s="112"/>
      <c r="K22" s="115"/>
      <c r="L22" s="115"/>
      <c r="M22" s="153" t="str">
        <f>IFERROR(IF(AND(Table4[[#This Row],[Amount of active component 
(kg)]]="", Table4[[#This Row],[Biomass treated 
(tonnes)]]=""),"", Table4[[#This Row],[Amount of active component 
(kg)]]/Table4[[#This Row],[Biomass treated 
(tonnes)]]),"")</f>
        <v/>
      </c>
      <c r="N22" s="117"/>
      <c r="O22" s="117"/>
      <c r="P22" s="108"/>
    </row>
    <row r="23" spans="2:16" x14ac:dyDescent="0.4">
      <c r="B23" s="112"/>
      <c r="C23" s="143"/>
      <c r="D23" s="116"/>
      <c r="E23" s="116"/>
      <c r="F23" s="112"/>
      <c r="G23" s="112"/>
      <c r="H23" s="112"/>
      <c r="I23" s="112"/>
      <c r="J23" s="112"/>
      <c r="K23" s="115"/>
      <c r="L23" s="115"/>
      <c r="M23" s="153" t="str">
        <f>IFERROR(IF(AND(Table4[[#This Row],[Amount of active component 
(kg)]]="", Table4[[#This Row],[Biomass treated 
(tonnes)]]=""),"", Table4[[#This Row],[Amount of active component 
(kg)]]/Table4[[#This Row],[Biomass treated 
(tonnes)]]),"")</f>
        <v/>
      </c>
      <c r="N23" s="117"/>
      <c r="O23" s="117"/>
      <c r="P23" s="108"/>
    </row>
    <row r="24" spans="2:16" x14ac:dyDescent="0.4">
      <c r="B24" s="112"/>
      <c r="C24" s="143"/>
      <c r="D24" s="116"/>
      <c r="E24" s="116"/>
      <c r="F24" s="112"/>
      <c r="G24" s="112"/>
      <c r="H24" s="112"/>
      <c r="I24" s="112"/>
      <c r="J24" s="112"/>
      <c r="K24" s="115"/>
      <c r="L24" s="115"/>
      <c r="M24" s="153" t="str">
        <f>IFERROR(IF(AND(Table4[[#This Row],[Amount of active component 
(kg)]]="", Table4[[#This Row],[Biomass treated 
(tonnes)]]=""),"", Table4[[#This Row],[Amount of active component 
(kg)]]/Table4[[#This Row],[Biomass treated 
(tonnes)]]),"")</f>
        <v/>
      </c>
      <c r="N24" s="117"/>
      <c r="O24" s="117"/>
      <c r="P24" s="108"/>
    </row>
    <row r="25" spans="2:16" x14ac:dyDescent="0.4">
      <c r="B25" s="112"/>
      <c r="C25" s="143"/>
      <c r="D25" s="116"/>
      <c r="E25" s="116"/>
      <c r="F25" s="112"/>
      <c r="G25" s="112"/>
      <c r="H25" s="112"/>
      <c r="I25" s="112"/>
      <c r="J25" s="112"/>
      <c r="K25" s="115"/>
      <c r="L25" s="115"/>
      <c r="M25" s="153" t="str">
        <f>IFERROR(IF(AND(Table4[[#This Row],[Amount of active component 
(kg)]]="", Table4[[#This Row],[Biomass treated 
(tonnes)]]=""),"", Table4[[#This Row],[Amount of active component 
(kg)]]/Table4[[#This Row],[Biomass treated 
(tonnes)]]),"")</f>
        <v/>
      </c>
      <c r="N25" s="117"/>
      <c r="O25" s="117"/>
      <c r="P25" s="108"/>
    </row>
    <row r="26" spans="2:16" x14ac:dyDescent="0.4">
      <c r="B26" s="112"/>
      <c r="C26" s="143"/>
      <c r="D26" s="116"/>
      <c r="E26" s="116"/>
      <c r="F26" s="112"/>
      <c r="G26" s="112"/>
      <c r="H26" s="112"/>
      <c r="I26" s="112"/>
      <c r="J26" s="112"/>
      <c r="K26" s="115"/>
      <c r="L26" s="115"/>
      <c r="M26" s="153" t="str">
        <f>IFERROR(IF(AND(Table4[[#This Row],[Amount of active component 
(kg)]]="", Table4[[#This Row],[Biomass treated 
(tonnes)]]=""),"", Table4[[#This Row],[Amount of active component 
(kg)]]/Table4[[#This Row],[Biomass treated 
(tonnes)]]),"")</f>
        <v/>
      </c>
      <c r="N26" s="117"/>
      <c r="O26" s="117"/>
      <c r="P26" s="108"/>
    </row>
    <row r="27" spans="2:16" x14ac:dyDescent="0.4">
      <c r="B27" s="112"/>
      <c r="C27" s="143"/>
      <c r="D27" s="116"/>
      <c r="E27" s="116"/>
      <c r="F27" s="112"/>
      <c r="G27" s="112"/>
      <c r="H27" s="112"/>
      <c r="I27" s="112"/>
      <c r="J27" s="112"/>
      <c r="K27" s="115"/>
      <c r="L27" s="115"/>
      <c r="M27" s="153" t="str">
        <f>IFERROR(IF(AND(Table4[[#This Row],[Amount of active component 
(kg)]]="", Table4[[#This Row],[Biomass treated 
(tonnes)]]=""),"", Table4[[#This Row],[Amount of active component 
(kg)]]/Table4[[#This Row],[Biomass treated 
(tonnes)]]),"")</f>
        <v/>
      </c>
      <c r="N27" s="117"/>
      <c r="O27" s="117"/>
      <c r="P27" s="108"/>
    </row>
    <row r="28" spans="2:16" x14ac:dyDescent="0.4">
      <c r="B28" s="112"/>
      <c r="C28" s="143"/>
      <c r="D28" s="116"/>
      <c r="E28" s="116"/>
      <c r="F28" s="112"/>
      <c r="G28" s="112"/>
      <c r="H28" s="112"/>
      <c r="I28" s="112"/>
      <c r="J28" s="112"/>
      <c r="K28" s="115"/>
      <c r="L28" s="115"/>
      <c r="M28" s="153" t="str">
        <f>IFERROR(IF(AND(Table4[[#This Row],[Amount of active component 
(kg)]]="", Table4[[#This Row],[Biomass treated 
(tonnes)]]=""),"", Table4[[#This Row],[Amount of active component 
(kg)]]/Table4[[#This Row],[Biomass treated 
(tonnes)]]),"")</f>
        <v/>
      </c>
      <c r="N28" s="117"/>
      <c r="O28" s="117"/>
      <c r="P28" s="108"/>
    </row>
    <row r="29" spans="2:16" x14ac:dyDescent="0.4">
      <c r="B29" s="112"/>
      <c r="C29" s="143"/>
      <c r="D29" s="116"/>
      <c r="E29" s="116"/>
      <c r="F29" s="112"/>
      <c r="G29" s="112"/>
      <c r="H29" s="112"/>
      <c r="I29" s="112"/>
      <c r="J29" s="112"/>
      <c r="K29" s="115"/>
      <c r="L29" s="115"/>
      <c r="M29" s="153" t="str">
        <f>IFERROR(IF(AND(Table4[[#This Row],[Amount of active component 
(kg)]]="", Table4[[#This Row],[Biomass treated 
(tonnes)]]=""),"", Table4[[#This Row],[Amount of active component 
(kg)]]/Table4[[#This Row],[Biomass treated 
(tonnes)]]),"")</f>
        <v/>
      </c>
      <c r="N29" s="117"/>
      <c r="O29" s="117"/>
      <c r="P29" s="108"/>
    </row>
    <row r="30" spans="2:16" x14ac:dyDescent="0.4">
      <c r="B30" s="112"/>
      <c r="C30" s="143"/>
      <c r="D30" s="116"/>
      <c r="E30" s="116"/>
      <c r="F30" s="112"/>
      <c r="G30" s="112"/>
      <c r="H30" s="112"/>
      <c r="I30" s="112"/>
      <c r="J30" s="112"/>
      <c r="K30" s="115"/>
      <c r="L30" s="115"/>
      <c r="M30" s="153" t="str">
        <f>IFERROR(IF(AND(Table4[[#This Row],[Amount of active component 
(kg)]]="", Table4[[#This Row],[Biomass treated 
(tonnes)]]=""),"", Table4[[#This Row],[Amount of active component 
(kg)]]/Table4[[#This Row],[Biomass treated 
(tonnes)]]),"")</f>
        <v/>
      </c>
      <c r="N30" s="117"/>
      <c r="O30" s="117"/>
      <c r="P30" s="108"/>
    </row>
    <row r="31" spans="2:16" x14ac:dyDescent="0.4">
      <c r="B31" s="112"/>
      <c r="C31" s="143"/>
      <c r="D31" s="116"/>
      <c r="E31" s="116"/>
      <c r="F31" s="112"/>
      <c r="G31" s="112"/>
      <c r="H31" s="112"/>
      <c r="I31" s="112"/>
      <c r="J31" s="112"/>
      <c r="K31" s="115"/>
      <c r="L31" s="115"/>
      <c r="M31" s="153" t="str">
        <f>IFERROR(IF(AND(Table4[[#This Row],[Amount of active component 
(kg)]]="", Table4[[#This Row],[Biomass treated 
(tonnes)]]=""),"", Table4[[#This Row],[Amount of active component 
(kg)]]/Table4[[#This Row],[Biomass treated 
(tonnes)]]),"")</f>
        <v/>
      </c>
      <c r="N31" s="117"/>
      <c r="O31" s="117"/>
      <c r="P31" s="108"/>
    </row>
    <row r="32" spans="2:16" x14ac:dyDescent="0.4">
      <c r="B32" s="112"/>
      <c r="C32" s="143"/>
      <c r="D32" s="116"/>
      <c r="E32" s="116"/>
      <c r="F32" s="112"/>
      <c r="G32" s="112"/>
      <c r="H32" s="112"/>
      <c r="I32" s="112"/>
      <c r="J32" s="112"/>
      <c r="K32" s="115"/>
      <c r="L32" s="115"/>
      <c r="M32" s="153" t="str">
        <f>IFERROR(IF(AND(Table4[[#This Row],[Amount of active component 
(kg)]]="", Table4[[#This Row],[Biomass treated 
(tonnes)]]=""),"", Table4[[#This Row],[Amount of active component 
(kg)]]/Table4[[#This Row],[Biomass treated 
(tonnes)]]),"")</f>
        <v/>
      </c>
      <c r="N32" s="117"/>
      <c r="O32" s="117"/>
      <c r="P32" s="108"/>
    </row>
    <row r="33" spans="2:16" x14ac:dyDescent="0.4">
      <c r="B33" s="112"/>
      <c r="C33" s="143"/>
      <c r="D33" s="116"/>
      <c r="E33" s="116"/>
      <c r="F33" s="112"/>
      <c r="G33" s="112"/>
      <c r="H33" s="112"/>
      <c r="I33" s="112"/>
      <c r="J33" s="112"/>
      <c r="K33" s="115"/>
      <c r="L33" s="115"/>
      <c r="M33" s="153" t="str">
        <f>IFERROR(IF(AND(Table4[[#This Row],[Amount of active component 
(kg)]]="", Table4[[#This Row],[Biomass treated 
(tonnes)]]=""),"", Table4[[#This Row],[Amount of active component 
(kg)]]/Table4[[#This Row],[Biomass treated 
(tonnes)]]),"")</f>
        <v/>
      </c>
      <c r="N33" s="117"/>
      <c r="O33" s="117"/>
      <c r="P33" s="108"/>
    </row>
    <row r="34" spans="2:16" x14ac:dyDescent="0.4">
      <c r="B34" s="112"/>
      <c r="C34" s="143"/>
      <c r="D34" s="116"/>
      <c r="E34" s="116"/>
      <c r="F34" s="112"/>
      <c r="G34" s="112"/>
      <c r="H34" s="112"/>
      <c r="I34" s="112"/>
      <c r="J34" s="112"/>
      <c r="K34" s="115"/>
      <c r="L34" s="115"/>
      <c r="M34" s="153" t="str">
        <f>IFERROR(IF(AND(Table4[[#This Row],[Amount of active component 
(kg)]]="", Table4[[#This Row],[Biomass treated 
(tonnes)]]=""),"", Table4[[#This Row],[Amount of active component 
(kg)]]/Table4[[#This Row],[Biomass treated 
(tonnes)]]),"")</f>
        <v/>
      </c>
      <c r="N34" s="117"/>
      <c r="O34" s="117"/>
      <c r="P34" s="108"/>
    </row>
    <row r="35" spans="2:16" x14ac:dyDescent="0.4">
      <c r="B35" s="112"/>
      <c r="C35" s="143"/>
      <c r="D35" s="116"/>
      <c r="E35" s="116"/>
      <c r="F35" s="112"/>
      <c r="G35" s="112"/>
      <c r="H35" s="112"/>
      <c r="I35" s="112"/>
      <c r="J35" s="112"/>
      <c r="K35" s="115"/>
      <c r="L35" s="115"/>
      <c r="M35" s="153" t="str">
        <f>IFERROR(IF(AND(Table4[[#This Row],[Amount of active component 
(kg)]]="", Table4[[#This Row],[Biomass treated 
(tonnes)]]=""),"", Table4[[#This Row],[Amount of active component 
(kg)]]/Table4[[#This Row],[Biomass treated 
(tonnes)]]),"")</f>
        <v/>
      </c>
      <c r="N35" s="117"/>
      <c r="O35" s="117"/>
      <c r="P35" s="108"/>
    </row>
    <row r="36" spans="2:16" x14ac:dyDescent="0.4">
      <c r="B36" s="112"/>
      <c r="C36" s="143"/>
      <c r="D36" s="116"/>
      <c r="E36" s="116"/>
      <c r="F36" s="112"/>
      <c r="G36" s="112"/>
      <c r="H36" s="112"/>
      <c r="I36" s="112"/>
      <c r="J36" s="112"/>
      <c r="K36" s="115"/>
      <c r="L36" s="115"/>
      <c r="M36" s="153" t="str">
        <f>IFERROR(IF(AND(Table4[[#This Row],[Amount of active component 
(kg)]]="", Table4[[#This Row],[Biomass treated 
(tonnes)]]=""),"", Table4[[#This Row],[Amount of active component 
(kg)]]/Table4[[#This Row],[Biomass treated 
(tonnes)]]),"")</f>
        <v/>
      </c>
      <c r="N36" s="117"/>
      <c r="O36" s="117"/>
      <c r="P36" s="108"/>
    </row>
    <row r="37" spans="2:16" x14ac:dyDescent="0.4">
      <c r="B37" s="112"/>
      <c r="C37" s="143"/>
      <c r="D37" s="116"/>
      <c r="E37" s="116"/>
      <c r="F37" s="112"/>
      <c r="G37" s="112"/>
      <c r="H37" s="112"/>
      <c r="I37" s="112"/>
      <c r="J37" s="112"/>
      <c r="K37" s="115"/>
      <c r="L37" s="115"/>
      <c r="M37" s="153" t="str">
        <f>IFERROR(IF(AND(Table4[[#This Row],[Amount of active component 
(kg)]]="", Table4[[#This Row],[Biomass treated 
(tonnes)]]=""),"", Table4[[#This Row],[Amount of active component 
(kg)]]/Table4[[#This Row],[Biomass treated 
(tonnes)]]),"")</f>
        <v/>
      </c>
      <c r="N37" s="117"/>
      <c r="O37" s="117"/>
      <c r="P37" s="108"/>
    </row>
    <row r="38" spans="2:16" x14ac:dyDescent="0.4">
      <c r="B38" s="112"/>
      <c r="C38" s="143"/>
      <c r="D38" s="116"/>
      <c r="E38" s="116"/>
      <c r="F38" s="112"/>
      <c r="G38" s="112"/>
      <c r="H38" s="112"/>
      <c r="I38" s="112"/>
      <c r="J38" s="112"/>
      <c r="K38" s="115"/>
      <c r="L38" s="115"/>
      <c r="M38" s="153" t="str">
        <f>IFERROR(IF(AND(Table4[[#This Row],[Amount of active component 
(kg)]]="", Table4[[#This Row],[Biomass treated 
(tonnes)]]=""),"", Table4[[#This Row],[Amount of active component 
(kg)]]/Table4[[#This Row],[Biomass treated 
(tonnes)]]),"")</f>
        <v/>
      </c>
      <c r="N38" s="117"/>
      <c r="O38" s="117"/>
      <c r="P38" s="108"/>
    </row>
    <row r="39" spans="2:16" x14ac:dyDescent="0.4">
      <c r="B39" s="112"/>
      <c r="C39" s="143"/>
      <c r="D39" s="116"/>
      <c r="E39" s="116"/>
      <c r="F39" s="112"/>
      <c r="G39" s="112"/>
      <c r="H39" s="112"/>
      <c r="I39" s="112"/>
      <c r="J39" s="112"/>
      <c r="K39" s="115"/>
      <c r="L39" s="115"/>
      <c r="M39" s="153" t="str">
        <f>IFERROR(IF(AND(Table4[[#This Row],[Amount of active component 
(kg)]]="", Table4[[#This Row],[Biomass treated 
(tonnes)]]=""),"", Table4[[#This Row],[Amount of active component 
(kg)]]/Table4[[#This Row],[Biomass treated 
(tonnes)]]),"")</f>
        <v/>
      </c>
      <c r="N39" s="117"/>
      <c r="O39" s="117"/>
      <c r="P39" s="108"/>
    </row>
    <row r="40" spans="2:16" x14ac:dyDescent="0.4">
      <c r="B40" s="112"/>
      <c r="C40" s="143"/>
      <c r="D40" s="116"/>
      <c r="E40" s="116"/>
      <c r="F40" s="112"/>
      <c r="G40" s="112"/>
      <c r="H40" s="112"/>
      <c r="I40" s="112"/>
      <c r="J40" s="112"/>
      <c r="K40" s="115"/>
      <c r="L40" s="115"/>
      <c r="M40" s="153" t="str">
        <f>IFERROR(IF(AND(Table4[[#This Row],[Amount of active component 
(kg)]]="", Table4[[#This Row],[Biomass treated 
(tonnes)]]=""),"", Table4[[#This Row],[Amount of active component 
(kg)]]/Table4[[#This Row],[Biomass treated 
(tonnes)]]),"")</f>
        <v/>
      </c>
      <c r="N40" s="117"/>
      <c r="O40" s="117"/>
      <c r="P40" s="108"/>
    </row>
    <row r="41" spans="2:16" x14ac:dyDescent="0.4">
      <c r="B41" s="112"/>
      <c r="C41" s="143"/>
      <c r="D41" s="116"/>
      <c r="E41" s="116"/>
      <c r="F41" s="112"/>
      <c r="G41" s="112"/>
      <c r="H41" s="112"/>
      <c r="I41" s="112"/>
      <c r="J41" s="112"/>
      <c r="K41" s="115"/>
      <c r="L41" s="115"/>
      <c r="M41" s="153" t="str">
        <f>IFERROR(IF(AND(Table4[[#This Row],[Amount of active component 
(kg)]]="", Table4[[#This Row],[Biomass treated 
(tonnes)]]=""),"", Table4[[#This Row],[Amount of active component 
(kg)]]/Table4[[#This Row],[Biomass treated 
(tonnes)]]),"")</f>
        <v/>
      </c>
      <c r="N41" s="117"/>
      <c r="O41" s="117"/>
      <c r="P41" s="108"/>
    </row>
    <row r="42" spans="2:16" x14ac:dyDescent="0.4">
      <c r="B42" s="112"/>
      <c r="C42" s="143"/>
      <c r="D42" s="116"/>
      <c r="E42" s="116"/>
      <c r="F42" s="112"/>
      <c r="G42" s="112"/>
      <c r="H42" s="112"/>
      <c r="I42" s="112"/>
      <c r="J42" s="112"/>
      <c r="K42" s="115"/>
      <c r="L42" s="115"/>
      <c r="M42" s="153" t="str">
        <f>IFERROR(IF(AND(Table4[[#This Row],[Amount of active component 
(kg)]]="", Table4[[#This Row],[Biomass treated 
(tonnes)]]=""),"", Table4[[#This Row],[Amount of active component 
(kg)]]/Table4[[#This Row],[Biomass treated 
(tonnes)]]),"")</f>
        <v/>
      </c>
      <c r="N42" s="117"/>
      <c r="O42" s="117"/>
      <c r="P42" s="108"/>
    </row>
    <row r="43" spans="2:16" x14ac:dyDescent="0.4">
      <c r="B43" s="112"/>
      <c r="C43" s="143"/>
      <c r="D43" s="116"/>
      <c r="E43" s="116"/>
      <c r="F43" s="112"/>
      <c r="G43" s="112"/>
      <c r="H43" s="112"/>
      <c r="I43" s="112"/>
      <c r="J43" s="112"/>
      <c r="K43" s="115"/>
      <c r="L43" s="115"/>
      <c r="M43" s="153" t="str">
        <f>IFERROR(IF(AND(Table4[[#This Row],[Amount of active component 
(kg)]]="", Table4[[#This Row],[Biomass treated 
(tonnes)]]=""),"", Table4[[#This Row],[Amount of active component 
(kg)]]/Table4[[#This Row],[Biomass treated 
(tonnes)]]),"")</f>
        <v/>
      </c>
      <c r="N43" s="117"/>
      <c r="O43" s="117"/>
      <c r="P43" s="108"/>
    </row>
    <row r="44" spans="2:16" x14ac:dyDescent="0.4">
      <c r="B44" s="112"/>
      <c r="C44" s="143"/>
      <c r="D44" s="116"/>
      <c r="E44" s="116"/>
      <c r="F44" s="112"/>
      <c r="G44" s="112"/>
      <c r="H44" s="112"/>
      <c r="I44" s="112"/>
      <c r="J44" s="112"/>
      <c r="K44" s="115"/>
      <c r="L44" s="115"/>
      <c r="M44" s="153" t="str">
        <f>IFERROR(IF(AND(Table4[[#This Row],[Amount of active component 
(kg)]]="", Table4[[#This Row],[Biomass treated 
(tonnes)]]=""),"", Table4[[#This Row],[Amount of active component 
(kg)]]/Table4[[#This Row],[Biomass treated 
(tonnes)]]),"")</f>
        <v/>
      </c>
      <c r="N44" s="117"/>
      <c r="O44" s="117"/>
      <c r="P44" s="108"/>
    </row>
    <row r="45" spans="2:16" x14ac:dyDescent="0.4">
      <c r="B45" s="112"/>
      <c r="C45" s="143"/>
      <c r="D45" s="116"/>
      <c r="E45" s="116"/>
      <c r="F45" s="112"/>
      <c r="G45" s="112"/>
      <c r="H45" s="112"/>
      <c r="I45" s="112"/>
      <c r="J45" s="112"/>
      <c r="K45" s="115"/>
      <c r="L45" s="115"/>
      <c r="M45" s="153" t="str">
        <f>IFERROR(IF(AND(Table4[[#This Row],[Amount of active component 
(kg)]]="", Table4[[#This Row],[Biomass treated 
(tonnes)]]=""),"", Table4[[#This Row],[Amount of active component 
(kg)]]/Table4[[#This Row],[Biomass treated 
(tonnes)]]),"")</f>
        <v/>
      </c>
      <c r="N45" s="117"/>
      <c r="O45" s="117"/>
      <c r="P45" s="108"/>
    </row>
    <row r="46" spans="2:16" x14ac:dyDescent="0.4">
      <c r="B46" s="112"/>
      <c r="C46" s="143"/>
      <c r="D46" s="116"/>
      <c r="E46" s="116"/>
      <c r="F46" s="112"/>
      <c r="G46" s="112"/>
      <c r="H46" s="112"/>
      <c r="I46" s="112"/>
      <c r="J46" s="112"/>
      <c r="K46" s="115"/>
      <c r="L46" s="115"/>
      <c r="M46" s="153" t="str">
        <f>IFERROR(IF(AND(Table4[[#This Row],[Amount of active component 
(kg)]]="", Table4[[#This Row],[Biomass treated 
(tonnes)]]=""),"", Table4[[#This Row],[Amount of active component 
(kg)]]/Table4[[#This Row],[Biomass treated 
(tonnes)]]),"")</f>
        <v/>
      </c>
      <c r="N46" s="117"/>
      <c r="O46" s="117"/>
      <c r="P46" s="108"/>
    </row>
    <row r="47" spans="2:16" x14ac:dyDescent="0.4">
      <c r="B47" s="112"/>
      <c r="C47" s="143"/>
      <c r="D47" s="116"/>
      <c r="E47" s="116"/>
      <c r="F47" s="112"/>
      <c r="G47" s="112"/>
      <c r="H47" s="112"/>
      <c r="I47" s="112"/>
      <c r="J47" s="112"/>
      <c r="K47" s="115"/>
      <c r="L47" s="115"/>
      <c r="M47" s="153" t="str">
        <f>IFERROR(IF(AND(Table4[[#This Row],[Amount of active component 
(kg)]]="", Table4[[#This Row],[Biomass treated 
(tonnes)]]=""),"", Table4[[#This Row],[Amount of active component 
(kg)]]/Table4[[#This Row],[Biomass treated 
(tonnes)]]),"")</f>
        <v/>
      </c>
      <c r="N47" s="117"/>
      <c r="O47" s="117"/>
      <c r="P47" s="108"/>
    </row>
    <row r="48" spans="2:16" x14ac:dyDescent="0.4">
      <c r="B48" s="112"/>
      <c r="C48" s="143"/>
      <c r="D48" s="116"/>
      <c r="E48" s="116"/>
      <c r="F48" s="112"/>
      <c r="G48" s="112"/>
      <c r="H48" s="112"/>
      <c r="I48" s="112"/>
      <c r="J48" s="112"/>
      <c r="K48" s="115"/>
      <c r="L48" s="115"/>
      <c r="M48" s="153" t="str">
        <f>IFERROR(IF(AND(Table4[[#This Row],[Amount of active component 
(kg)]]="", Table4[[#This Row],[Biomass treated 
(tonnes)]]=""),"", Table4[[#This Row],[Amount of active component 
(kg)]]/Table4[[#This Row],[Biomass treated 
(tonnes)]]),"")</f>
        <v/>
      </c>
      <c r="N48" s="117"/>
      <c r="O48" s="117"/>
      <c r="P48" s="108"/>
    </row>
    <row r="49" spans="2:16" x14ac:dyDescent="0.4">
      <c r="B49" s="112"/>
      <c r="C49" s="143"/>
      <c r="D49" s="116"/>
      <c r="E49" s="116"/>
      <c r="F49" s="112"/>
      <c r="G49" s="112"/>
      <c r="H49" s="112"/>
      <c r="I49" s="112"/>
      <c r="J49" s="112"/>
      <c r="K49" s="115"/>
      <c r="L49" s="115"/>
      <c r="M49" s="153" t="str">
        <f>IFERROR(IF(AND(Table4[[#This Row],[Amount of active component 
(kg)]]="", Table4[[#This Row],[Biomass treated 
(tonnes)]]=""),"", Table4[[#This Row],[Amount of active component 
(kg)]]/Table4[[#This Row],[Biomass treated 
(tonnes)]]),"")</f>
        <v/>
      </c>
      <c r="N49" s="117"/>
      <c r="O49" s="117"/>
      <c r="P49" s="108"/>
    </row>
    <row r="50" spans="2:16" x14ac:dyDescent="0.4">
      <c r="B50" s="112"/>
      <c r="C50" s="143"/>
      <c r="D50" s="116"/>
      <c r="E50" s="116"/>
      <c r="F50" s="112"/>
      <c r="G50" s="112"/>
      <c r="H50" s="112"/>
      <c r="I50" s="112"/>
      <c r="J50" s="112"/>
      <c r="K50" s="115"/>
      <c r="L50" s="115"/>
      <c r="M50" s="153" t="str">
        <f>IFERROR(IF(AND(Table4[[#This Row],[Amount of active component 
(kg)]]="", Table4[[#This Row],[Biomass treated 
(tonnes)]]=""),"", Table4[[#This Row],[Amount of active component 
(kg)]]/Table4[[#This Row],[Biomass treated 
(tonnes)]]),"")</f>
        <v/>
      </c>
      <c r="N50" s="117"/>
      <c r="O50" s="117"/>
      <c r="P50" s="108"/>
    </row>
    <row r="52" spans="2:16" x14ac:dyDescent="0.4">
      <c r="M52" s="81"/>
      <c r="N52" s="81"/>
      <c r="O52" s="81"/>
      <c r="P52" s="81"/>
    </row>
  </sheetData>
  <sheetProtection algorithmName="SHA-512" hashValue="KtDDMxPuJCXfa03elGJ8+npWi22PcpjRP9bwbKlSVhli6URrm0z+4pAPpMx4ONukSAhvfT8BqZiqAZd3slRv+w==" saltValue="g0GSX56n7ZYBQj6uvfpt3A==" spinCount="100000" sheet="1" objects="1" scenarios="1"/>
  <phoneticPr fontId="6" type="noConversion"/>
  <dataValidations count="5">
    <dataValidation type="decimal" operator="greaterThanOrEqual" allowBlank="1" showInputMessage="1" showErrorMessage="1" sqref="N6:O50 K5:L50" xr:uid="{F4ED1BF3-3A77-4F85-AFF1-05DCD14BCF04}">
      <formula1>0</formula1>
    </dataValidation>
    <dataValidation type="textLength" operator="lessThanOrEqual" allowBlank="1" showInputMessage="1" sqref="P5:P50" xr:uid="{34A8A4BA-5E0E-4F83-88C7-CA63FD3A95F2}">
      <formula1>3000</formula1>
    </dataValidation>
    <dataValidation type="whole" operator="greaterThanOrEqual" allowBlank="1" showInputMessage="1" showErrorMessage="1" sqref="K51:L51 N5:O5" xr:uid="{8AE2C087-175B-478F-A5DB-B0948A423E0D}">
      <formula1>0</formula1>
    </dataValidation>
    <dataValidation type="date" allowBlank="1" showInputMessage="1" showErrorMessage="1" sqref="D5:D50" xr:uid="{776C76B0-A8FF-405F-8E81-157CDFC56603}">
      <formula1>36526</formula1>
      <formula2>73051</formula2>
    </dataValidation>
    <dataValidation type="date" operator="greaterThanOrEqual" allowBlank="1" showInputMessage="1" showErrorMessage="1" sqref="E5:E50" xr:uid="{EB23F91B-8CCF-47F3-88D7-CC3FFA62B622}">
      <formula1>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632FC356-8049-42ED-B5E2-37C0555328E3}">
          <x14:formula1>
            <xm:f>'Dropdown tables - Production'!$T$2:$T$6</xm:f>
          </x14:formula1>
          <xm:sqref>J5:J50</xm:sqref>
        </x14:dataValidation>
        <x14:dataValidation type="list" allowBlank="1" showInputMessage="1" xr:uid="{530E1B3C-BBC5-426F-9226-40D64234F53E}">
          <x14:formula1>
            <xm:f>'Dropdown tables - Production'!$S$2:$S$7</xm:f>
          </x14:formula1>
          <xm:sqref>G5:G50</xm:sqref>
        </x14:dataValidation>
        <x14:dataValidation type="list" allowBlank="1" showInputMessage="1" showErrorMessage="1" xr:uid="{7E6458FE-3E16-46FC-8BD3-675EB3937A09}">
          <x14:formula1>
            <xm:f>'Dropdown tables - Production'!$A$2:$A$23</xm:f>
          </x14:formula1>
          <xm:sqref>B5:B50</xm:sqref>
        </x14:dataValidation>
        <x14:dataValidation type="list" allowBlank="1" showInputMessage="1" showErrorMessage="1" xr:uid="{2D72A49A-FABA-4E67-B378-E9F68766BE4D}">
          <x14:formula1>
            <xm:f>'Dropdown tables - Production'!$C$2:$C$23</xm:f>
          </x14:formula1>
          <xm:sqref>C5:C50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D50B-9D1E-48A9-A8FA-4E71E32303D7}">
  <sheetPr codeName="Sheet3">
    <tabColor theme="9" tint="0.59999389629810485"/>
  </sheetPr>
  <dimension ref="B2:F25"/>
  <sheetViews>
    <sheetView zoomScale="80" zoomScaleNormal="80" workbookViewId="0"/>
  </sheetViews>
  <sheetFormatPr defaultColWidth="8.77734375" defaultRowHeight="16.8" x14ac:dyDescent="0.4"/>
  <cols>
    <col min="1" max="1" width="8.77734375" style="13"/>
    <col min="2" max="2" width="17" style="13" customWidth="1"/>
    <col min="3" max="3" width="31.5546875" style="13" customWidth="1"/>
    <col min="4" max="4" width="10.21875" style="13" bestFit="1" customWidth="1"/>
    <col min="5" max="5" width="10.109375" style="13" bestFit="1" customWidth="1"/>
    <col min="6" max="6" width="23.77734375" style="13" customWidth="1"/>
    <col min="7" max="48" width="9" style="13" customWidth="1"/>
    <col min="49" max="16384" width="8.77734375" style="13"/>
  </cols>
  <sheetData>
    <row r="2" spans="2:6" x14ac:dyDescent="0.4">
      <c r="B2" s="19" t="s">
        <v>293</v>
      </c>
    </row>
    <row r="3" spans="2:6" s="14" customFormat="1" hidden="1" x14ac:dyDescent="0.4">
      <c r="B3" s="14">
        <v>18.100000000000001</v>
      </c>
      <c r="C3" s="14">
        <v>18.2</v>
      </c>
      <c r="D3" s="14">
        <v>18.3</v>
      </c>
      <c r="E3" s="14">
        <v>18.399999999999999</v>
      </c>
      <c r="F3" s="14">
        <v>18.5</v>
      </c>
    </row>
    <row r="4" spans="2:6" s="100" customFormat="1" ht="33.6" x14ac:dyDescent="0.3">
      <c r="B4" s="152" t="s">
        <v>190</v>
      </c>
      <c r="C4" s="152" t="s">
        <v>282</v>
      </c>
      <c r="D4" s="67" t="s">
        <v>152</v>
      </c>
      <c r="E4" s="152" t="s">
        <v>123</v>
      </c>
      <c r="F4" s="67" t="s">
        <v>162</v>
      </c>
    </row>
    <row r="5" spans="2:6" ht="19.05" customHeight="1" x14ac:dyDescent="0.4">
      <c r="B5" s="36">
        <f>'Dropdown tables - Production'!E3</f>
        <v>0</v>
      </c>
      <c r="C5" s="142">
        <f>'Dropdown tables - Production'!G3</f>
        <v>0</v>
      </c>
      <c r="D5" s="119"/>
      <c r="E5" s="139" t="str" cm="1">
        <f t="array" ref="E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5" s="108"/>
    </row>
    <row r="6" spans="2:6" x14ac:dyDescent="0.4">
      <c r="B6" s="36">
        <f>'Dropdown tables - Production'!E4</f>
        <v>0</v>
      </c>
      <c r="C6" s="142">
        <f>'Dropdown tables - Production'!G4</f>
        <v>0</v>
      </c>
      <c r="D6" s="119"/>
      <c r="E6" s="139" t="str" cm="1">
        <f t="array" ref="E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6" s="108"/>
    </row>
    <row r="7" spans="2:6" x14ac:dyDescent="0.4">
      <c r="B7" s="36">
        <f>'Dropdown tables - Production'!E5</f>
        <v>0</v>
      </c>
      <c r="C7" s="142">
        <f>'Dropdown tables - Production'!G5</f>
        <v>0</v>
      </c>
      <c r="D7" s="119"/>
      <c r="E7" s="139" t="str" cm="1">
        <f t="array" ref="E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7" s="108"/>
    </row>
    <row r="8" spans="2:6" x14ac:dyDescent="0.4">
      <c r="B8" s="36">
        <f>'Dropdown tables - Production'!E6</f>
        <v>0</v>
      </c>
      <c r="C8" s="142">
        <f>'Dropdown tables - Production'!G6</f>
        <v>0</v>
      </c>
      <c r="D8" s="119"/>
      <c r="E8" s="139" t="str" cm="1">
        <f t="array" ref="E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8" s="108"/>
    </row>
    <row r="9" spans="2:6" x14ac:dyDescent="0.4">
      <c r="B9" s="36">
        <f>'Dropdown tables - Production'!E7</f>
        <v>0</v>
      </c>
      <c r="C9" s="142">
        <f>'Dropdown tables - Production'!G7</f>
        <v>0</v>
      </c>
      <c r="D9" s="119"/>
      <c r="E9" s="139" t="str" cm="1">
        <f t="array" ref="E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9" s="108"/>
    </row>
    <row r="10" spans="2:6" x14ac:dyDescent="0.4">
      <c r="B10" s="36">
        <f>'Dropdown tables - Production'!E8</f>
        <v>0</v>
      </c>
      <c r="C10" s="142">
        <f>'Dropdown tables - Production'!G8</f>
        <v>0</v>
      </c>
      <c r="D10" s="119"/>
      <c r="E10" s="139" t="str" cm="1">
        <f t="array" ref="E1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0" s="108"/>
    </row>
    <row r="11" spans="2:6" x14ac:dyDescent="0.4">
      <c r="B11" s="36">
        <f>'Dropdown tables - Production'!E9</f>
        <v>0</v>
      </c>
      <c r="C11" s="142">
        <f>'Dropdown tables - Production'!G9</f>
        <v>0</v>
      </c>
      <c r="D11" s="119"/>
      <c r="E11" s="139" t="str" cm="1">
        <f t="array" ref="E1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1" s="108"/>
    </row>
    <row r="12" spans="2:6" x14ac:dyDescent="0.4">
      <c r="B12" s="36">
        <f>'Dropdown tables - Production'!E10</f>
        <v>0</v>
      </c>
      <c r="C12" s="142">
        <f>'Dropdown tables - Production'!G10</f>
        <v>0</v>
      </c>
      <c r="D12" s="119"/>
      <c r="E12" s="139" t="str" cm="1">
        <f t="array" ref="E1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2" s="108"/>
    </row>
    <row r="13" spans="2:6" x14ac:dyDescent="0.4">
      <c r="B13" s="36">
        <f>'Dropdown tables - Production'!E11</f>
        <v>0</v>
      </c>
      <c r="C13" s="142">
        <f>'Dropdown tables - Production'!G11</f>
        <v>0</v>
      </c>
      <c r="D13" s="119"/>
      <c r="E13" s="139" t="str" cm="1">
        <f t="array" ref="E1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3" s="108"/>
    </row>
    <row r="14" spans="2:6" x14ac:dyDescent="0.4">
      <c r="B14" s="36">
        <f>'Dropdown tables - Production'!E12</f>
        <v>0</v>
      </c>
      <c r="C14" s="142">
        <f>'Dropdown tables - Production'!G12</f>
        <v>0</v>
      </c>
      <c r="D14" s="119"/>
      <c r="E14" s="139" t="str" cm="1">
        <f t="array" ref="E1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4" s="108"/>
    </row>
    <row r="15" spans="2:6" x14ac:dyDescent="0.4">
      <c r="B15" s="36">
        <f>'Dropdown tables - Production'!E13</f>
        <v>0</v>
      </c>
      <c r="C15" s="142">
        <f>'Dropdown tables - Production'!G13</f>
        <v>0</v>
      </c>
      <c r="D15" s="119"/>
      <c r="E15" s="139" t="str" cm="1">
        <f t="array" ref="E1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5" s="108"/>
    </row>
    <row r="16" spans="2:6" x14ac:dyDescent="0.4">
      <c r="B16" s="36">
        <f>'Dropdown tables - Production'!E14</f>
        <v>0</v>
      </c>
      <c r="C16" s="142">
        <f>'Dropdown tables - Production'!G14</f>
        <v>0</v>
      </c>
      <c r="D16" s="119"/>
      <c r="E16" s="139" t="str" cm="1">
        <f t="array" ref="E1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6" s="108"/>
    </row>
    <row r="17" spans="2:6" x14ac:dyDescent="0.4">
      <c r="B17" s="36">
        <f>'Dropdown tables - Production'!E15</f>
        <v>0</v>
      </c>
      <c r="C17" s="142">
        <f>'Dropdown tables - Production'!G15</f>
        <v>0</v>
      </c>
      <c r="D17" s="119"/>
      <c r="E17" s="139" t="str" cm="1">
        <f t="array" ref="E1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7" s="108"/>
    </row>
    <row r="18" spans="2:6" x14ac:dyDescent="0.4">
      <c r="B18" s="36">
        <f>'Dropdown tables - Production'!E16</f>
        <v>0</v>
      </c>
      <c r="C18" s="142">
        <f>'Dropdown tables - Production'!G16</f>
        <v>0</v>
      </c>
      <c r="D18" s="119"/>
      <c r="E18" s="139" t="str" cm="1">
        <f t="array" ref="E1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8" s="108"/>
    </row>
    <row r="19" spans="2:6" x14ac:dyDescent="0.4">
      <c r="B19" s="36">
        <f>'Dropdown tables - Production'!E17</f>
        <v>0</v>
      </c>
      <c r="C19" s="142">
        <f>'Dropdown tables - Production'!G17</f>
        <v>0</v>
      </c>
      <c r="D19" s="119"/>
      <c r="E19" s="139" t="str" cm="1">
        <f t="array" ref="E1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19" s="108"/>
    </row>
    <row r="20" spans="2:6" x14ac:dyDescent="0.4">
      <c r="B20" s="36">
        <f>'Dropdown tables - Production'!E18</f>
        <v>0</v>
      </c>
      <c r="C20" s="142">
        <f>'Dropdown tables - Production'!G18</f>
        <v>0</v>
      </c>
      <c r="D20" s="119"/>
      <c r="E20" s="139" t="str" cm="1">
        <f t="array" ref="E2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0" s="108"/>
    </row>
    <row r="21" spans="2:6" x14ac:dyDescent="0.4">
      <c r="B21" s="36">
        <f>'Dropdown tables - Production'!E19</f>
        <v>0</v>
      </c>
      <c r="C21" s="142">
        <f>'Dropdown tables - Production'!G19</f>
        <v>0</v>
      </c>
      <c r="D21" s="119"/>
      <c r="E21" s="139" t="str" cm="1">
        <f t="array" ref="E2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1" s="108"/>
    </row>
    <row r="22" spans="2:6" x14ac:dyDescent="0.4">
      <c r="B22" s="36">
        <f>'Dropdown tables - Production'!E20</f>
        <v>0</v>
      </c>
      <c r="C22" s="142">
        <f>'Dropdown tables - Production'!G20</f>
        <v>0</v>
      </c>
      <c r="D22" s="119"/>
      <c r="E22" s="139" t="str" cm="1">
        <f t="array" ref="E2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2" s="108"/>
    </row>
    <row r="23" spans="2:6" x14ac:dyDescent="0.4">
      <c r="B23" s="36">
        <f>'Dropdown tables - Production'!E21</f>
        <v>0</v>
      </c>
      <c r="C23" s="142">
        <f>'Dropdown tables - Production'!G21</f>
        <v>0</v>
      </c>
      <c r="D23" s="119"/>
      <c r="E23" s="139" t="str" cm="1">
        <f t="array" ref="E2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3" s="108"/>
    </row>
    <row r="24" spans="2:6" x14ac:dyDescent="0.4">
      <c r="B24" s="36">
        <f>'Dropdown tables - Production'!E22</f>
        <v>0</v>
      </c>
      <c r="C24" s="142">
        <f>'Dropdown tables - Production'!G22</f>
        <v>0</v>
      </c>
      <c r="D24" s="119"/>
      <c r="E24" s="139" t="str" cm="1">
        <f t="array" ref="E2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4" s="108"/>
    </row>
    <row r="25" spans="2:6" x14ac:dyDescent="0.4">
      <c r="B25" s="36">
        <f>'Dropdown tables - Production'!E23</f>
        <v>0</v>
      </c>
      <c r="C25" s="142">
        <f>'Dropdown tables - Production'!G23</f>
        <v>0</v>
      </c>
      <c r="D25" s="119"/>
      <c r="E25" s="139" t="str" cm="1">
        <f t="array" ref="E2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F25" s="108"/>
    </row>
  </sheetData>
  <sheetProtection algorithmName="SHA-512" hashValue="SWA5S3o/9ggq2dUw6pHWVM38DxnJjfmqMh7EGCccP/rKI7koWnXKSCi8UeKo5d/vlelY7ZzI/x+BOG5aOA5LdQ==" saltValue="PRA/T8hTDzDYcvHq4RcWPA==" spinCount="100000" sheet="1" objects="1" scenarios="1"/>
  <phoneticPr fontId="6" type="noConversion"/>
  <dataValidations count="2">
    <dataValidation type="textLength" operator="lessThanOrEqual" allowBlank="1" showInputMessage="1" sqref="F5:F25" xr:uid="{9C5F1144-E51F-4794-A4CD-F3922678337E}">
      <formula1>3000</formula1>
    </dataValidation>
    <dataValidation operator="greaterThanOrEqual" allowBlank="1" showInputMessage="1" showErrorMessage="1" sqref="E5:E25" xr:uid="{4A409F5F-9E2B-4BA6-935F-B561366C4111}"/>
  </dataValidations>
  <pageMargins left="0.7" right="0.7" top="0.75" bottom="0.75" header="0.3" footer="0.3"/>
  <pageSetup orientation="portrait" r:id="rId1"/>
  <ignoredErrors>
    <ignoredError sqref="F5:F25" calculatedColumn="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F101"/>
  <sheetViews>
    <sheetView zoomScale="85" zoomScaleNormal="85" workbookViewId="0">
      <selection activeCell="C27" sqref="C27"/>
    </sheetView>
  </sheetViews>
  <sheetFormatPr defaultRowHeight="14.4" x14ac:dyDescent="0.3"/>
  <cols>
    <col min="3" max="3" width="20" bestFit="1" customWidth="1"/>
    <col min="4" max="6" width="20" customWidth="1"/>
    <col min="7" max="7" width="25.77734375" style="8" bestFit="1" customWidth="1"/>
    <col min="8" max="9" width="25.77734375" style="8" customWidth="1"/>
    <col min="10" max="13" width="25.77734375" customWidth="1"/>
    <col min="14" max="14" width="34.21875" customWidth="1"/>
    <col min="15" max="15" width="25.77734375" customWidth="1"/>
    <col min="17" max="17" width="26.21875" customWidth="1"/>
    <col min="18" max="18" width="32.109375" customWidth="1"/>
    <col min="19" max="19" width="21.88671875" bestFit="1" customWidth="1"/>
    <col min="20" max="20" width="16.5546875" bestFit="1" customWidth="1"/>
    <col min="21" max="21" width="16.5546875" customWidth="1"/>
    <col min="22" max="22" width="37.5546875" bestFit="1" customWidth="1"/>
    <col min="23" max="23" width="25.5546875" bestFit="1" customWidth="1"/>
    <col min="24" max="24" width="24.77734375" bestFit="1" customWidth="1"/>
    <col min="25" max="25" width="18.77734375" bestFit="1" customWidth="1"/>
    <col min="26" max="26" width="29.21875" bestFit="1" customWidth="1"/>
    <col min="27" max="27" width="12.21875" bestFit="1" customWidth="1"/>
    <col min="28" max="28" width="13.5546875" bestFit="1" customWidth="1"/>
    <col min="29" max="29" width="15.5546875" bestFit="1" customWidth="1"/>
  </cols>
  <sheetData>
    <row r="1" spans="1:32" x14ac:dyDescent="0.3">
      <c r="A1" s="3" t="s">
        <v>149</v>
      </c>
      <c r="B1" s="3" t="s">
        <v>150</v>
      </c>
      <c r="C1" s="3" t="s">
        <v>17</v>
      </c>
      <c r="D1" s="3" t="s">
        <v>152</v>
      </c>
      <c r="E1" s="3" t="s">
        <v>301</v>
      </c>
      <c r="F1" s="3" t="s">
        <v>302</v>
      </c>
      <c r="G1" s="32" t="s">
        <v>303</v>
      </c>
      <c r="H1" s="5" t="s">
        <v>304</v>
      </c>
      <c r="I1" s="5" t="s">
        <v>305</v>
      </c>
      <c r="J1" s="5" t="s">
        <v>306</v>
      </c>
      <c r="K1" s="5" t="s">
        <v>307</v>
      </c>
      <c r="L1" s="5" t="s">
        <v>308</v>
      </c>
      <c r="M1" s="69" t="s">
        <v>309</v>
      </c>
      <c r="N1" s="5" t="s">
        <v>310</v>
      </c>
      <c r="O1" s="70" t="s">
        <v>311</v>
      </c>
      <c r="P1" s="3" t="s">
        <v>312</v>
      </c>
      <c r="Q1" s="3" t="s">
        <v>196</v>
      </c>
      <c r="R1" s="3" t="s">
        <v>313</v>
      </c>
      <c r="S1" s="3" t="s">
        <v>448</v>
      </c>
      <c r="T1" s="70" t="s">
        <v>314</v>
      </c>
      <c r="U1" s="70" t="s">
        <v>315</v>
      </c>
      <c r="V1" s="3" t="s">
        <v>316</v>
      </c>
      <c r="W1" s="3" t="s">
        <v>317</v>
      </c>
      <c r="X1" s="3" t="s">
        <v>318</v>
      </c>
      <c r="Y1" s="3" t="s">
        <v>319</v>
      </c>
      <c r="Z1" s="70" t="s">
        <v>72</v>
      </c>
      <c r="AA1" s="3" t="s">
        <v>320</v>
      </c>
      <c r="AB1" s="3" t="s">
        <v>321</v>
      </c>
      <c r="AC1" s="3" t="s">
        <v>322</v>
      </c>
      <c r="AD1" s="5" t="s">
        <v>323</v>
      </c>
      <c r="AE1" s="3" t="s">
        <v>324</v>
      </c>
      <c r="AF1" s="3" t="s">
        <v>252</v>
      </c>
    </row>
    <row r="2" spans="1:32" x14ac:dyDescent="0.3">
      <c r="A2" s="1"/>
      <c r="B2" s="1"/>
      <c r="C2" s="1"/>
      <c r="D2" s="1"/>
      <c r="E2" s="1"/>
      <c r="F2" s="1"/>
      <c r="G2" s="9"/>
      <c r="H2" s="31"/>
      <c r="I2" s="31"/>
      <c r="J2" s="31"/>
      <c r="K2" s="1"/>
      <c r="L2" s="4"/>
      <c r="M2" s="4"/>
      <c r="N2" s="4"/>
      <c r="O2" s="1"/>
      <c r="P2" s="7"/>
      <c r="Q2" s="1"/>
      <c r="R2" s="1"/>
      <c r="T2" s="1"/>
      <c r="U2" s="1"/>
      <c r="V2" s="72" t="s">
        <v>325</v>
      </c>
      <c r="W2" s="3"/>
      <c r="X2" s="5"/>
      <c r="Y2" s="5"/>
      <c r="Z2" s="3"/>
      <c r="AA2" s="79"/>
      <c r="AB2" s="3"/>
      <c r="AC2" s="3"/>
      <c r="AD2" s="4"/>
      <c r="AE2" s="1"/>
      <c r="AF2" s="1"/>
    </row>
    <row r="3" spans="1:32" x14ac:dyDescent="0.3">
      <c r="A3" s="9">
        <f>'Species, fallowing, production'!C5</f>
        <v>0</v>
      </c>
      <c r="B3" s="9">
        <f>'Species, fallowing, production'!D5</f>
        <v>0</v>
      </c>
      <c r="C3" s="9">
        <f>'Species, fallowing, production'!E5</f>
        <v>0</v>
      </c>
      <c r="D3" s="9">
        <f>'Species, fallowing, production'!F5</f>
        <v>0</v>
      </c>
      <c r="E3" s="9" cm="1">
        <f t="array" ref="E3:G4">_xlfn.UNIQUE(A3:C23)</f>
        <v>0</v>
      </c>
      <c r="F3" s="9">
        <v>0</v>
      </c>
      <c r="G3" s="9">
        <v>0</v>
      </c>
      <c r="H3" s="31">
        <f>'Fish mortality'!C5</f>
        <v>0</v>
      </c>
      <c r="I3" s="31">
        <f>'Fish mortality'!D5</f>
        <v>0</v>
      </c>
      <c r="J3" s="31">
        <f>'Fish mortality'!E5</f>
        <v>0</v>
      </c>
      <c r="K3" s="9" cm="1">
        <f t="array" ref="K3:M3">_xlfn.UNIQUE(H3:J77)</f>
        <v>0</v>
      </c>
      <c r="L3" s="31">
        <v>0</v>
      </c>
      <c r="M3" s="31">
        <v>0</v>
      </c>
      <c r="N3" s="4" t="s">
        <v>423</v>
      </c>
      <c r="O3" s="1"/>
      <c r="P3" s="7" t="s">
        <v>326</v>
      </c>
      <c r="Q3" s="4" t="s">
        <v>429</v>
      </c>
      <c r="R3" s="6" t="s">
        <v>327</v>
      </c>
      <c r="S3" s="75" t="s">
        <v>328</v>
      </c>
      <c r="T3" s="10" t="s">
        <v>329</v>
      </c>
      <c r="U3" s="76" t="s">
        <v>335</v>
      </c>
      <c r="V3" s="1" t="s">
        <v>330</v>
      </c>
      <c r="W3" s="1" t="s">
        <v>331</v>
      </c>
      <c r="X3" s="4"/>
      <c r="Y3" s="75" t="s">
        <v>332</v>
      </c>
      <c r="Z3" s="1" t="s">
        <v>333</v>
      </c>
      <c r="AA3" s="72" t="s">
        <v>437</v>
      </c>
      <c r="AB3" s="1" t="s">
        <v>442</v>
      </c>
      <c r="AC3" s="1" t="s">
        <v>440</v>
      </c>
      <c r="AD3" s="4" t="s">
        <v>334</v>
      </c>
      <c r="AE3" s="1" t="s">
        <v>444</v>
      </c>
      <c r="AF3" s="1" t="s">
        <v>335</v>
      </c>
    </row>
    <row r="4" spans="1:32" x14ac:dyDescent="0.3">
      <c r="A4" s="9">
        <f>'Species, fallowing, production'!C6</f>
        <v>0</v>
      </c>
      <c r="B4" s="9" t="str">
        <f>'Species, fallowing, production'!D6</f>
        <v/>
      </c>
      <c r="C4" s="9">
        <f>'Species, fallowing, production'!E6</f>
        <v>0</v>
      </c>
      <c r="D4" s="9">
        <f>'Species, fallowing, production'!F6</f>
        <v>0</v>
      </c>
      <c r="E4" s="9">
        <v>0</v>
      </c>
      <c r="F4" s="9" t="str">
        <v/>
      </c>
      <c r="G4" s="9">
        <v>0</v>
      </c>
      <c r="H4" s="31">
        <f>'Fish mortality'!C6</f>
        <v>0</v>
      </c>
      <c r="I4" s="31">
        <f>'Fish mortality'!D6</f>
        <v>0</v>
      </c>
      <c r="J4" s="31">
        <f>'Fish mortality'!E6</f>
        <v>0</v>
      </c>
      <c r="K4" s="9"/>
      <c r="L4" s="31"/>
      <c r="M4" s="31"/>
      <c r="N4" s="4" t="s">
        <v>424</v>
      </c>
      <c r="O4" s="1"/>
      <c r="P4" s="7" t="s">
        <v>336</v>
      </c>
      <c r="Q4" s="4" t="s">
        <v>413</v>
      </c>
      <c r="R4" s="71" t="s">
        <v>337</v>
      </c>
      <c r="S4" s="1" t="s">
        <v>347</v>
      </c>
      <c r="T4" s="73" t="s">
        <v>338</v>
      </c>
      <c r="U4" s="76" t="s">
        <v>344</v>
      </c>
      <c r="V4" s="1" t="s">
        <v>339</v>
      </c>
      <c r="W4" s="1" t="s">
        <v>340</v>
      </c>
      <c r="X4" s="4"/>
      <c r="Y4" s="4" t="s">
        <v>341</v>
      </c>
      <c r="Z4" s="1" t="s">
        <v>342</v>
      </c>
      <c r="AA4" s="78" t="s">
        <v>438</v>
      </c>
      <c r="AB4" s="1" t="s">
        <v>443</v>
      </c>
      <c r="AC4" s="1" t="s">
        <v>441</v>
      </c>
      <c r="AD4" s="4" t="s">
        <v>343</v>
      </c>
      <c r="AE4" s="1" t="s">
        <v>445</v>
      </c>
      <c r="AF4" s="1" t="s">
        <v>344</v>
      </c>
    </row>
    <row r="5" spans="1:32" x14ac:dyDescent="0.3">
      <c r="A5" s="9">
        <f>'Species, fallowing, production'!C7</f>
        <v>0</v>
      </c>
      <c r="B5" s="9" t="str">
        <f>'Species, fallowing, production'!D7</f>
        <v/>
      </c>
      <c r="C5" s="9">
        <f>'Species, fallowing, production'!E7</f>
        <v>0</v>
      </c>
      <c r="D5" s="9">
        <f>'Species, fallowing, production'!F7</f>
        <v>0</v>
      </c>
      <c r="E5" s="9"/>
      <c r="F5" s="9"/>
      <c r="G5" s="9"/>
      <c r="H5" s="31">
        <f>'Fish mortality'!C7</f>
        <v>0</v>
      </c>
      <c r="I5" s="31">
        <f>'Fish mortality'!D7</f>
        <v>0</v>
      </c>
      <c r="J5" s="31">
        <f>'Fish mortality'!E7</f>
        <v>0</v>
      </c>
      <c r="K5" s="9"/>
      <c r="L5" s="68"/>
      <c r="M5" s="31"/>
      <c r="N5" s="4" t="s">
        <v>425</v>
      </c>
      <c r="O5" s="1" t="s">
        <v>345</v>
      </c>
      <c r="Q5" s="4" t="s">
        <v>414</v>
      </c>
      <c r="R5" s="71" t="s">
        <v>346</v>
      </c>
      <c r="S5" s="1" t="s">
        <v>354</v>
      </c>
      <c r="T5" s="73" t="s">
        <v>348</v>
      </c>
      <c r="U5" s="76"/>
      <c r="V5" s="1" t="s">
        <v>349</v>
      </c>
      <c r="W5" s="1" t="s">
        <v>350</v>
      </c>
      <c r="X5" s="4"/>
      <c r="Y5" s="4" t="s">
        <v>351</v>
      </c>
      <c r="Z5" s="1" t="s">
        <v>352</v>
      </c>
      <c r="AA5" s="72" t="s">
        <v>439</v>
      </c>
      <c r="AE5" s="154" t="s">
        <v>446</v>
      </c>
    </row>
    <row r="6" spans="1:32" x14ac:dyDescent="0.3">
      <c r="A6" s="9">
        <f>'Species, fallowing, production'!C8</f>
        <v>0</v>
      </c>
      <c r="B6" s="9" t="str">
        <f>'Species, fallowing, production'!D8</f>
        <v/>
      </c>
      <c r="C6" s="9">
        <f>'Species, fallowing, production'!E8</f>
        <v>0</v>
      </c>
      <c r="D6" s="9">
        <f>'Species, fallowing, production'!F8</f>
        <v>0</v>
      </c>
      <c r="E6" s="9"/>
      <c r="F6" s="9"/>
      <c r="G6" s="9"/>
      <c r="H6" s="31">
        <f>'Fish mortality'!C8</f>
        <v>0</v>
      </c>
      <c r="I6" s="31">
        <f>'Fish mortality'!D8</f>
        <v>0</v>
      </c>
      <c r="J6" s="31">
        <f>'Fish mortality'!E8</f>
        <v>0</v>
      </c>
      <c r="K6" s="31"/>
      <c r="L6" s="9"/>
      <c r="M6" s="8"/>
      <c r="N6" s="1" t="s">
        <v>426</v>
      </c>
      <c r="Q6" s="1" t="s">
        <v>415</v>
      </c>
      <c r="R6" s="71" t="s">
        <v>353</v>
      </c>
      <c r="S6" s="1" t="s">
        <v>361</v>
      </c>
      <c r="T6" s="74" t="s">
        <v>355</v>
      </c>
      <c r="U6" s="71"/>
      <c r="V6" s="1" t="s">
        <v>356</v>
      </c>
      <c r="W6" s="1" t="s">
        <v>357</v>
      </c>
      <c r="X6" s="4"/>
      <c r="Y6" s="4" t="s">
        <v>358</v>
      </c>
      <c r="Z6" s="1" t="s">
        <v>359</v>
      </c>
      <c r="AE6" s="1" t="s">
        <v>447</v>
      </c>
    </row>
    <row r="7" spans="1:32" x14ac:dyDescent="0.3">
      <c r="A7" s="9">
        <f>'Species, fallowing, production'!C9</f>
        <v>0</v>
      </c>
      <c r="B7" s="9" t="str">
        <f>'Species, fallowing, production'!D9</f>
        <v/>
      </c>
      <c r="C7" s="9">
        <f>'Species, fallowing, production'!E9</f>
        <v>0</v>
      </c>
      <c r="D7" s="9">
        <f>'Species, fallowing, production'!F9</f>
        <v>0</v>
      </c>
      <c r="E7" s="9"/>
      <c r="F7" s="9"/>
      <c r="G7" s="9"/>
      <c r="H7" s="31">
        <f>'Fish mortality'!C9</f>
        <v>0</v>
      </c>
      <c r="I7" s="31">
        <f>'Fish mortality'!D9</f>
        <v>0</v>
      </c>
      <c r="J7" s="31">
        <f>'Fish mortality'!E9</f>
        <v>0</v>
      </c>
      <c r="K7" s="31"/>
      <c r="L7" s="9"/>
      <c r="M7" s="8"/>
      <c r="N7" s="1" t="s">
        <v>428</v>
      </c>
      <c r="Q7" s="4" t="s">
        <v>416</v>
      </c>
      <c r="R7" s="71" t="s">
        <v>360</v>
      </c>
      <c r="S7" s="6" t="s">
        <v>365</v>
      </c>
      <c r="T7" s="2"/>
      <c r="U7" s="2"/>
      <c r="V7" s="1" t="s">
        <v>362</v>
      </c>
      <c r="W7" s="1" t="s">
        <v>363</v>
      </c>
      <c r="X7" s="4"/>
      <c r="Y7" s="1" t="s">
        <v>364</v>
      </c>
    </row>
    <row r="8" spans="1:32" x14ac:dyDescent="0.3">
      <c r="A8" s="9">
        <f>'Species, fallowing, production'!C10</f>
        <v>0</v>
      </c>
      <c r="B8" s="9" t="str">
        <f>'Species, fallowing, production'!D10</f>
        <v/>
      </c>
      <c r="C8" s="9">
        <f>'Species, fallowing, production'!E10</f>
        <v>0</v>
      </c>
      <c r="D8" s="9">
        <f>'Species, fallowing, production'!F10</f>
        <v>0</v>
      </c>
      <c r="E8" s="9"/>
      <c r="F8" s="9"/>
      <c r="G8" s="9"/>
      <c r="H8" s="31">
        <f>'Fish mortality'!C10</f>
        <v>0</v>
      </c>
      <c r="I8" s="31">
        <f>'Fish mortality'!D10</f>
        <v>0</v>
      </c>
      <c r="J8" s="31">
        <f>'Fish mortality'!E10</f>
        <v>0</v>
      </c>
      <c r="K8" s="31"/>
      <c r="L8" s="9"/>
      <c r="M8" s="8"/>
      <c r="N8" s="1" t="s">
        <v>427</v>
      </c>
      <c r="Q8" s="4" t="s">
        <v>417</v>
      </c>
      <c r="R8" s="4"/>
      <c r="V8" s="1" t="s">
        <v>366</v>
      </c>
      <c r="W8" s="1" t="s">
        <v>367</v>
      </c>
      <c r="X8" s="4"/>
      <c r="Y8" s="1" t="s">
        <v>368</v>
      </c>
    </row>
    <row r="9" spans="1:32" x14ac:dyDescent="0.3">
      <c r="A9" s="9">
        <f>'Species, fallowing, production'!C11</f>
        <v>0</v>
      </c>
      <c r="B9" s="9" t="str">
        <f>'Species, fallowing, production'!D11</f>
        <v/>
      </c>
      <c r="C9" s="9">
        <f>'Species, fallowing, production'!E11</f>
        <v>0</v>
      </c>
      <c r="D9" s="9">
        <f>'Species, fallowing, production'!F11</f>
        <v>0</v>
      </c>
      <c r="E9" s="9"/>
      <c r="F9" s="9"/>
      <c r="G9" s="9"/>
      <c r="H9" s="31">
        <f>'Fish mortality'!C11</f>
        <v>0</v>
      </c>
      <c r="I9" s="31">
        <f>'Fish mortality'!D11</f>
        <v>0</v>
      </c>
      <c r="J9" s="31">
        <f>'Fish mortality'!E11</f>
        <v>0</v>
      </c>
      <c r="K9" s="31"/>
      <c r="L9" s="9"/>
      <c r="M9" s="8"/>
      <c r="Q9" s="4" t="s">
        <v>418</v>
      </c>
      <c r="V9" s="77" t="s">
        <v>369</v>
      </c>
      <c r="W9" s="1" t="s">
        <v>370</v>
      </c>
      <c r="X9" s="4"/>
      <c r="Y9" s="1" t="s">
        <v>371</v>
      </c>
    </row>
    <row r="10" spans="1:32" x14ac:dyDescent="0.3">
      <c r="A10" s="9">
        <f>'Species, fallowing, production'!C12</f>
        <v>0</v>
      </c>
      <c r="B10" s="9" t="str">
        <f>'Species, fallowing, production'!D12</f>
        <v/>
      </c>
      <c r="C10" s="9">
        <f>'Species, fallowing, production'!E12</f>
        <v>0</v>
      </c>
      <c r="D10" s="9">
        <f>'Species, fallowing, production'!F12</f>
        <v>0</v>
      </c>
      <c r="E10" s="9"/>
      <c r="F10" s="9"/>
      <c r="G10" s="9"/>
      <c r="H10" s="31">
        <f>'Fish mortality'!C12</f>
        <v>0</v>
      </c>
      <c r="I10" s="31">
        <f>'Fish mortality'!D12</f>
        <v>0</v>
      </c>
      <c r="J10" s="31">
        <f>'Fish mortality'!E12</f>
        <v>0</v>
      </c>
      <c r="K10" s="31"/>
      <c r="L10" s="9"/>
      <c r="M10" s="8"/>
      <c r="Q10" s="1" t="s">
        <v>419</v>
      </c>
      <c r="W10" s="1" t="s">
        <v>372</v>
      </c>
      <c r="X10" s="4"/>
      <c r="Y10" s="1" t="s">
        <v>373</v>
      </c>
    </row>
    <row r="11" spans="1:32" x14ac:dyDescent="0.3">
      <c r="A11" s="9">
        <f>'Species, fallowing, production'!C13</f>
        <v>0</v>
      </c>
      <c r="B11" s="9" t="str">
        <f>'Species, fallowing, production'!D13</f>
        <v/>
      </c>
      <c r="C11" s="9">
        <f>'Species, fallowing, production'!E13</f>
        <v>0</v>
      </c>
      <c r="D11" s="9">
        <f>'Species, fallowing, production'!F13</f>
        <v>0</v>
      </c>
      <c r="E11" s="9"/>
      <c r="F11" s="9"/>
      <c r="G11" s="9"/>
      <c r="H11" s="31">
        <f>'Fish mortality'!C13</f>
        <v>0</v>
      </c>
      <c r="I11" s="31">
        <f>'Fish mortality'!D13</f>
        <v>0</v>
      </c>
      <c r="J11" s="31">
        <f>'Fish mortality'!E13</f>
        <v>0</v>
      </c>
      <c r="K11" s="31"/>
      <c r="L11" s="9"/>
      <c r="M11" s="8"/>
      <c r="Q11" s="4" t="s">
        <v>420</v>
      </c>
      <c r="W11" s="1" t="s">
        <v>374</v>
      </c>
      <c r="X11" s="4"/>
      <c r="Y11" s="1" t="s">
        <v>375</v>
      </c>
    </row>
    <row r="12" spans="1:32" x14ac:dyDescent="0.3">
      <c r="A12" s="9">
        <f>'Species, fallowing, production'!C14</f>
        <v>0</v>
      </c>
      <c r="B12" s="9" t="str">
        <f>'Species, fallowing, production'!D14</f>
        <v/>
      </c>
      <c r="C12" s="9">
        <f>'Species, fallowing, production'!E14</f>
        <v>0</v>
      </c>
      <c r="D12" s="9">
        <f>'Species, fallowing, production'!F14</f>
        <v>0</v>
      </c>
      <c r="E12" s="9"/>
      <c r="F12" s="9"/>
      <c r="G12" s="9"/>
      <c r="H12" s="31">
        <f>'Fish mortality'!C14</f>
        <v>0</v>
      </c>
      <c r="I12" s="31">
        <f>'Fish mortality'!D14</f>
        <v>0</v>
      </c>
      <c r="J12" s="31">
        <f>'Fish mortality'!E14</f>
        <v>0</v>
      </c>
      <c r="K12" s="31"/>
      <c r="L12" s="9"/>
      <c r="M12" s="8"/>
      <c r="Q12" s="4" t="s">
        <v>421</v>
      </c>
      <c r="W12" s="1" t="s">
        <v>376</v>
      </c>
      <c r="X12" s="4"/>
      <c r="Y12" s="1" t="s">
        <v>377</v>
      </c>
    </row>
    <row r="13" spans="1:32" x14ac:dyDescent="0.3">
      <c r="A13" s="9">
        <f>'Species, fallowing, production'!C15</f>
        <v>0</v>
      </c>
      <c r="B13" s="9" t="str">
        <f>'Species, fallowing, production'!D15</f>
        <v/>
      </c>
      <c r="C13" s="9">
        <f>'Species, fallowing, production'!E15</f>
        <v>0</v>
      </c>
      <c r="D13" s="9">
        <f>'Species, fallowing, production'!F15</f>
        <v>0</v>
      </c>
      <c r="E13" s="9"/>
      <c r="F13" s="9"/>
      <c r="G13" s="9"/>
      <c r="H13" s="31">
        <f>'Fish mortality'!C15</f>
        <v>0</v>
      </c>
      <c r="I13" s="31">
        <f>'Fish mortality'!D15</f>
        <v>0</v>
      </c>
      <c r="J13" s="31">
        <f>'Fish mortality'!E15</f>
        <v>0</v>
      </c>
      <c r="K13" s="31"/>
      <c r="L13" s="9"/>
      <c r="M13" s="8"/>
      <c r="Q13" s="4" t="s">
        <v>422</v>
      </c>
      <c r="W13" s="1" t="s">
        <v>378</v>
      </c>
      <c r="X13" s="4"/>
      <c r="Y13" s="1" t="s">
        <v>379</v>
      </c>
    </row>
    <row r="14" spans="1:32" x14ac:dyDescent="0.3">
      <c r="A14" s="9">
        <f>'Species, fallowing, production'!C16</f>
        <v>0</v>
      </c>
      <c r="B14" s="9" t="str">
        <f>'Species, fallowing, production'!D16</f>
        <v/>
      </c>
      <c r="C14" s="9">
        <f>'Species, fallowing, production'!E16</f>
        <v>0</v>
      </c>
      <c r="D14" s="9">
        <f>'Species, fallowing, production'!F16</f>
        <v>0</v>
      </c>
      <c r="E14" s="9"/>
      <c r="F14" s="9"/>
      <c r="G14" s="9"/>
      <c r="H14" s="31">
        <f>'Fish mortality'!C16</f>
        <v>0</v>
      </c>
      <c r="I14" s="31">
        <f>'Fish mortality'!D16</f>
        <v>0</v>
      </c>
      <c r="J14" s="31">
        <f>'Fish mortality'!E16</f>
        <v>0</v>
      </c>
      <c r="K14" s="31"/>
      <c r="L14" s="9"/>
      <c r="M14" s="8"/>
      <c r="W14" s="1" t="s">
        <v>380</v>
      </c>
      <c r="X14" s="4"/>
    </row>
    <row r="15" spans="1:32" x14ac:dyDescent="0.3">
      <c r="A15" s="9">
        <f>'Species, fallowing, production'!C17</f>
        <v>0</v>
      </c>
      <c r="B15" s="9" t="str">
        <f>'Species, fallowing, production'!D17</f>
        <v/>
      </c>
      <c r="C15" s="9">
        <f>'Species, fallowing, production'!E17</f>
        <v>0</v>
      </c>
      <c r="D15" s="9">
        <f>'Species, fallowing, production'!F17</f>
        <v>0</v>
      </c>
      <c r="E15" s="9"/>
      <c r="F15" s="9"/>
      <c r="G15" s="9"/>
      <c r="H15" s="31">
        <f>'Fish mortality'!C17</f>
        <v>0</v>
      </c>
      <c r="I15" s="31">
        <f>'Fish mortality'!D17</f>
        <v>0</v>
      </c>
      <c r="J15" s="31">
        <f>'Fish mortality'!E17</f>
        <v>0</v>
      </c>
      <c r="K15" s="31"/>
      <c r="L15" s="9"/>
      <c r="M15" s="8"/>
      <c r="W15" s="1" t="s">
        <v>381</v>
      </c>
      <c r="X15" s="1"/>
    </row>
    <row r="16" spans="1:32" x14ac:dyDescent="0.3">
      <c r="A16" s="9">
        <f>'Species, fallowing, production'!C18</f>
        <v>0</v>
      </c>
      <c r="B16" s="9" t="str">
        <f>'Species, fallowing, production'!D18</f>
        <v/>
      </c>
      <c r="C16" s="9">
        <f>'Species, fallowing, production'!E18</f>
        <v>0</v>
      </c>
      <c r="D16" s="9">
        <f>'Species, fallowing, production'!F18</f>
        <v>0</v>
      </c>
      <c r="E16" s="9"/>
      <c r="F16" s="9"/>
      <c r="G16" s="9"/>
      <c r="H16" s="31">
        <f>'Fish mortality'!C18</f>
        <v>0</v>
      </c>
      <c r="I16" s="31">
        <f>'Fish mortality'!D18</f>
        <v>0</v>
      </c>
      <c r="J16" s="31">
        <f>'Fish mortality'!E18</f>
        <v>0</v>
      </c>
      <c r="K16" s="31"/>
      <c r="L16" s="9"/>
      <c r="M16" s="8"/>
      <c r="W16" s="1" t="s">
        <v>382</v>
      </c>
      <c r="X16" s="1"/>
    </row>
    <row r="17" spans="1:24" x14ac:dyDescent="0.3">
      <c r="A17" s="9">
        <f>'Species, fallowing, production'!C19</f>
        <v>0</v>
      </c>
      <c r="B17" s="9" t="str">
        <f>'Species, fallowing, production'!D19</f>
        <v/>
      </c>
      <c r="C17" s="9">
        <f>'Species, fallowing, production'!E19</f>
        <v>0</v>
      </c>
      <c r="D17" s="9">
        <f>'Species, fallowing, production'!F19</f>
        <v>0</v>
      </c>
      <c r="E17" s="9"/>
      <c r="F17" s="9"/>
      <c r="G17" s="9"/>
      <c r="H17" s="31">
        <f>'Fish mortality'!C19</f>
        <v>0</v>
      </c>
      <c r="I17" s="31">
        <f>'Fish mortality'!D19</f>
        <v>0</v>
      </c>
      <c r="J17" s="31">
        <f>'Fish mortality'!E19</f>
        <v>0</v>
      </c>
      <c r="K17" s="31"/>
      <c r="L17" s="9"/>
      <c r="M17" s="8"/>
      <c r="W17" s="1" t="s">
        <v>383</v>
      </c>
      <c r="X17" s="1"/>
    </row>
    <row r="18" spans="1:24" x14ac:dyDescent="0.3">
      <c r="A18" s="9">
        <f>'Species, fallowing, production'!C20</f>
        <v>0</v>
      </c>
      <c r="B18" s="9" t="str">
        <f>'Species, fallowing, production'!D20</f>
        <v/>
      </c>
      <c r="C18" s="9">
        <f>'Species, fallowing, production'!E20</f>
        <v>0</v>
      </c>
      <c r="D18" s="9">
        <f>'Species, fallowing, production'!F20</f>
        <v>0</v>
      </c>
      <c r="E18" s="9"/>
      <c r="F18" s="9"/>
      <c r="G18" s="9"/>
      <c r="H18" s="31">
        <f>'Fish mortality'!C20</f>
        <v>0</v>
      </c>
      <c r="I18" s="31">
        <f>'Fish mortality'!D20</f>
        <v>0</v>
      </c>
      <c r="J18" s="31">
        <f>'Fish mortality'!E20</f>
        <v>0</v>
      </c>
      <c r="K18" s="31"/>
      <c r="L18" s="9"/>
      <c r="M18" s="8"/>
      <c r="W18" s="1" t="s">
        <v>384</v>
      </c>
      <c r="X18" s="1"/>
    </row>
    <row r="19" spans="1:24" x14ac:dyDescent="0.3">
      <c r="A19" s="9">
        <f>'Species, fallowing, production'!C21</f>
        <v>0</v>
      </c>
      <c r="B19" s="9" t="str">
        <f>'Species, fallowing, production'!D21</f>
        <v/>
      </c>
      <c r="C19" s="9">
        <f>'Species, fallowing, production'!E21</f>
        <v>0</v>
      </c>
      <c r="D19" s="9">
        <f>'Species, fallowing, production'!F21</f>
        <v>0</v>
      </c>
      <c r="E19" s="9"/>
      <c r="F19" s="9"/>
      <c r="G19" s="9"/>
      <c r="H19" s="31">
        <f>'Fish mortality'!C21</f>
        <v>0</v>
      </c>
      <c r="I19" s="31">
        <f>'Fish mortality'!D21</f>
        <v>0</v>
      </c>
      <c r="J19" s="31">
        <f>'Fish mortality'!E21</f>
        <v>0</v>
      </c>
      <c r="K19" s="31"/>
      <c r="L19" s="9"/>
      <c r="M19" s="8"/>
      <c r="R19" s="2"/>
      <c r="W19" s="1" t="s">
        <v>385</v>
      </c>
      <c r="X19" s="1"/>
    </row>
    <row r="20" spans="1:24" x14ac:dyDescent="0.3">
      <c r="A20" s="9">
        <f>'Species, fallowing, production'!C22</f>
        <v>0</v>
      </c>
      <c r="B20" s="9" t="str">
        <f>'Species, fallowing, production'!D22</f>
        <v/>
      </c>
      <c r="C20" s="9">
        <f>'Species, fallowing, production'!E22</f>
        <v>0</v>
      </c>
      <c r="D20" s="9">
        <f>'Species, fallowing, production'!F22</f>
        <v>0</v>
      </c>
      <c r="E20" s="9"/>
      <c r="F20" s="9"/>
      <c r="G20" s="9"/>
      <c r="H20" s="31">
        <f>'Fish mortality'!C22</f>
        <v>0</v>
      </c>
      <c r="I20" s="31">
        <f>'Fish mortality'!D22</f>
        <v>0</v>
      </c>
      <c r="J20" s="31">
        <f>'Fish mortality'!E22</f>
        <v>0</v>
      </c>
      <c r="K20" s="31"/>
      <c r="L20" s="9"/>
      <c r="M20" s="8"/>
      <c r="W20" s="1" t="s">
        <v>386</v>
      </c>
      <c r="X20" s="1"/>
    </row>
    <row r="21" spans="1:24" x14ac:dyDescent="0.3">
      <c r="A21" s="9">
        <f>'Species, fallowing, production'!C23</f>
        <v>0</v>
      </c>
      <c r="B21" s="9" t="str">
        <f>'Species, fallowing, production'!D23</f>
        <v/>
      </c>
      <c r="C21" s="9">
        <f>'Species, fallowing, production'!E23</f>
        <v>0</v>
      </c>
      <c r="D21" s="9">
        <f>'Species, fallowing, production'!F23</f>
        <v>0</v>
      </c>
      <c r="E21" s="9"/>
      <c r="F21" s="9"/>
      <c r="G21" s="9"/>
      <c r="H21" s="31">
        <f>'Fish mortality'!C23</f>
        <v>0</v>
      </c>
      <c r="I21" s="31">
        <f>'Fish mortality'!D23</f>
        <v>0</v>
      </c>
      <c r="J21" s="31">
        <f>'Fish mortality'!E23</f>
        <v>0</v>
      </c>
      <c r="K21" s="31"/>
      <c r="L21" s="9"/>
      <c r="M21" s="8"/>
      <c r="W21" s="1" t="s">
        <v>387</v>
      </c>
      <c r="X21" s="1"/>
    </row>
    <row r="22" spans="1:24" x14ac:dyDescent="0.3">
      <c r="A22" s="9">
        <f>'Species, fallowing, production'!C24</f>
        <v>0</v>
      </c>
      <c r="B22" s="9" t="str">
        <f>'Species, fallowing, production'!D24</f>
        <v/>
      </c>
      <c r="C22" s="9">
        <f>'Species, fallowing, production'!E24</f>
        <v>0</v>
      </c>
      <c r="D22" s="9">
        <f>'Species, fallowing, production'!F24</f>
        <v>0</v>
      </c>
      <c r="E22" s="9"/>
      <c r="F22" s="9"/>
      <c r="G22" s="9"/>
      <c r="H22" s="31">
        <f>'Fish mortality'!C24</f>
        <v>0</v>
      </c>
      <c r="I22" s="31">
        <f>'Fish mortality'!D24</f>
        <v>0</v>
      </c>
      <c r="J22" s="31">
        <f>'Fish mortality'!E24</f>
        <v>0</v>
      </c>
      <c r="K22" s="31"/>
      <c r="L22" s="9"/>
      <c r="M22" s="8"/>
      <c r="W22" s="1" t="s">
        <v>388</v>
      </c>
      <c r="X22" s="1"/>
    </row>
    <row r="23" spans="1:24" x14ac:dyDescent="0.3">
      <c r="A23" s="9">
        <f>'Species, fallowing, production'!C25</f>
        <v>0</v>
      </c>
      <c r="B23" s="9" t="str">
        <f>'Species, fallowing, production'!D25</f>
        <v/>
      </c>
      <c r="C23" s="9">
        <f>'Species, fallowing, production'!E25</f>
        <v>0</v>
      </c>
      <c r="D23" s="9">
        <f>'Species, fallowing, production'!F25</f>
        <v>0</v>
      </c>
      <c r="E23" s="9"/>
      <c r="F23" s="9"/>
      <c r="G23" s="9"/>
      <c r="H23" s="31">
        <f>'Fish mortality'!C25</f>
        <v>0</v>
      </c>
      <c r="I23" s="31">
        <f>'Fish mortality'!D25</f>
        <v>0</v>
      </c>
      <c r="J23" s="31">
        <f>'Fish mortality'!E25</f>
        <v>0</v>
      </c>
      <c r="K23" s="31"/>
      <c r="L23" s="9"/>
      <c r="M23" s="8"/>
      <c r="W23" s="1" t="s">
        <v>389</v>
      </c>
      <c r="X23" s="1"/>
    </row>
    <row r="24" spans="1:24" x14ac:dyDescent="0.3">
      <c r="E24" s="9"/>
      <c r="F24" s="9"/>
      <c r="G24" s="9"/>
      <c r="H24" s="31">
        <f>'Fish mortality'!C26</f>
        <v>0</v>
      </c>
      <c r="I24" s="31">
        <f>'Fish mortality'!D26</f>
        <v>0</v>
      </c>
      <c r="J24" s="31">
        <f>'Fish mortality'!E26</f>
        <v>0</v>
      </c>
      <c r="K24" s="31"/>
      <c r="L24" s="9"/>
      <c r="M24" s="8"/>
      <c r="W24" s="1" t="s">
        <v>390</v>
      </c>
      <c r="X24" s="1"/>
    </row>
    <row r="25" spans="1:24" x14ac:dyDescent="0.3">
      <c r="E25" s="9"/>
      <c r="F25" s="9"/>
      <c r="G25" s="9"/>
      <c r="H25" s="31">
        <f>'Fish mortality'!C27</f>
        <v>0</v>
      </c>
      <c r="I25" s="31">
        <f>'Fish mortality'!D27</f>
        <v>0</v>
      </c>
      <c r="J25" s="31">
        <f>'Fish mortality'!E27</f>
        <v>0</v>
      </c>
      <c r="K25" s="31"/>
      <c r="L25" s="9"/>
      <c r="M25" s="8"/>
      <c r="W25" s="1" t="s">
        <v>391</v>
      </c>
      <c r="X25" s="1"/>
    </row>
    <row r="26" spans="1:24" x14ac:dyDescent="0.3">
      <c r="E26" s="9"/>
      <c r="F26" s="9"/>
      <c r="G26" s="9"/>
      <c r="H26" s="31">
        <f>'Fish mortality'!C28</f>
        <v>0</v>
      </c>
      <c r="I26" s="31">
        <f>'Fish mortality'!D28</f>
        <v>0</v>
      </c>
      <c r="J26" s="31">
        <f>'Fish mortality'!E28</f>
        <v>0</v>
      </c>
      <c r="K26" s="31"/>
      <c r="L26" s="9"/>
      <c r="M26" s="8"/>
      <c r="W26" s="1" t="s">
        <v>392</v>
      </c>
      <c r="X26" s="1"/>
    </row>
    <row r="27" spans="1:24" x14ac:dyDescent="0.3">
      <c r="E27" s="9"/>
      <c r="F27" s="9"/>
      <c r="G27" s="9"/>
      <c r="H27" s="31">
        <f>'Fish mortality'!C29</f>
        <v>0</v>
      </c>
      <c r="I27" s="31">
        <f>'Fish mortality'!D29</f>
        <v>0</v>
      </c>
      <c r="J27" s="31">
        <f>'Fish mortality'!E29</f>
        <v>0</v>
      </c>
      <c r="K27" s="31"/>
      <c r="L27" s="9"/>
      <c r="M27" s="8"/>
      <c r="W27" s="1" t="s">
        <v>393</v>
      </c>
      <c r="X27" s="1"/>
    </row>
    <row r="28" spans="1:24" x14ac:dyDescent="0.3">
      <c r="E28" s="9"/>
      <c r="F28" s="9"/>
      <c r="G28" s="9"/>
      <c r="H28" s="31">
        <f>'Fish mortality'!C30</f>
        <v>0</v>
      </c>
      <c r="I28" s="31">
        <f>'Fish mortality'!D30</f>
        <v>0</v>
      </c>
      <c r="J28" s="31">
        <f>'Fish mortality'!E30</f>
        <v>0</v>
      </c>
      <c r="K28" s="31"/>
      <c r="L28" s="9"/>
      <c r="M28" s="8"/>
      <c r="W28" s="1" t="s">
        <v>394</v>
      </c>
      <c r="X28" s="1"/>
    </row>
    <row r="29" spans="1:24" x14ac:dyDescent="0.3">
      <c r="E29" s="9"/>
      <c r="F29" s="9"/>
      <c r="G29" s="9"/>
      <c r="H29" s="31">
        <f>'Fish mortality'!C31</f>
        <v>0</v>
      </c>
      <c r="I29" s="31">
        <f>'Fish mortality'!D31</f>
        <v>0</v>
      </c>
      <c r="J29" s="31">
        <f>'Fish mortality'!E31</f>
        <v>0</v>
      </c>
      <c r="K29" s="31"/>
      <c r="L29" s="9"/>
      <c r="M29" s="8"/>
      <c r="W29" s="1" t="s">
        <v>395</v>
      </c>
      <c r="X29" s="1"/>
    </row>
    <row r="30" spans="1:24" x14ac:dyDescent="0.3">
      <c r="E30" s="9"/>
      <c r="F30" s="9"/>
      <c r="G30" s="9"/>
      <c r="H30" s="31">
        <f>'Fish mortality'!C32</f>
        <v>0</v>
      </c>
      <c r="I30" s="31">
        <f>'Fish mortality'!D32</f>
        <v>0</v>
      </c>
      <c r="J30" s="31">
        <f>'Fish mortality'!E32</f>
        <v>0</v>
      </c>
      <c r="K30" s="31"/>
      <c r="L30" s="9"/>
      <c r="M30" s="8"/>
      <c r="W30" s="1" t="s">
        <v>396</v>
      </c>
      <c r="X30" s="1"/>
    </row>
    <row r="31" spans="1:24" x14ac:dyDescent="0.3">
      <c r="E31" s="9"/>
      <c r="F31" s="9"/>
      <c r="G31" s="9"/>
      <c r="H31" s="31">
        <f>'Fish mortality'!C33</f>
        <v>0</v>
      </c>
      <c r="I31" s="31">
        <f>'Fish mortality'!D33</f>
        <v>0</v>
      </c>
      <c r="J31" s="31">
        <f>'Fish mortality'!E33</f>
        <v>0</v>
      </c>
      <c r="K31" s="31"/>
      <c r="L31" s="9"/>
      <c r="M31" s="8"/>
      <c r="W31" s="1" t="s">
        <v>397</v>
      </c>
      <c r="X31" s="1"/>
    </row>
    <row r="32" spans="1:24" x14ac:dyDescent="0.3">
      <c r="E32" s="9"/>
      <c r="F32" s="9"/>
      <c r="G32" s="9"/>
      <c r="H32" s="31">
        <f>'Fish mortality'!C34</f>
        <v>0</v>
      </c>
      <c r="I32" s="31">
        <f>'Fish mortality'!D34</f>
        <v>0</v>
      </c>
      <c r="J32" s="31">
        <f>'Fish mortality'!E34</f>
        <v>0</v>
      </c>
      <c r="K32" s="31"/>
      <c r="L32" s="9"/>
      <c r="M32" s="8"/>
      <c r="W32" s="1" t="s">
        <v>398</v>
      </c>
      <c r="X32" s="1"/>
    </row>
    <row r="33" spans="5:24" x14ac:dyDescent="0.3">
      <c r="E33" s="9"/>
      <c r="F33" s="9"/>
      <c r="G33" s="9"/>
      <c r="H33" s="31">
        <f>'Fish mortality'!C35</f>
        <v>0</v>
      </c>
      <c r="I33" s="31">
        <f>'Fish mortality'!D35</f>
        <v>0</v>
      </c>
      <c r="J33" s="31">
        <f>'Fish mortality'!E35</f>
        <v>0</v>
      </c>
      <c r="K33" s="31"/>
      <c r="L33" s="9"/>
      <c r="M33" s="8"/>
      <c r="W33" s="1" t="s">
        <v>399</v>
      </c>
      <c r="X33" s="1"/>
    </row>
    <row r="34" spans="5:24" x14ac:dyDescent="0.3">
      <c r="E34" s="9"/>
      <c r="F34" s="9"/>
      <c r="G34" s="9"/>
      <c r="H34" s="31">
        <f>'Fish mortality'!C36</f>
        <v>0</v>
      </c>
      <c r="I34" s="31">
        <f>'Fish mortality'!D36</f>
        <v>0</v>
      </c>
      <c r="J34" s="31">
        <f>'Fish mortality'!E36</f>
        <v>0</v>
      </c>
      <c r="K34" s="31"/>
      <c r="L34" s="9"/>
      <c r="M34" s="8"/>
      <c r="W34" s="1" t="s">
        <v>400</v>
      </c>
      <c r="X34" s="1"/>
    </row>
    <row r="35" spans="5:24" x14ac:dyDescent="0.3">
      <c r="E35" s="9"/>
      <c r="F35" s="9"/>
      <c r="G35" s="9"/>
      <c r="H35" s="31">
        <f>'Fish mortality'!C37</f>
        <v>0</v>
      </c>
      <c r="I35" s="31">
        <f>'Fish mortality'!D37</f>
        <v>0</v>
      </c>
      <c r="J35" s="31">
        <f>'Fish mortality'!E37</f>
        <v>0</v>
      </c>
      <c r="K35" s="31"/>
      <c r="L35" s="9"/>
      <c r="M35" s="8"/>
      <c r="W35" s="1" t="s">
        <v>401</v>
      </c>
      <c r="X35" s="1"/>
    </row>
    <row r="36" spans="5:24" x14ac:dyDescent="0.3">
      <c r="E36" s="9"/>
      <c r="F36" s="9"/>
      <c r="G36" s="9"/>
      <c r="H36" s="31">
        <f>'Fish mortality'!C38</f>
        <v>0</v>
      </c>
      <c r="I36" s="31">
        <f>'Fish mortality'!D38</f>
        <v>0</v>
      </c>
      <c r="J36" s="31">
        <f>'Fish mortality'!E38</f>
        <v>0</v>
      </c>
      <c r="K36" s="31"/>
      <c r="L36" s="9"/>
      <c r="M36" s="8"/>
      <c r="W36" s="1" t="s">
        <v>402</v>
      </c>
      <c r="X36" s="1"/>
    </row>
    <row r="37" spans="5:24" x14ac:dyDescent="0.3">
      <c r="E37" s="9"/>
      <c r="F37" s="9"/>
      <c r="G37" s="9"/>
      <c r="H37" s="31">
        <f>'Fish mortality'!C39</f>
        <v>0</v>
      </c>
      <c r="I37" s="31">
        <f>'Fish mortality'!D39</f>
        <v>0</v>
      </c>
      <c r="J37" s="31">
        <f>'Fish mortality'!E39</f>
        <v>0</v>
      </c>
      <c r="K37" s="31"/>
      <c r="L37" s="9"/>
      <c r="M37" s="8"/>
      <c r="W37" s="1" t="s">
        <v>403</v>
      </c>
      <c r="X37" s="1"/>
    </row>
    <row r="38" spans="5:24" x14ac:dyDescent="0.3">
      <c r="E38" s="9"/>
      <c r="F38" s="9"/>
      <c r="G38" s="9"/>
      <c r="H38" s="31">
        <f>'Fish mortality'!C40</f>
        <v>0</v>
      </c>
      <c r="I38" s="31">
        <f>'Fish mortality'!D40</f>
        <v>0</v>
      </c>
      <c r="J38" s="31">
        <f>'Fish mortality'!E40</f>
        <v>0</v>
      </c>
      <c r="K38" s="31"/>
      <c r="L38" s="9"/>
      <c r="M38" s="8"/>
      <c r="W38" s="1" t="s">
        <v>404</v>
      </c>
      <c r="X38" s="1"/>
    </row>
    <row r="39" spans="5:24" x14ac:dyDescent="0.3">
      <c r="E39" s="9"/>
      <c r="F39" s="9"/>
      <c r="G39" s="9"/>
      <c r="H39" s="31">
        <f>'Fish mortality'!C51</f>
        <v>0</v>
      </c>
      <c r="I39" s="31">
        <f>'Fish mortality'!D51</f>
        <v>0</v>
      </c>
      <c r="J39" s="31">
        <f>'Fish mortality'!E51</f>
        <v>0</v>
      </c>
      <c r="K39" s="31"/>
      <c r="L39" s="9"/>
      <c r="M39" s="8"/>
      <c r="W39" s="1" t="s">
        <v>405</v>
      </c>
      <c r="X39" s="1"/>
    </row>
    <row r="40" spans="5:24" x14ac:dyDescent="0.3">
      <c r="E40" s="9"/>
      <c r="F40" s="9"/>
      <c r="G40" s="9"/>
      <c r="H40" s="31">
        <f>'Fish mortality'!C52</f>
        <v>0</v>
      </c>
      <c r="I40" s="31">
        <f>'Fish mortality'!D52</f>
        <v>0</v>
      </c>
      <c r="J40" s="31">
        <f>'Fish mortality'!E52</f>
        <v>0</v>
      </c>
      <c r="K40" s="31"/>
      <c r="L40" s="9"/>
      <c r="M40" s="8"/>
      <c r="W40" s="1" t="s">
        <v>406</v>
      </c>
      <c r="X40" s="1"/>
    </row>
    <row r="41" spans="5:24" x14ac:dyDescent="0.3">
      <c r="E41" s="9"/>
      <c r="F41" s="9"/>
      <c r="G41" s="9"/>
      <c r="H41" s="31">
        <f>'Fish mortality'!C53</f>
        <v>0</v>
      </c>
      <c r="I41" s="31">
        <f>'Fish mortality'!D53</f>
        <v>0</v>
      </c>
      <c r="J41" s="31">
        <f>'Fish mortality'!E53</f>
        <v>0</v>
      </c>
      <c r="K41" s="31"/>
      <c r="L41" s="9"/>
      <c r="M41" s="8"/>
      <c r="W41" s="1" t="s">
        <v>407</v>
      </c>
      <c r="X41" s="1"/>
    </row>
    <row r="42" spans="5:24" x14ac:dyDescent="0.3">
      <c r="E42" s="9"/>
      <c r="F42" s="9"/>
      <c r="G42" s="9"/>
      <c r="H42" s="31">
        <f>'Fish mortality'!C54</f>
        <v>0</v>
      </c>
      <c r="I42" s="31">
        <f>'Fish mortality'!D54</f>
        <v>0</v>
      </c>
      <c r="J42" s="31">
        <f>'Fish mortality'!E54</f>
        <v>0</v>
      </c>
      <c r="K42" s="31"/>
      <c r="L42" s="9"/>
      <c r="M42" s="8"/>
      <c r="W42" s="1" t="s">
        <v>408</v>
      </c>
      <c r="X42" s="1"/>
    </row>
    <row r="43" spans="5:24" x14ac:dyDescent="0.3">
      <c r="E43" s="9"/>
      <c r="F43" s="9"/>
      <c r="G43" s="9"/>
      <c r="H43" s="31">
        <f>'Fish mortality'!C55</f>
        <v>0</v>
      </c>
      <c r="I43" s="31">
        <f>'Fish mortality'!D55</f>
        <v>0</v>
      </c>
      <c r="J43" s="31">
        <f>'Fish mortality'!E55</f>
        <v>0</v>
      </c>
      <c r="K43" s="31"/>
      <c r="L43" s="9"/>
      <c r="M43" s="8"/>
      <c r="W43" s="1" t="s">
        <v>409</v>
      </c>
      <c r="X43" s="144"/>
    </row>
    <row r="44" spans="5:24" x14ac:dyDescent="0.3">
      <c r="E44" s="9"/>
      <c r="F44" s="9"/>
      <c r="G44" s="9"/>
      <c r="H44" s="31">
        <f>'Fish mortality'!C56</f>
        <v>0</v>
      </c>
      <c r="I44" s="31">
        <f>'Fish mortality'!D56</f>
        <v>0</v>
      </c>
      <c r="J44" s="31">
        <f>'Fish mortality'!E56</f>
        <v>0</v>
      </c>
      <c r="K44" s="31"/>
      <c r="L44" s="9"/>
      <c r="M44" s="8"/>
    </row>
    <row r="45" spans="5:24" x14ac:dyDescent="0.3">
      <c r="E45" s="9"/>
      <c r="F45" s="9"/>
      <c r="G45" s="9"/>
      <c r="H45" s="31">
        <f>'Fish mortality'!C57</f>
        <v>0</v>
      </c>
      <c r="I45" s="31">
        <f>'Fish mortality'!D57</f>
        <v>0</v>
      </c>
      <c r="J45" s="31">
        <f>'Fish mortality'!E57</f>
        <v>0</v>
      </c>
      <c r="K45" s="31"/>
      <c r="L45" s="9"/>
      <c r="M45" s="8"/>
    </row>
    <row r="46" spans="5:24" x14ac:dyDescent="0.3">
      <c r="E46" s="9"/>
      <c r="F46" s="9"/>
      <c r="G46" s="9"/>
      <c r="H46" s="31">
        <f>'Fish mortality'!C58</f>
        <v>0</v>
      </c>
      <c r="I46" s="31">
        <f>'Fish mortality'!D58</f>
        <v>0</v>
      </c>
      <c r="J46" s="31">
        <f>'Fish mortality'!E58</f>
        <v>0</v>
      </c>
      <c r="K46" s="31"/>
      <c r="L46" s="9"/>
      <c r="M46" s="8"/>
    </row>
    <row r="47" spans="5:24" x14ac:dyDescent="0.3">
      <c r="E47" s="9"/>
      <c r="F47" s="9"/>
      <c r="G47" s="9"/>
      <c r="H47" s="31">
        <f>'Fish mortality'!C59</f>
        <v>0</v>
      </c>
      <c r="I47" s="31">
        <f>'Fish mortality'!D59</f>
        <v>0</v>
      </c>
      <c r="J47" s="31">
        <f>'Fish mortality'!E59</f>
        <v>0</v>
      </c>
      <c r="K47" s="31"/>
      <c r="L47" s="9"/>
      <c r="M47" s="8"/>
    </row>
    <row r="48" spans="5:24" x14ac:dyDescent="0.3">
      <c r="E48" s="9"/>
      <c r="F48" s="9"/>
      <c r="G48" s="9"/>
      <c r="H48" s="31">
        <f>'Fish mortality'!C60</f>
        <v>0</v>
      </c>
      <c r="I48" s="31">
        <f>'Fish mortality'!D60</f>
        <v>0</v>
      </c>
      <c r="J48" s="31">
        <f>'Fish mortality'!E60</f>
        <v>0</v>
      </c>
      <c r="K48" s="31"/>
      <c r="L48" s="9"/>
      <c r="M48" s="8"/>
    </row>
    <row r="49" spans="5:13" x14ac:dyDescent="0.3">
      <c r="E49" s="9"/>
      <c r="F49" s="9"/>
      <c r="G49" s="9"/>
      <c r="H49" s="31">
        <f>'Fish mortality'!C61</f>
        <v>0</v>
      </c>
      <c r="I49" s="31">
        <f>'Fish mortality'!D61</f>
        <v>0</v>
      </c>
      <c r="J49" s="31">
        <f>'Fish mortality'!E61</f>
        <v>0</v>
      </c>
      <c r="K49" s="31"/>
      <c r="L49" s="9"/>
      <c r="M49" s="8"/>
    </row>
    <row r="50" spans="5:13" x14ac:dyDescent="0.3">
      <c r="E50" s="9"/>
      <c r="F50" s="9"/>
      <c r="G50" s="9"/>
      <c r="H50" s="31">
        <f>'Fish mortality'!C62</f>
        <v>0</v>
      </c>
      <c r="I50" s="31">
        <f>'Fish mortality'!D62</f>
        <v>0</v>
      </c>
      <c r="J50" s="31">
        <f>'Fish mortality'!E62</f>
        <v>0</v>
      </c>
      <c r="K50" s="31"/>
      <c r="L50" s="9"/>
      <c r="M50" s="8"/>
    </row>
    <row r="51" spans="5:13" x14ac:dyDescent="0.3">
      <c r="E51" s="9"/>
      <c r="F51" s="9"/>
      <c r="G51" s="9"/>
      <c r="H51" s="31">
        <f>'Fish mortality'!C63</f>
        <v>0</v>
      </c>
      <c r="I51" s="31">
        <f>'Fish mortality'!D63</f>
        <v>0</v>
      </c>
      <c r="J51" s="31">
        <f>'Fish mortality'!E63</f>
        <v>0</v>
      </c>
      <c r="K51" s="31"/>
      <c r="L51" s="9"/>
      <c r="M51" s="8"/>
    </row>
    <row r="52" spans="5:13" x14ac:dyDescent="0.3">
      <c r="E52" s="9"/>
      <c r="F52" s="9"/>
      <c r="G52" s="9"/>
      <c r="H52" s="31">
        <f>'Fish mortality'!C64</f>
        <v>0</v>
      </c>
      <c r="I52" s="31">
        <f>'Fish mortality'!D64</f>
        <v>0</v>
      </c>
      <c r="J52" s="31">
        <f>'Fish mortality'!E64</f>
        <v>0</v>
      </c>
      <c r="K52" s="31"/>
      <c r="L52" s="9"/>
      <c r="M52" s="8"/>
    </row>
    <row r="53" spans="5:13" x14ac:dyDescent="0.3">
      <c r="E53" s="9"/>
      <c r="F53" s="9"/>
      <c r="G53" s="9"/>
      <c r="H53" s="31">
        <f>'Fish mortality'!C65</f>
        <v>0</v>
      </c>
      <c r="I53" s="31">
        <f>'Fish mortality'!D65</f>
        <v>0</v>
      </c>
      <c r="J53" s="31">
        <f>'Fish mortality'!E65</f>
        <v>0</v>
      </c>
      <c r="K53" s="31"/>
      <c r="L53" s="9"/>
      <c r="M53" s="8"/>
    </row>
    <row r="54" spans="5:13" x14ac:dyDescent="0.3">
      <c r="E54" s="9"/>
      <c r="F54" s="9"/>
      <c r="G54" s="9"/>
      <c r="H54" s="31">
        <f>'Fish mortality'!C66</f>
        <v>0</v>
      </c>
      <c r="I54" s="31">
        <f>'Fish mortality'!D66</f>
        <v>0</v>
      </c>
      <c r="J54" s="31">
        <f>'Fish mortality'!E66</f>
        <v>0</v>
      </c>
      <c r="K54" s="31"/>
      <c r="L54" s="9"/>
      <c r="M54" s="8"/>
    </row>
    <row r="55" spans="5:13" x14ac:dyDescent="0.3">
      <c r="E55" s="9"/>
      <c r="F55" s="9"/>
      <c r="G55" s="9"/>
      <c r="H55" s="31">
        <f>'Fish mortality'!C67</f>
        <v>0</v>
      </c>
      <c r="I55" s="31">
        <f>'Fish mortality'!D67</f>
        <v>0</v>
      </c>
      <c r="J55" s="31">
        <f>'Fish mortality'!E67</f>
        <v>0</v>
      </c>
      <c r="K55" s="31"/>
      <c r="L55" s="9"/>
      <c r="M55" s="8"/>
    </row>
    <row r="56" spans="5:13" x14ac:dyDescent="0.3">
      <c r="E56" s="9"/>
      <c r="F56" s="9"/>
      <c r="G56" s="9"/>
      <c r="H56" s="31">
        <f>'Fish mortality'!C68</f>
        <v>0</v>
      </c>
      <c r="I56" s="31">
        <f>'Fish mortality'!D68</f>
        <v>0</v>
      </c>
      <c r="J56" s="31">
        <f>'Fish mortality'!E68</f>
        <v>0</v>
      </c>
      <c r="K56" s="31"/>
      <c r="L56" s="9"/>
      <c r="M56" s="8"/>
    </row>
    <row r="57" spans="5:13" x14ac:dyDescent="0.3">
      <c r="E57" s="9"/>
      <c r="F57" s="9"/>
      <c r="G57" s="9"/>
      <c r="H57" s="31">
        <f>'Fish mortality'!C69</f>
        <v>0</v>
      </c>
      <c r="I57" s="31">
        <f>'Fish mortality'!D69</f>
        <v>0</v>
      </c>
      <c r="J57" s="31">
        <f>'Fish mortality'!E69</f>
        <v>0</v>
      </c>
      <c r="K57" s="31"/>
      <c r="L57" s="9"/>
      <c r="M57" s="8"/>
    </row>
    <row r="58" spans="5:13" x14ac:dyDescent="0.3">
      <c r="E58" s="9"/>
      <c r="F58" s="9"/>
      <c r="G58" s="9"/>
      <c r="H58" s="31">
        <f>'Fish mortality'!C70</f>
        <v>0</v>
      </c>
      <c r="I58" s="31">
        <f>'Fish mortality'!D70</f>
        <v>0</v>
      </c>
      <c r="J58" s="31">
        <f>'Fish mortality'!E70</f>
        <v>0</v>
      </c>
      <c r="K58" s="31"/>
      <c r="L58" s="9"/>
      <c r="M58" s="8"/>
    </row>
    <row r="59" spans="5:13" x14ac:dyDescent="0.3">
      <c r="E59" s="9"/>
      <c r="F59" s="9"/>
      <c r="G59" s="9"/>
      <c r="H59" s="31">
        <f>'Fish mortality'!C71</f>
        <v>0</v>
      </c>
      <c r="I59" s="31">
        <f>'Fish mortality'!D71</f>
        <v>0</v>
      </c>
      <c r="J59" s="31">
        <f>'Fish mortality'!E71</f>
        <v>0</v>
      </c>
      <c r="K59" s="31"/>
      <c r="L59" s="9"/>
      <c r="M59" s="8"/>
    </row>
    <row r="60" spans="5:13" x14ac:dyDescent="0.3">
      <c r="E60" s="9"/>
      <c r="F60" s="9"/>
      <c r="G60" s="9"/>
      <c r="H60" s="31">
        <f>'Fish mortality'!C72</f>
        <v>0</v>
      </c>
      <c r="I60" s="31">
        <f>'Fish mortality'!D72</f>
        <v>0</v>
      </c>
      <c r="J60" s="31">
        <f>'Fish mortality'!E72</f>
        <v>0</v>
      </c>
      <c r="K60" s="31"/>
      <c r="L60" s="9"/>
      <c r="M60" s="8"/>
    </row>
    <row r="61" spans="5:13" x14ac:dyDescent="0.3">
      <c r="E61" s="9"/>
      <c r="F61" s="9"/>
      <c r="G61" s="9"/>
      <c r="H61" s="31">
        <f>'Fish mortality'!C73</f>
        <v>0</v>
      </c>
      <c r="I61" s="31">
        <f>'Fish mortality'!D73</f>
        <v>0</v>
      </c>
      <c r="J61" s="31">
        <f>'Fish mortality'!E73</f>
        <v>0</v>
      </c>
      <c r="K61" s="31"/>
      <c r="L61" s="9"/>
      <c r="M61" s="8"/>
    </row>
    <row r="62" spans="5:13" x14ac:dyDescent="0.3">
      <c r="E62" s="9"/>
      <c r="F62" s="9"/>
      <c r="G62" s="9"/>
      <c r="H62" s="31">
        <f>'Fish mortality'!C74</f>
        <v>0</v>
      </c>
      <c r="I62" s="31">
        <f>'Fish mortality'!D74</f>
        <v>0</v>
      </c>
      <c r="J62" s="31">
        <f>'Fish mortality'!E74</f>
        <v>0</v>
      </c>
      <c r="K62" s="31"/>
      <c r="L62" s="9"/>
      <c r="M62" s="8"/>
    </row>
    <row r="63" spans="5:13" x14ac:dyDescent="0.3">
      <c r="E63" s="9"/>
      <c r="F63" s="9"/>
      <c r="G63" s="9"/>
      <c r="H63" s="31">
        <f>'Fish mortality'!C75</f>
        <v>0</v>
      </c>
      <c r="I63" s="31">
        <f>'Fish mortality'!D75</f>
        <v>0</v>
      </c>
      <c r="J63" s="31">
        <f>'Fish mortality'!E75</f>
        <v>0</v>
      </c>
      <c r="K63" s="31"/>
      <c r="L63" s="9"/>
      <c r="M63" s="8"/>
    </row>
    <row r="64" spans="5:13" x14ac:dyDescent="0.3">
      <c r="E64" s="9"/>
      <c r="F64" s="9"/>
      <c r="G64" s="9"/>
      <c r="H64" s="31">
        <f>'Fish mortality'!C76</f>
        <v>0</v>
      </c>
      <c r="I64" s="31">
        <f>'Fish mortality'!D76</f>
        <v>0</v>
      </c>
      <c r="J64" s="31">
        <f>'Fish mortality'!E76</f>
        <v>0</v>
      </c>
      <c r="K64" s="31"/>
      <c r="L64" s="9"/>
      <c r="M64" s="8"/>
    </row>
    <row r="65" spans="5:13" x14ac:dyDescent="0.3">
      <c r="E65" s="9"/>
      <c r="F65" s="9"/>
      <c r="G65" s="9"/>
      <c r="H65" s="31">
        <f>'Fish mortality'!C77</f>
        <v>0</v>
      </c>
      <c r="I65" s="31">
        <f>'Fish mortality'!D77</f>
        <v>0</v>
      </c>
      <c r="J65" s="31">
        <f>'Fish mortality'!E77</f>
        <v>0</v>
      </c>
      <c r="K65" s="31"/>
      <c r="L65" s="9"/>
      <c r="M65" s="8"/>
    </row>
    <row r="66" spans="5:13" x14ac:dyDescent="0.3">
      <c r="E66" s="9"/>
      <c r="F66" s="9"/>
      <c r="G66" s="9"/>
      <c r="H66" s="31">
        <f>'Fish mortality'!C78</f>
        <v>0</v>
      </c>
      <c r="I66" s="31">
        <f>'Fish mortality'!D78</f>
        <v>0</v>
      </c>
      <c r="J66" s="31">
        <f>'Fish mortality'!E78</f>
        <v>0</v>
      </c>
      <c r="K66" s="31"/>
      <c r="L66" s="9"/>
      <c r="M66" s="8"/>
    </row>
    <row r="67" spans="5:13" x14ac:dyDescent="0.3">
      <c r="E67" s="9"/>
      <c r="F67" s="9"/>
      <c r="G67" s="9"/>
      <c r="H67" s="31">
        <f>'Fish mortality'!C79</f>
        <v>0</v>
      </c>
      <c r="I67" s="31">
        <f>'Fish mortality'!D79</f>
        <v>0</v>
      </c>
      <c r="J67" s="31">
        <f>'Fish mortality'!E79</f>
        <v>0</v>
      </c>
      <c r="K67" s="31"/>
      <c r="L67" s="9"/>
      <c r="M67" s="8"/>
    </row>
    <row r="68" spans="5:13" x14ac:dyDescent="0.3">
      <c r="E68" s="9"/>
      <c r="F68" s="9"/>
      <c r="G68" s="9"/>
      <c r="H68" s="31">
        <f>'Fish mortality'!C80</f>
        <v>0</v>
      </c>
      <c r="I68" s="31">
        <f>'Fish mortality'!D80</f>
        <v>0</v>
      </c>
      <c r="J68" s="31">
        <f>'Fish mortality'!E80</f>
        <v>0</v>
      </c>
      <c r="K68" s="31"/>
      <c r="L68" s="9"/>
      <c r="M68" s="8"/>
    </row>
    <row r="69" spans="5:13" x14ac:dyDescent="0.3">
      <c r="E69" s="9"/>
      <c r="F69" s="9"/>
      <c r="G69" s="9"/>
      <c r="H69" s="31">
        <f>'Fish mortality'!C81</f>
        <v>0</v>
      </c>
      <c r="I69" s="31">
        <f>'Fish mortality'!D81</f>
        <v>0</v>
      </c>
      <c r="J69" s="31">
        <f>'Fish mortality'!E81</f>
        <v>0</v>
      </c>
      <c r="K69" s="31"/>
      <c r="L69" s="9"/>
      <c r="M69" s="8"/>
    </row>
    <row r="70" spans="5:13" x14ac:dyDescent="0.3">
      <c r="E70" s="9"/>
      <c r="F70" s="9"/>
      <c r="G70" s="9"/>
      <c r="H70" s="31">
        <f>'Fish mortality'!C82</f>
        <v>0</v>
      </c>
      <c r="I70" s="31">
        <f>'Fish mortality'!D82</f>
        <v>0</v>
      </c>
      <c r="J70" s="31">
        <f>'Fish mortality'!E82</f>
        <v>0</v>
      </c>
      <c r="K70" s="31"/>
      <c r="L70" s="9"/>
      <c r="M70" s="8"/>
    </row>
    <row r="71" spans="5:13" x14ac:dyDescent="0.3">
      <c r="E71" s="9"/>
      <c r="F71" s="9"/>
      <c r="G71" s="9"/>
      <c r="H71" s="31">
        <f>'Fish mortality'!C83</f>
        <v>0</v>
      </c>
      <c r="I71" s="31">
        <f>'Fish mortality'!D83</f>
        <v>0</v>
      </c>
      <c r="J71" s="31">
        <f>'Fish mortality'!E83</f>
        <v>0</v>
      </c>
      <c r="K71" s="31"/>
      <c r="L71" s="9"/>
      <c r="M71" s="8"/>
    </row>
    <row r="72" spans="5:13" x14ac:dyDescent="0.3">
      <c r="E72" s="9"/>
      <c r="F72" s="9"/>
      <c r="G72" s="9"/>
      <c r="H72" s="31">
        <f>'Fish mortality'!C84</f>
        <v>0</v>
      </c>
      <c r="I72" s="31">
        <f>'Fish mortality'!D84</f>
        <v>0</v>
      </c>
      <c r="J72" s="31">
        <f>'Fish mortality'!E84</f>
        <v>0</v>
      </c>
      <c r="K72" s="31"/>
      <c r="L72" s="9"/>
      <c r="M72" s="8"/>
    </row>
    <row r="73" spans="5:13" x14ac:dyDescent="0.3">
      <c r="E73" s="9"/>
      <c r="F73" s="9"/>
      <c r="G73" s="9"/>
      <c r="H73" s="31">
        <f>'Fish mortality'!C85</f>
        <v>0</v>
      </c>
      <c r="I73" s="31">
        <f>'Fish mortality'!D85</f>
        <v>0</v>
      </c>
      <c r="J73" s="31">
        <f>'Fish mortality'!E85</f>
        <v>0</v>
      </c>
      <c r="K73" s="31"/>
      <c r="L73" s="9"/>
      <c r="M73" s="8"/>
    </row>
    <row r="74" spans="5:13" x14ac:dyDescent="0.3">
      <c r="E74" s="9"/>
      <c r="F74" s="9"/>
      <c r="G74" s="9"/>
      <c r="H74" s="31">
        <f>'Fish mortality'!C86</f>
        <v>0</v>
      </c>
      <c r="I74" s="31">
        <f>'Fish mortality'!D86</f>
        <v>0</v>
      </c>
      <c r="J74" s="31">
        <f>'Fish mortality'!E86</f>
        <v>0</v>
      </c>
      <c r="K74" s="31"/>
      <c r="L74" s="9"/>
      <c r="M74" s="8"/>
    </row>
    <row r="75" spans="5:13" x14ac:dyDescent="0.3">
      <c r="E75" s="9"/>
      <c r="F75" s="9"/>
      <c r="G75" s="9"/>
      <c r="H75" s="31">
        <f>'Fish mortality'!C87</f>
        <v>0</v>
      </c>
      <c r="I75" s="31">
        <f>'Fish mortality'!D87</f>
        <v>0</v>
      </c>
      <c r="J75" s="31">
        <f>'Fish mortality'!E87</f>
        <v>0</v>
      </c>
      <c r="K75" s="31"/>
      <c r="L75" s="9"/>
      <c r="M75" s="8"/>
    </row>
    <row r="76" spans="5:13" x14ac:dyDescent="0.3">
      <c r="E76" s="9"/>
      <c r="F76" s="9"/>
      <c r="G76" s="9"/>
      <c r="H76" s="31">
        <f>'Fish mortality'!C88</f>
        <v>0</v>
      </c>
      <c r="I76" s="31">
        <f>'Fish mortality'!D88</f>
        <v>0</v>
      </c>
      <c r="J76" s="31">
        <f>'Fish mortality'!E88</f>
        <v>0</v>
      </c>
      <c r="K76" s="31"/>
      <c r="L76" s="9"/>
      <c r="M76" s="8"/>
    </row>
    <row r="77" spans="5:13" x14ac:dyDescent="0.3">
      <c r="E77" s="9"/>
      <c r="F77" s="9"/>
      <c r="G77" s="9"/>
      <c r="H77" s="31">
        <f>'Fish mortality'!C89</f>
        <v>0</v>
      </c>
      <c r="I77" s="31">
        <f>'Fish mortality'!D89</f>
        <v>0</v>
      </c>
      <c r="J77" s="31">
        <f>'Fish mortality'!E89</f>
        <v>0</v>
      </c>
      <c r="K77" s="31"/>
      <c r="L77" s="9"/>
      <c r="M77" s="8"/>
    </row>
    <row r="78" spans="5:13" x14ac:dyDescent="0.3">
      <c r="E78" s="9"/>
      <c r="F78" s="9"/>
      <c r="G78" s="9"/>
    </row>
    <row r="79" spans="5:13" x14ac:dyDescent="0.3">
      <c r="E79" s="9"/>
      <c r="F79" s="9"/>
      <c r="G79" s="9"/>
    </row>
    <row r="80" spans="5:13" x14ac:dyDescent="0.3">
      <c r="E80" s="9"/>
      <c r="F80" s="9"/>
      <c r="G80" s="9"/>
    </row>
    <row r="81" spans="5:7" x14ac:dyDescent="0.3">
      <c r="E81" s="9"/>
      <c r="F81" s="9"/>
      <c r="G81" s="9"/>
    </row>
    <row r="82" spans="5:7" x14ac:dyDescent="0.3">
      <c r="E82" s="9"/>
      <c r="F82" s="9"/>
      <c r="G82" s="9"/>
    </row>
    <row r="83" spans="5:7" x14ac:dyDescent="0.3">
      <c r="E83" s="9"/>
      <c r="F83" s="9"/>
      <c r="G83" s="9"/>
    </row>
    <row r="84" spans="5:7" x14ac:dyDescent="0.3">
      <c r="E84" s="9"/>
      <c r="F84" s="9"/>
      <c r="G84" s="9"/>
    </row>
    <row r="85" spans="5:7" x14ac:dyDescent="0.3">
      <c r="E85" s="9"/>
      <c r="F85" s="9"/>
      <c r="G85" s="9"/>
    </row>
    <row r="86" spans="5:7" x14ac:dyDescent="0.3">
      <c r="E86" s="9"/>
      <c r="F86" s="9"/>
      <c r="G86" s="9"/>
    </row>
    <row r="87" spans="5:7" x14ac:dyDescent="0.3">
      <c r="E87" s="9"/>
      <c r="F87" s="9"/>
      <c r="G87" s="9"/>
    </row>
    <row r="88" spans="5:7" x14ac:dyDescent="0.3">
      <c r="E88" s="9"/>
      <c r="F88" s="9"/>
      <c r="G88" s="9"/>
    </row>
    <row r="89" spans="5:7" x14ac:dyDescent="0.3">
      <c r="E89" s="9"/>
      <c r="F89" s="9"/>
      <c r="G89" s="9"/>
    </row>
    <row r="90" spans="5:7" x14ac:dyDescent="0.3">
      <c r="E90" s="9"/>
      <c r="F90" s="9"/>
      <c r="G90" s="9"/>
    </row>
    <row r="91" spans="5:7" x14ac:dyDescent="0.3">
      <c r="E91" s="9"/>
      <c r="F91" s="9"/>
      <c r="G91" s="9"/>
    </row>
    <row r="92" spans="5:7" x14ac:dyDescent="0.3">
      <c r="E92" s="9"/>
      <c r="F92" s="9"/>
      <c r="G92" s="9"/>
    </row>
    <row r="93" spans="5:7" x14ac:dyDescent="0.3">
      <c r="E93" s="9"/>
      <c r="F93" s="9"/>
      <c r="G93" s="9"/>
    </row>
    <row r="94" spans="5:7" x14ac:dyDescent="0.3">
      <c r="E94" s="9"/>
      <c r="F94" s="9"/>
      <c r="G94" s="9"/>
    </row>
    <row r="95" spans="5:7" x14ac:dyDescent="0.3">
      <c r="E95" s="9"/>
      <c r="F95" s="9"/>
      <c r="G95" s="9"/>
    </row>
    <row r="96" spans="5:7" x14ac:dyDescent="0.3">
      <c r="E96" s="9"/>
      <c r="F96" s="9"/>
      <c r="G96" s="9"/>
    </row>
    <row r="97" spans="5:7" x14ac:dyDescent="0.3">
      <c r="E97" s="9"/>
      <c r="F97" s="9"/>
      <c r="G97" s="9"/>
    </row>
    <row r="98" spans="5:7" x14ac:dyDescent="0.3">
      <c r="E98" s="9"/>
      <c r="F98" s="9"/>
      <c r="G98" s="9"/>
    </row>
    <row r="99" spans="5:7" x14ac:dyDescent="0.3">
      <c r="E99" s="9"/>
      <c r="F99" s="9"/>
      <c r="G99" s="9"/>
    </row>
    <row r="100" spans="5:7" x14ac:dyDescent="0.3">
      <c r="E100" s="9"/>
      <c r="F100" s="9"/>
      <c r="G100" s="9"/>
    </row>
    <row r="101" spans="5:7" x14ac:dyDescent="0.3">
      <c r="E101" s="9"/>
      <c r="F101" s="9"/>
      <c r="G101" s="9"/>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Roy van Daatselaar</DisplayName>
        <AccountId>36</AccountId>
        <AccountType/>
      </UserInfo>
      <UserInfo>
        <DisplayName>Wilfried Dufourne</DisplayName>
        <AccountId>9</AccountId>
        <AccountType/>
      </UserInfo>
      <UserInfo>
        <DisplayName>Sergey Sergeev</DisplayName>
        <AccountId>81</AccountId>
        <AccountType/>
      </UserInfo>
      <UserInfo>
        <DisplayName>Samuel Forsans</DisplayName>
        <AccountId>25</AccountId>
        <AccountType/>
      </UserInfo>
      <UserInfo>
        <DisplayName>Jill Swasey</DisplayName>
        <AccountId>12</AccountId>
        <AccountType/>
      </UserInfo>
      <UserInfo>
        <DisplayName>Kaio Vinicius Candido Souza</DisplayName>
        <AccountId>70</AccountId>
        <AccountType/>
      </UserInfo>
      <UserInfo>
        <DisplayName>Monroe Abbott</DisplayName>
        <AccountId>27</AccountId>
        <AccountType/>
      </UserInfo>
    </SharedWithUsers>
    <MediaLengthInSeconds xmlns="3a13e49e-2ea0-4be7-98e3-a344c68ac7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A63CC-BE35-4C3B-A65A-422BF8C15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EA93C-ECBC-4B88-AF0A-593021804B71}">
  <ds:schemaRefs>
    <ds:schemaRef ds:uri="http://schemas.microsoft.com/office/2006/documentManagement/types"/>
    <ds:schemaRef ds:uri="99ad40cc-680a-4aa6-833b-2b0486d3fb11"/>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a13e49e-2ea0-4be7-98e3-a344c68ac746"/>
    <ds:schemaRef ds:uri="http://purl.org/dc/terms/"/>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Start page</vt:lpstr>
      <vt:lpstr>Reporting overview</vt:lpstr>
      <vt:lpstr>Species, fallowing, production</vt:lpstr>
      <vt:lpstr>Redox, Sulphide</vt:lpstr>
      <vt:lpstr>Faunal index</vt:lpstr>
      <vt:lpstr>Nitrogen, phosphorous</vt:lpstr>
      <vt:lpstr>BOD</vt:lpstr>
      <vt:lpstr>Wildlife mortality</vt:lpstr>
      <vt:lpstr>Sea lice monitoring</vt:lpstr>
      <vt:lpstr>Escapes</vt:lpstr>
      <vt:lpstr>EUL</vt:lpstr>
      <vt:lpstr>Feed</vt:lpstr>
      <vt:lpstr>Energy use</vt:lpstr>
      <vt:lpstr>Greenhouse gas emission</vt:lpstr>
      <vt:lpstr>Fish mortality</vt:lpstr>
      <vt:lpstr>Therapeutants use</vt:lpstr>
      <vt:lpstr>WNMT</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2025-06-25T12:14:54Z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