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98" documentId="8_{F25D1642-70F8-4564-8407-660FBE0F5383}" xr6:coauthVersionLast="47" xr6:coauthVersionMax="47" xr10:uidLastSave="{1583C141-B204-4260-8BC7-B6759B050469}"/>
  <workbookProtection workbookAlgorithmName="SHA-512" workbookHashValue="PtwbVf4n/8fQp2OvFHpYvzhTDleLVMmt8b44NZOthRnGxghLYMp7o8xZ2dvuGQXMIrOVb4KH0Yhbm7ekXb+eLg==" workbookSaltValue="HtAxT9xsikz74xiJey2NqA=="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41" r:id="rId5"/>
    <sheet name="Benthic - MB Level 3" sheetId="39"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r:id="rId13"/>
    <sheet name="Veterinary therapeutants" sheetId="17" r:id="rId14"/>
    <sheet name="Sea lice reporting" sheetId="49"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4" l="1"/>
  <c r="J8" i="37"/>
  <c r="J9" i="37"/>
  <c r="J10" i="37"/>
  <c r="J11" i="37"/>
  <c r="J12" i="37"/>
  <c r="J13" i="37"/>
  <c r="J14" i="37"/>
  <c r="J15" i="37"/>
  <c r="J16" i="37"/>
  <c r="J17" i="37"/>
  <c r="J18" i="37"/>
  <c r="J19" i="37"/>
  <c r="J20" i="37"/>
  <c r="J21" i="37"/>
  <c r="J22" i="37"/>
  <c r="J23" i="37"/>
  <c r="J24" i="37"/>
  <c r="J25" i="37"/>
  <c r="J26" i="37"/>
  <c r="J27" i="37"/>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K9" i="9" l="1"/>
  <c r="L9" i="9"/>
  <c r="M9" i="9"/>
  <c r="K8" i="9"/>
  <c r="L8" i="9"/>
  <c r="M8" i="9"/>
  <c r="W8" i="12"/>
  <c r="X8" i="12"/>
  <c r="W12" i="12"/>
  <c r="X12" i="12"/>
  <c r="W15" i="12"/>
  <c r="X15" i="12"/>
  <c r="W22" i="12"/>
  <c r="X22" i="12"/>
  <c r="X24" i="12"/>
  <c r="W24" i="12"/>
  <c r="W19" i="12"/>
  <c r="X19" i="12"/>
  <c r="W29" i="12"/>
  <c r="X29" i="12"/>
  <c r="X25" i="12"/>
  <c r="W25" i="12"/>
  <c r="W21" i="12"/>
  <c r="X21" i="12"/>
  <c r="W20" i="12"/>
  <c r="X20" i="12"/>
  <c r="W18" i="12"/>
  <c r="X18" i="12"/>
  <c r="W13" i="12"/>
  <c r="X13" i="12"/>
  <c r="W27" i="12"/>
  <c r="X27" i="12"/>
  <c r="X16" i="12"/>
  <c r="W16" i="12"/>
  <c r="X17" i="12"/>
  <c r="W17" i="12"/>
  <c r="W14" i="12"/>
  <c r="X14" i="12"/>
  <c r="W28" i="12"/>
  <c r="X28" i="12"/>
  <c r="W11" i="12"/>
  <c r="X11" i="12"/>
  <c r="X9" i="12"/>
  <c r="W9" i="12"/>
  <c r="W23" i="12"/>
  <c r="X23" i="12"/>
  <c r="X26" i="12"/>
  <c r="W26" i="12"/>
  <c r="X10" i="12"/>
  <c r="W10" i="12"/>
  <c r="L7" i="9"/>
  <c r="K7" i="9"/>
  <c r="M7" i="9"/>
  <c r="L6" i="9"/>
  <c r="K6" i="9"/>
  <c r="M6" i="9"/>
  <c r="K5" i="37"/>
  <c r="J5" i="37"/>
  <c r="K5" i="9"/>
  <c r="L5" i="9"/>
  <c r="M5" i="9" s="1"/>
  <c r="K7" i="37"/>
  <c r="J7" i="37"/>
  <c r="X7" i="12"/>
  <c r="W7" i="12"/>
  <c r="J6" i="37"/>
  <c r="K6" i="37"/>
  <c r="X6" i="12"/>
  <c r="W6" i="12"/>
  <c r="X5" i="12"/>
  <c r="W5" i="12"/>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S6" i="12" s="1"/>
  <c r="R14" i="12"/>
  <c r="S14" i="12" s="1"/>
  <c r="R21" i="12"/>
  <c r="S21" i="12" s="1"/>
  <c r="R7" i="12"/>
  <c r="S7" i="12" s="1"/>
  <c r="P26" i="17"/>
  <c r="R20" i="12"/>
  <c r="S20" i="12" s="1"/>
  <c r="P15" i="17"/>
  <c r="R23" i="12"/>
  <c r="S23" i="12" s="1"/>
  <c r="R5" i="12"/>
  <c r="S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23" i="12" l="1" a="1"/>
  <c r="T23" i="12" s="1"/>
  <c r="T10" i="12" a="1"/>
  <c r="T10" i="12" s="1"/>
  <c r="T19" i="12" a="1"/>
  <c r="T19" i="12" s="1"/>
  <c r="T7" i="12" a="1"/>
  <c r="T7" i="12" s="1"/>
  <c r="V5" i="12"/>
  <c r="U5" i="12"/>
  <c r="V7" i="12"/>
  <c r="U7" i="12"/>
  <c r="V6" i="12"/>
  <c r="U6" i="12"/>
  <c r="V28" i="12"/>
  <c r="U28" i="12"/>
  <c r="V22" i="12"/>
  <c r="U22" i="12"/>
  <c r="T17" i="12" a="1"/>
  <c r="T17" i="12" s="1"/>
  <c r="T25" i="12" a="1"/>
  <c r="T25" i="12" s="1"/>
  <c r="T13" i="12" a="1"/>
  <c r="T13" i="12" s="1"/>
  <c r="T6" i="12" a="1"/>
  <c r="T6" i="12" s="1"/>
  <c r="V23" i="12"/>
  <c r="U23" i="12"/>
  <c r="V27" i="12"/>
  <c r="U27" i="12"/>
  <c r="V29" i="12"/>
  <c r="U29" i="12"/>
  <c r="V24" i="12"/>
  <c r="U24" i="12"/>
  <c r="T5" i="12" a="1"/>
  <c r="T5" i="12" s="1"/>
  <c r="T12" i="12" a="1"/>
  <c r="T12" i="12" s="1"/>
  <c r="T20" i="12" a="1"/>
  <c r="T20" i="12" s="1"/>
  <c r="T8" i="12" a="1"/>
  <c r="T8" i="12" s="1"/>
  <c r="V18" i="12"/>
  <c r="U18" i="12"/>
  <c r="V20" i="12"/>
  <c r="U20" i="12"/>
  <c r="V8" i="12"/>
  <c r="U8" i="12"/>
  <c r="V12" i="12"/>
  <c r="U12" i="12"/>
  <c r="T22" i="12" a="1"/>
  <c r="T22" i="12" s="1"/>
  <c r="T15" i="12" a="1"/>
  <c r="T15" i="12" s="1"/>
  <c r="T26" i="12" a="1"/>
  <c r="T26" i="12" s="1"/>
  <c r="T27" i="12" a="1"/>
  <c r="T27" i="12" s="1"/>
  <c r="T9" i="12" a="1"/>
  <c r="T9" i="12" s="1"/>
  <c r="T18" i="12" a="1"/>
  <c r="T18" i="12" s="1"/>
  <c r="V15" i="12"/>
  <c r="U15" i="12"/>
  <c r="U25" i="12"/>
  <c r="V25" i="12"/>
  <c r="V13" i="12"/>
  <c r="U13" i="12"/>
  <c r="T21" i="12" a="1"/>
  <c r="T21" i="12" s="1"/>
  <c r="T14" i="12" a="1"/>
  <c r="T14" i="12" s="1"/>
  <c r="V10" i="12"/>
  <c r="U10" i="12"/>
  <c r="V21" i="12"/>
  <c r="U21" i="12"/>
  <c r="T16" i="12" a="1"/>
  <c r="T16" i="12" s="1"/>
  <c r="T29" i="12" a="1"/>
  <c r="T29" i="12" s="1"/>
  <c r="V11" i="12"/>
  <c r="U11" i="12"/>
  <c r="U17" i="12"/>
  <c r="V17" i="12"/>
  <c r="V19" i="12"/>
  <c r="U19" i="12"/>
  <c r="U9" i="12"/>
  <c r="V9" i="12"/>
  <c r="V16" i="12"/>
  <c r="U16" i="12"/>
  <c r="V14" i="12"/>
  <c r="U14" i="12"/>
  <c r="V26" i="12"/>
  <c r="U26" i="12"/>
  <c r="T28" i="12" a="1"/>
  <c r="T28" i="12" s="1"/>
  <c r="T11" i="12" a="1"/>
  <c r="T11" i="12" s="1"/>
  <c r="T24" i="12" a="1"/>
  <c r="T24"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N5" i="37" l="1"/>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<sst xmlns="http://schemas.openxmlformats.org/spreadsheetml/2006/main" count="14362" uniqueCount="1944">
  <si>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</si>
  <si>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</si>
  <si>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</si>
  <si>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</si>
  <si>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</si>
  <si>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</si>
  <si>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</si>
  <si>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</si>
  <si>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</si>
  <si>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</si>
  <si>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</si>
  <si>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</si>
  <si>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</si>
  <si>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</si>
  <si>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</si>
  <si>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</si>
  <si>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</si>
  <si>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</si>
  <si>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</si>
  <si>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</si>
  <si>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</si>
  <si>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</si>
  <si>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</si>
  <si>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</si>
  <si>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</si>
  <si>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</si>
  <si>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</si>
  <si>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</si>
  <si>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</si>
  <si>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</si>
  <si>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</si>
  <si>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</si>
  <si>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</si>
  <si>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</si>
  <si>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</si>
  <si>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</si>
  <si>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</si>
  <si>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</si>
  <si>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</si>
  <si>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</si>
  <si>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</si>
  <si>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</si>
  <si>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</si>
  <si>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</si>
  <si>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</si>
  <si>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</si>
  <si>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</si>
  <si>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</si>
  <si>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</si>
  <si>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</si>
  <si>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</si>
  <si>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</si>
  <si>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</si>
  <si>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</si>
  <si>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</si>
  <si>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</si>
  <si>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</si>
  <si>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</si>
  <si>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</si>
  <si>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</si>
  <si>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</si>
  <si>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</si>
  <si>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</si>
  <si>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</si>
  <si>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</si>
  <si>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</si>
  <si>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</si>
  <si>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</si>
  <si>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</si>
  <si>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</si>
  <si>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</si>
  <si>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</si>
  <si>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</si>
  <si>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</si>
  <si>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</si>
  <si>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</si>
  <si>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</si>
  <si>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</si>
  <si>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</si>
  <si>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</si>
  <si>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</si>
  <si>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</si>
  <si>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</si>
  <si>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</si>
  <si>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</si>
  <si>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</si>
  <si>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</si>
  <si>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</si>
  <si>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</si>
  <si>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</si>
  <si>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</si>
  <si>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</si>
  <si>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</si>
  <si>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</si>
  <si>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</si>
  <si>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</si>
  <si>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</si>
  <si>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</si>
  <si>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</si>
  <si>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</si>
  <si>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</si>
  <si>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</si>
  <si>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</si>
  <si>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</si>
  <si>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</si>
  <si>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</si>
  <si>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</si>
  <si>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</si>
  <si>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</si>
  <si>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</si>
  <si>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</si>
  <si>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</si>
  <si>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</si>
  <si>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</si>
  <si>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</si>
  <si>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</si>
  <si>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</si>
  <si>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</si>
  <si>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</si>
  <si>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</si>
  <si>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</si>
  <si>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</si>
  <si>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</si>
  <si>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</si>
  <si>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</si>
  <si>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</si>
  <si>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</si>
  <si>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</si>
  <si>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</si>
  <si>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</si>
  <si>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</si>
  <si>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</si>
  <si>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</si>
  <si>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</si>
  <si>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</si>
  <si>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</si>
  <si>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</si>
  <si>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</si>
  <si>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</si>
  <si>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</si>
  <si>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</si>
  <si>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</si>
  <si>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</si>
  <si>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</si>
  <si>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</si>
  <si>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</si>
  <si>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</si>
  <si>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</si>
  <si>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</si>
  <si>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</si>
  <si>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</si>
  <si>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</si>
  <si>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</si>
  <si>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</si>
  <si>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</si>
  <si>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</si>
  <si>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</si>
  <si>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</si>
  <si>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</si>
  <si>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</si>
  <si>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</si>
  <si>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</si>
  <si>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</si>
  <si>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</si>
  <si>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</si>
  <si>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</si>
  <si>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</si>
  <si>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</si>
  <si>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</si>
  <si>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</si>
  <si>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</si>
  <si>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</si>
  <si>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</si>
  <si>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</si>
  <si>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</si>
  <si>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</si>
  <si>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</si>
  <si>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</si>
  <si>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</si>
  <si>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</si>
  <si>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</si>
  <si>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</si>
  <si>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</si>
  <si>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</si>
  <si>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</si>
  <si>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</si>
  <si>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</si>
  <si>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</si>
  <si>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</si>
  <si>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</si>
  <si>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</si>
  <si>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</si>
  <si>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</si>
  <si>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</si>
  <si>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</si>
  <si>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</si>
  <si>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</si>
  <si>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</si>
  <si>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</si>
  <si>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</si>
  <si>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</si>
  <si>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</si>
  <si>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</si>
  <si>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</si>
  <si>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</si>
  <si>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</si>
  <si>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</si>
  <si>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</si>
  <si>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</si>
  <si>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</si>
  <si>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</si>
  <si>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</si>
  <si>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</si>
  <si>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</si>
  <si>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</si>
  <si>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</si>
  <si>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</si>
  <si>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</si>
  <si>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</si>
  <si>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</si>
  <si>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</si>
  <si>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</si>
  <si>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</si>
  <si>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</si>
  <si>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</si>
  <si>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</si>
  <si>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</si>
  <si>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</si>
  <si>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</si>
  <si>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</si>
  <si>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</si>
  <si>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</si>
  <si>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</si>
  <si>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</si>
  <si>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</si>
  <si>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</si>
  <si>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</si>
  <si>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</si>
  <si>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</si>
  <si>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</si>
  <si>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</si>
  <si>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</si>
  <si>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</si>
  <si>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</si>
  <si>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</si>
  <si>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</si>
  <si>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</si>
  <si>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</si>
  <si>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</si>
  <si>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</si>
  <si>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</si>
  <si>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</si>
  <si>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</si>
  <si>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</si>
  <si>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</si>
  <si>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</si>
  <si>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</si>
  <si>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</si>
  <si>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</si>
  <si>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</si>
  <si>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</si>
  <si>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</si>
  <si>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</si>
  <si>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</si>
  <si>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</si>
  <si>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</si>
  <si>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</si>
  <si>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</si>
  <si>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</si>
  <si>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</si>
  <si>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</si>
  <si>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</si>
  <si>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</si>
  <si>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</si>
  <si>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</si>
  <si>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</si>
  <si>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</si>
  <si>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</si>
  <si>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</si>
  <si>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</si>
  <si>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</si>
  <si>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</si>
  <si>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</si>
  <si>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</si>
  <si>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</si>
  <si>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</si>
  <si>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</si>
  <si>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</si>
  <si>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</si>
  <si>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</si>
  <si>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</si>
  <si>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</si>
  <si>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</si>
  <si>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</si>
  <si>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</si>
  <si>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</si>
  <si>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</si>
  <si>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</si>
  <si>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</si>
  <si>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</si>
  <si>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</si>
  <si>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</si>
  <si>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</si>
  <si>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</si>
  <si>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</si>
  <si>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</si>
  <si>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</si>
  <si>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</si>
  <si>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</si>
  <si>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</si>
  <si>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</si>
  <si>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</si>
  <si>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</si>
  <si>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</si>
  <si>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</si>
  <si>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</si>
  <si>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</si>
  <si>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</si>
  <si>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</si>
  <si>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</si>
  <si>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</si>
  <si>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</si>
  <si>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</si>
  <si>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</si>
  <si>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</si>
  <si>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</si>
  <si>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</si>
  <si>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</si>
  <si>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</si>
  <si>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</si>
  <si>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</si>
  <si>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</si>
  <si>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</si>
  <si>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</si>
  <si>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</si>
  <si>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</si>
  <si>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</si>
  <si>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</si>
  <si>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</si>
  <si>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</si>
  <si>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</si>
  <si>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</si>
  <si>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</si>
  <si>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</si>
  <si>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</si>
  <si>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</si>
  <si>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</si>
  <si>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</si>
  <si>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</si>
  <si>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</si>
  <si>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</si>
  <si>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</si>
  <si>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</si>
  <si>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</si>
  <si>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</si>
  <si>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</si>
  <si>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</si>
  <si>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</si>
  <si>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</si>
  <si>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</si>
  <si>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</si>
  <si>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</si>
  <si>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</si>
  <si>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</si>
  <si>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</si>
  <si>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</si>
  <si>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</si>
  <si>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</si>
  <si>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</si>
  <si>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</si>
  <si>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</si>
  <si>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</si>
  <si>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</si>
  <si>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</si>
  <si>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</si>
  <si>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</si>
  <si>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</si>
  <si>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</si>
  <si>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</si>
  <si>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</si>
  <si>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</si>
  <si>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</si>
  <si>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</si>
  <si>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</si>
  <si>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</si>
  <si>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</si>
  <si>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</si>
  <si>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</si>
  <si>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</si>
  <si>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</si>
  <si>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</si>
  <si>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</si>
  <si>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</si>
  <si>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</si>
  <si>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</si>
  <si>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</si>
  <si>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</si>
  <si>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</si>
  <si>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</si>
  <si>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</si>
  <si>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</si>
  <si>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</si>
  <si>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</si>
  <si>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</si>
  <si>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</si>
  <si>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</si>
  <si>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</si>
  <si>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</si>
  <si>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</si>
  <si>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</si>
  <si>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</si>
  <si>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</si>
  <si>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</si>
  <si>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</si>
  <si>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</si>
  <si>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</si>
  <si>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</si>
  <si>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</si>
  <si>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</si>
  <si>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</si>
  <si>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</si>
  <si>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</si>
  <si>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</si>
  <si>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</si>
  <si>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</si>
  <si>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</si>
  <si>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</si>
  <si>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</si>
  <si>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</si>
  <si>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</si>
  <si>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</si>
  <si>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</si>
  <si>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</si>
  <si>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</si>
  <si>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</si>
  <si>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</si>
  <si>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</si>
  <si>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</si>
  <si>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</si>
  <si>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</si>
  <si>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</si>
  <si>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</si>
  <si>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</si>
  <si>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</si>
  <si>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</si>
  <si>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</si>
  <si>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</si>
  <si>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</si>
  <si>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</si>
  <si>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</si>
  <si>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</si>
  <si>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</si>
  <si>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</si>
  <si>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</si>
  <si>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</si>
  <si>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</si>
  <si>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</si>
  <si>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</si>
  <si>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</si>
  <si>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</si>
  <si>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</si>
  <si>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</si>
  <si>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</si>
  <si>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</si>
  <si>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</si>
  <si>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</si>
  <si>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</si>
  <si>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</si>
  <si>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</si>
  <si>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</si>
  <si>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</si>
  <si>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</si>
  <si>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</si>
  <si>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</si>
  <si>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</si>
  <si>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</si>
  <si>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</si>
  <si>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</si>
  <si>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</si>
  <si>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</si>
  <si>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</si>
  <si>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</si>
  <si>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</si>
  <si>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</si>
  <si>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</si>
  <si>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</si>
  <si>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</si>
  <si>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</si>
  <si>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</si>
  <si>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</si>
  <si>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</si>
  <si>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</si>
  <si>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</si>
  <si>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</si>
  <si>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</si>
  <si>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</si>
  <si>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</si>
  <si>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</si>
  <si>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</si>
  <si>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</si>
  <si>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</si>
  <si>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</si>
  <si>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</si>
  <si>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</si>
  <si>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</si>
  <si>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</si>
  <si>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</si>
  <si>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</si>
  <si>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</si>
  <si>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</si>
  <si>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</si>
  <si>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</si>
  <si>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</si>
  <si>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</si>
  <si>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</si>
  <si>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</si>
  <si>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</si>
  <si>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</si>
  <si>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</si>
  <si>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</si>
  <si>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</si>
  <si>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</si>
  <si>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</si>
  <si>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</si>
  <si>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</si>
  <si>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</si>
  <si>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</si>
  <si>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</si>
  <si>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</si>
  <si>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</si>
  <si>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</si>
  <si>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</si>
  <si>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</si>
  <si>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</si>
  <si>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</si>
  <si>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</si>
  <si>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</si>
  <si>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</si>
  <si>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</si>
  <si>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</si>
  <si>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</si>
  <si>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</si>
  <si>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</si>
  <si>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</si>
  <si>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</si>
  <si>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</si>
  <si>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</si>
  <si>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</si>
  <si>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</si>
  <si>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</si>
  <si>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</si>
  <si>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</si>
  <si>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</si>
  <si>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</si>
  <si>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</si>
  <si>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</si>
  <si>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</si>
  <si>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</si>
  <si>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</si>
  <si>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</si>
  <si>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</si>
  <si>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</si>
  <si>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</si>
  <si>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</si>
  <si>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</si>
  <si>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</si>
  <si>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</si>
  <si>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</si>
  <si>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</si>
  <si>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</si>
  <si>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</si>
  <si>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</si>
  <si>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</si>
  <si>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</si>
  <si>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</si>
  <si>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</si>
  <si>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</si>
  <si>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</si>
  <si>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</si>
  <si>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</si>
  <si>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</si>
  <si>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</si>
  <si>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</si>
  <si>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</si>
  <si>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</si>
  <si>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</si>
  <si>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</si>
  <si>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</si>
  <si>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</si>
  <si>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</si>
  <si>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</si>
  <si>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</si>
  <si>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</si>
  <si>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</si>
  <si>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</si>
  <si>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</si>
  <si>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</si>
  <si>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</si>
  <si>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</si>
  <si>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</si>
  <si>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</si>
  <si>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</si>
  <si>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</si>
  <si>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</si>
  <si>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</si>
  <si>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</si>
  <si>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</si>
  <si>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</si>
  <si>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</si>
  <si>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</si>
  <si>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</si>
  <si>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</si>
  <si>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</si>
  <si>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</si>
  <si>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</si>
  <si>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</si>
  <si>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</si>
  <si>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</si>
  <si>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</si>
  <si>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</si>
  <si>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</si>
  <si>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</si>
  <si>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</si>
  <si>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</si>
  <si>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</si>
  <si>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</si>
  <si>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</si>
  <si>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</si>
  <si>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</si>
  <si>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</si>
  <si>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</si>
  <si>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</si>
  <si>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</si>
  <si>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</si>
  <si>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</si>
  <si>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</si>
  <si>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</si>
  <si>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</si>
  <si>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</si>
  <si>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</si>
  <si>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</si>
  <si>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</si>
  <si>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</si>
  <si>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</si>
  <si>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</si>
  <si>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</si>
  <si>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</si>
  <si>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</si>
  <si>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</si>
  <si>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</si>
  <si>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</si>
  <si>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</si>
  <si>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</si>
  <si>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</si>
  <si>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</si>
  <si>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</si>
  <si>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</si>
  <si>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</si>
  <si>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</si>
  <si>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</si>
  <si>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</si>
  <si>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</si>
  <si>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</si>
  <si>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</si>
  <si>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</si>
  <si>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</si>
  <si>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</si>
  <si>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</si>
  <si>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</si>
  <si>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</si>
  <si>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</si>
  <si>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</si>
  <si>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</si>
  <si>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</si>
  <si>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</si>
  <si>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</si>
  <si>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</si>
  <si>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</si>
  <si>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</si>
  <si>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</si>
  <si>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</si>
  <si>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</si>
  <si>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</si>
  <si>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</si>
  <si>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</si>
  <si>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</si>
  <si>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</si>
  <si>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</si>
  <si>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</si>
  <si>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</si>
  <si>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</si>
  <si>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</si>
  <si>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</si>
  <si>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</si>
  <si>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</si>
  <si>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</si>
  <si>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</si>
  <si>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</si>
  <si>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</si>
  <si>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</si>
  <si>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</si>
  <si>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</si>
  <si>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</si>
  <si>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</si>
  <si>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</si>
  <si>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</si>
  <si>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</si>
  <si>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</si>
  <si>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</si>
  <si>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</si>
  <si>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</si>
  <si>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</si>
  <si>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</si>
  <si>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</si>
  <si>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</si>
  <si>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</si>
  <si>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</si>
  <si>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</si>
  <si>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</si>
  <si>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</si>
  <si>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</si>
  <si>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</si>
  <si>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</si>
  <si>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</si>
  <si>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</si>
  <si>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</si>
  <si>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</si>
  <si>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</si>
  <si>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</si>
  <si>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</si>
  <si>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</si>
  <si>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</si>
  <si>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</si>
  <si>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</si>
  <si>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</si>
  <si>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</si>
  <si>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</si>
  <si>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</si>
  <si>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</si>
  <si>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</si>
  <si>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</si>
  <si>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</si>
  <si>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</si>
  <si>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</si>
  <si>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</si>
  <si>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</si>
  <si>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</si>
  <si>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</si>
  <si>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</si>
  <si>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</si>
  <si>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</si>
  <si>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</si>
  <si>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</si>
  <si>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</si>
  <si>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</si>
  <si>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</si>
  <si>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</si>
  <si>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</si>
  <si>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</si>
  <si>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</si>
  <si>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</si>
  <si>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</si>
  <si>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</si>
  <si>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</si>
  <si>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</si>
  <si>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</si>
  <si>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</si>
  <si>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</si>
  <si>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</si>
  <si>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</si>
  <si>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</si>
  <si>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</si>
  <si>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</si>
  <si>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</si>
  <si>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</si>
  <si>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</si>
  <si>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</si>
  <si>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</si>
  <si>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</si>
  <si>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</si>
  <si>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</si>
  <si>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</si>
  <si>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</si>
  <si>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</si>
  <si>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</si>
  <si>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</si>
  <si>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</si>
  <si>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</si>
  <si>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</si>
  <si>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</si>
  <si>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</si>
  <si>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</si>
  <si>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</si>
  <si>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</si>
  <si>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</si>
  <si>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</si>
  <si>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</si>
  <si>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</si>
  <si>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</si>
  <si>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</si>
  <si>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</si>
  <si>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</si>
  <si>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</si>
  <si>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</si>
  <si>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</si>
  <si>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</si>
  <si>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</si>
  <si>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</si>
  <si>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</si>
  <si>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</si>
  <si>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</si>
  <si>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</si>
  <si>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</si>
  <si>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</si>
  <si>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</si>
  <si>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</si>
  <si>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</si>
  <si>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</si>
  <si>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</si>
  <si>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</si>
  <si>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</si>
  <si>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</si>
  <si>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</si>
  <si>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</si>
  <si>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</si>
  <si>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</si>
  <si>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</si>
  <si>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</si>
  <si>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</si>
  <si>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</si>
  <si>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</si>
  <si>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</si>
  <si>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</si>
  <si>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</si>
  <si>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</si>
  <si>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</si>
  <si>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</si>
  <si>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</si>
  <si>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</si>
  <si>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</si>
  <si>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</si>
  <si>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</si>
  <si>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</si>
  <si>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</si>
  <si>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</si>
  <si>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</si>
  <si>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</si>
  <si>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</si>
  <si>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</si>
  <si>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</si>
  <si>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</si>
  <si>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</si>
  <si>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</si>
  <si>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</si>
  <si>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</si>
  <si>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</si>
  <si>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</si>
  <si>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</si>
  <si>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</si>
  <si>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</si>
  <si>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</si>
  <si>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</si>
  <si>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</si>
  <si>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</si>
  <si>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</si>
  <si>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</si>
  <si>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</si>
  <si>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</si>
  <si>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</si>
  <si>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</si>
  <si>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</si>
  <si>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</si>
  <si>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</si>
  <si>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</si>
  <si>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</si>
  <si>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</si>
  <si>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</si>
  <si>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</si>
  <si>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</si>
  <si>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</si>
  <si>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</si>
  <si>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</si>
  <si>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</si>
  <si>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</si>
  <si>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</si>
  <si>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</si>
  <si>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</si>
  <si>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</si>
  <si>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</si>
  <si>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</si>
  <si>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</si>
  <si>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</si>
  <si>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</si>
  <si>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</si>
  <si>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</si>
  <si>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</si>
  <si>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</si>
  <si>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</si>
  <si>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</si>
  <si>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</si>
  <si>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</si>
  <si>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</si>
  <si>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</si>
  <si>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</si>
  <si>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</si>
  <si>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</si>
  <si>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</si>
  <si>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</si>
  <si>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</si>
  <si>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</si>
  <si>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</si>
  <si>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</si>
  <si>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</si>
  <si>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</si>
  <si>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</si>
  <si>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</si>
  <si>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</si>
  <si>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</si>
  <si>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</si>
  <si>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</si>
  <si>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</si>
  <si>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</si>
  <si>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</si>
  <si>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</si>
  <si>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</si>
  <si>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</si>
  <si>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</si>
  <si>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</si>
  <si>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</si>
  <si>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</si>
  <si>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</si>
  <si>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</si>
  <si>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</si>
  <si>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</si>
  <si>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</si>
  <si>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</si>
  <si>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</si>
  <si>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</si>
  <si>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</si>
  <si>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</si>
  <si>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</si>
  <si>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</si>
  <si>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</si>
  <si>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</si>
  <si>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</si>
  <si>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</si>
  <si>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</si>
  <si>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</si>
  <si>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</si>
  <si>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</si>
  <si>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</si>
  <si>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</si>
  <si>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</si>
  <si>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</si>
  <si>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</si>
  <si>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</si>
  <si>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</si>
  <si>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</si>
  <si>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</si>
  <si>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</si>
  <si>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</si>
  <si>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</si>
  <si>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</si>
  <si>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</si>
  <si>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</si>
  <si>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</si>
  <si>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</si>
  <si>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</si>
  <si>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</si>
  <si>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</si>
  <si>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</si>
  <si>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</si>
  <si>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</si>
  <si>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</si>
  <si>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</si>
  <si>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</si>
  <si>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</si>
  <si>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</si>
  <si>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</si>
  <si>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</si>
  <si>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</si>
  <si>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</si>
  <si>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</si>
  <si>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</si>
  <si>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</si>
  <si>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</si>
  <si>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</si>
  <si>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</si>
  <si>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</si>
  <si>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</si>
  <si>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</si>
  <si>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</si>
  <si>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</si>
  <si>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</si>
  <si>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</si>
  <si>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</si>
  <si>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</si>
  <si>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</si>
  <si>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</si>
  <si>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</si>
  <si>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</si>
  <si>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</si>
  <si>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</si>
  <si>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</si>
  <si>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</si>
  <si>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</si>
  <si>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</si>
  <si>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</si>
  <si>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</si>
  <si>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</si>
  <si>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</si>
  <si>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</si>
  <si>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</si>
  <si>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</si>
  <si>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</si>
  <si>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</si>
  <si>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</si>
  <si>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</si>
  <si>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</si>
  <si>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</si>
  <si>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</si>
  <si>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</si>
  <si>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</si>
  <si>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</si>
  <si>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</si>
  <si>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</si>
  <si>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</si>
  <si>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</si>
  <si>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</si>
  <si>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</si>
  <si>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</si>
  <si>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</si>
  <si>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</si>
  <si>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</si>
  <si>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</si>
  <si>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</si>
  <si>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</si>
  <si>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</si>
  <si>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</si>
  <si>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</si>
  <si>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</si>
  <si>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</si>
  <si>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</si>
  <si>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</si>
  <si>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</si>
  <si>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</si>
  <si>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</si>
  <si>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</si>
  <si>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</si>
  <si>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</si>
  <si>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</si>
  <si>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</si>
  <si>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</si>
  <si>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</si>
  <si>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</si>
  <si>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</si>
  <si>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</si>
  <si>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</si>
  <si>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</si>
  <si>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</si>
  <si>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</si>
  <si>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</si>
  <si>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</si>
  <si>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</si>
  <si>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</si>
  <si>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</si>
  <si>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</si>
  <si>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</si>
  <si>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</si>
  <si>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</si>
  <si>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</si>
  <si>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</si>
  <si>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</si>
  <si>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</si>
  <si>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</si>
  <si>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</si>
  <si>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</si>
  <si>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</si>
  <si>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</si>
  <si>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</si>
  <si>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</si>
  <si>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</si>
  <si>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</si>
  <si>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</si>
  <si>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</si>
  <si>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</si>
  <si>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</si>
  <si>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</si>
  <si>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</si>
  <si>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</si>
  <si>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</si>
  <si>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</si>
  <si>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</si>
  <si>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</si>
  <si>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</si>
  <si>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</si>
  <si>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</si>
  <si>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</si>
  <si>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</si>
  <si>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</si>
  <si>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</si>
  <si>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</si>
  <si>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</si>
  <si>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</si>
  <si>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</si>
  <si>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</si>
  <si>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</si>
  <si>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</si>
  <si>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</si>
  <si>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</si>
  <si>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</si>
  <si>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</si>
  <si>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</si>
  <si>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</si>
  <si>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</si>
  <si>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</si>
  <si>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</si>
  <si>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</si>
  <si>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</si>
  <si>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</si>
  <si>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</si>
  <si>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</si>
  <si>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</si>
  <si>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</si>
  <si>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</si>
  <si>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</si>
  <si>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</si>
  <si>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</si>
  <si>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</si>
  <si>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</si>
  <si>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</si>
  <si>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</si>
  <si>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</si>
  <si>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</si>
  <si>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</si>
  <si>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</si>
  <si>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</si>
  <si>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</si>
  <si>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</si>
  <si>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</si>
  <si>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</si>
  <si>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</si>
  <si>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</si>
  <si>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</si>
  <si>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</si>
  <si>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</si>
  <si>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</si>
  <si>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</si>
  <si>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</si>
  <si>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</si>
  <si>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</si>
  <si>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</si>
  <si>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</si>
  <si>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</si>
  <si>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</si>
  <si>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</si>
  <si>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</si>
  <si>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</si>
  <si>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</si>
  <si>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</si>
  <si>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</si>
  <si>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</si>
  <si>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</si>
  <si>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</si>
  <si>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</si>
  <si>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</si>
  <si>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</si>
  <si>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</si>
  <si>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</si>
  <si>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</si>
  <si>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</si>
  <si>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</si>
  <si>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</si>
  <si>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</si>
  <si>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</si>
  <si>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</si>
  <si>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</si>
  <si>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</si>
  <si>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</si>
  <si>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</si>
  <si>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</si>
  <si>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</si>
  <si>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</si>
  <si>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</si>
  <si>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</si>
  <si>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</si>
  <si>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</si>
  <si>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</si>
  <si>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</si>
  <si>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</si>
  <si>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</si>
  <si>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</si>
  <si>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</si>
  <si>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</si>
  <si>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</si>
  <si>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</si>
  <si>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</si>
  <si>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</si>
  <si>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</si>
  <si>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</si>
  <si>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</si>
  <si>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</si>
  <si>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</si>
  <si>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</si>
  <si>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</si>
  <si>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</si>
  <si>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</si>
  <si>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</si>
  <si>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</si>
  <si>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</si>
  <si>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</si>
  <si>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</si>
  <si>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</si>
  <si>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</si>
  <si>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</si>
  <si>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</si>
  <si>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</si>
  <si>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</si>
  <si>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</si>
  <si>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</si>
  <si>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</si>
  <si>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</si>
  <si>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</si>
  <si>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</si>
  <si>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</si>
  <si>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</si>
  <si>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</si>
  <si>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</si>
  <si>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</si>
  <si>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</si>
  <si>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</si>
  <si>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</si>
  <si>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</si>
  <si>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</si>
  <si>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</si>
  <si>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</si>
  <si>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</si>
  <si>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</si>
  <si>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</si>
  <si>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</si>
  <si>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</si>
  <si>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</si>
  <si>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</si>
  <si>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</si>
  <si>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</si>
  <si>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</si>
  <si>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</si>
  <si>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</si>
  <si>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</si>
  <si>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</si>
  <si>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</si>
  <si>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</si>
  <si>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</si>
  <si>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</si>
  <si>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</si>
  <si>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</si>
  <si>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</si>
  <si>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</si>
  <si>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</si>
  <si>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</si>
  <si>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</si>
  <si>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</si>
  <si>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</si>
  <si>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</si>
  <si>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</si>
  <si>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</si>
  <si>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</si>
  <si>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</si>
  <si>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</si>
  <si>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</si>
  <si>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</si>
  <si>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</si>
  <si>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</si>
  <si>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</si>
  <si>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</si>
  <si>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</si>
  <si>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</si>
  <si>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</si>
  <si>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</si>
  <si>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</si>
  <si>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</si>
  <si>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</si>
  <si>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</si>
  <si>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</si>
  <si>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</si>
  <si>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</si>
  <si>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</si>
  <si>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</si>
  <si>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</si>
  <si>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</si>
  <si>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</si>
  <si>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</si>
  <si>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</si>
  <si>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</si>
  <si>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</si>
  <si>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</si>
  <si>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</si>
  <si>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</si>
  <si>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</si>
  <si>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</si>
  <si>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</si>
  <si>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</si>
  <si>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</si>
  <si>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</si>
  <si>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</si>
  <si>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</si>
  <si>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</si>
  <si>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</si>
  <si>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</si>
  <si>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</si>
  <si>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</si>
  <si>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</si>
  <si>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</si>
  <si>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</si>
  <si>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</si>
  <si>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</si>
  <si>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</si>
  <si>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</si>
  <si>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</si>
  <si>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</si>
  <si>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</si>
  <si>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</si>
  <si>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</si>
  <si>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</si>
  <si>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</si>
  <si>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</si>
  <si>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</si>
  <si>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</si>
  <si>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</si>
  <si>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</si>
  <si>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</si>
  <si>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</si>
  <si>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</si>
  <si>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</si>
  <si>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</si>
  <si>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</si>
  <si>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</si>
  <si>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</si>
  <si>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</si>
  <si>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</si>
  <si>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</si>
  <si>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</si>
  <si>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</si>
  <si>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</si>
  <si>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</si>
  <si>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</si>
  <si>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</si>
  <si>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</si>
  <si>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</si>
  <si>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</si>
  <si>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</si>
  <si>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</si>
  <si>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</si>
  <si>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</si>
  <si>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</si>
  <si>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</si>
  <si>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</si>
  <si>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</si>
  <si>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</si>
  <si>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</si>
  <si>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</si>
  <si>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</si>
  <si>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</si>
  <si>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</si>
  <si>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</si>
  <si>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</si>
  <si>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</si>
  <si>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</si>
  <si>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</si>
  <si>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</si>
  <si>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</si>
  <si>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</si>
  <si>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</si>
  <si>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</si>
  <si>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</si>
  <si>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</si>
  <si>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</si>
  <si>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</si>
  <si>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</si>
  <si>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</si>
  <si>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</si>
  <si>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</si>
  <si>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</si>
  <si>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</si>
  <si>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</si>
  <si>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</si>
  <si>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</si>
  <si>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</si>
  <si>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</si>
  <si>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</si>
  <si>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</si>
  <si>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</si>
  <si>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</si>
  <si>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</si>
  <si>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</si>
  <si>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</si>
  <si>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</si>
  <si>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</si>
  <si>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</si>
  <si>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</si>
  <si>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</si>
  <si>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</si>
  <si>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</si>
  <si>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</si>
  <si>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</si>
  <si>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</si>
  <si>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</si>
  <si>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</si>
  <si>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</si>
  <si>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</si>
  <si>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</si>
  <si>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</si>
  <si>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</si>
  <si>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</si>
  <si>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</si>
  <si>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</si>
  <si>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</si>
  <si>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</si>
  <si>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</si>
  <si>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</si>
  <si>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</si>
  <si>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</si>
  <si>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</si>
  <si>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</si>
  <si>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</si>
  <si>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</si>
  <si>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</si>
  <si>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</si>
  <si>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</si>
  <si>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</si>
  <si>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</si>
  <si>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</si>
  <si>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</si>
  <si>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</si>
  <si>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</si>
  <si>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</si>
  <si>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</si>
  <si>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</si>
  <si>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</si>
  <si>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</si>
  <si>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</si>
  <si>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</si>
  <si>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</si>
  <si>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</si>
  <si>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</si>
  <si>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</si>
  <si>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</si>
  <si>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</si>
  <si>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</si>
  <si>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</si>
  <si>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</si>
  <si>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</si>
  <si>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</si>
  <si>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</si>
  <si>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</si>
  <si>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</si>
  <si>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</si>
  <si>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</si>
  <si>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</si>
  <si>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</si>
  <si>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</si>
  <si>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</si>
  <si>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</si>
  <si>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</si>
  <si>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</si>
  <si>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</si>
  <si>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</si>
  <si>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</si>
  <si>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</si>
  <si>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</si>
  <si>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</si>
  <si>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</si>
  <si>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</si>
  <si>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</si>
  <si>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</si>
  <si>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</si>
  <si>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</si>
  <si>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</si>
  <si>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</si>
  <si>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</si>
  <si>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</si>
  <si>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</si>
  <si>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</si>
  <si>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</si>
  <si>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</si>
  <si>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</si>
  <si>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</si>
  <si>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</si>
  <si>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</si>
  <si>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</si>
  <si>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</si>
  <si>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</si>
  <si>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</si>
  <si>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</si>
  <si>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</si>
  <si>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</si>
  <si>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</si>
  <si>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</si>
  <si>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</si>
  <si>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</si>
  <si>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</si>
  <si>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</si>
  <si>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</si>
  <si>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</si>
  <si>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</si>
  <si>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</si>
  <si>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</si>
  <si>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</si>
  <si>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</si>
  <si>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</si>
  <si>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</si>
  <si>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</si>
  <si>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</si>
  <si>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</si>
  <si>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</si>
  <si>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</si>
  <si>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</si>
  <si>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</si>
  <si>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</si>
  <si>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</si>
  <si>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</si>
  <si>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</si>
  <si>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</si>
  <si>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</si>
  <si>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</si>
  <si>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</si>
  <si>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</si>
  <si>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</si>
  <si>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</si>
  <si>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</si>
  <si>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</si>
  <si>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</si>
  <si>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</si>
  <si>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</si>
  <si>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</si>
  <si>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</si>
  <si>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</si>
  <si>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</si>
  <si>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</si>
  <si>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</si>
  <si>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</si>
  <si>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</si>
  <si>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</si>
  <si>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</si>
  <si>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</si>
  <si>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</si>
  <si>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</si>
  <si>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</si>
  <si>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</si>
  <si>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</si>
  <si>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</si>
  <si>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</si>
  <si>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</si>
  <si>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</si>
  <si>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</si>
  <si>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</si>
  <si>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</si>
  <si>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</si>
  <si>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</si>
  <si>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</si>
  <si>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</si>
  <si>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</si>
  <si>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</si>
  <si>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</si>
  <si>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</si>
  <si>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</si>
  <si>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</si>
  <si>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</si>
  <si>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</si>
  <si>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</si>
  <si>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</si>
  <si>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</si>
  <si>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</si>
  <si>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</si>
  <si>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</si>
  <si>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</si>
  <si>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</si>
  <si>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</si>
  <si>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</si>
  <si>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</si>
  <si>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</si>
  <si>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</si>
  <si>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</si>
  <si>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</si>
  <si>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</si>
  <si>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</si>
  <si>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</si>
  <si>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</si>
  <si>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</si>
  <si>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</si>
  <si>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</si>
  <si>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</si>
  <si>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</si>
  <si>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</si>
  <si>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</si>
  <si>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</si>
  <si>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</si>
  <si>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</si>
  <si>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</si>
  <si>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</si>
  <si>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</si>
  <si>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</si>
  <si>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</si>
  <si>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</si>
  <si>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</si>
  <si>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</si>
  <si>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</si>
  <si>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</si>
  <si>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</si>
  <si>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</si>
  <si>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</si>
  <si>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</si>
  <si>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</si>
  <si>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</si>
  <si>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</si>
  <si>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</si>
  <si>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</si>
  <si>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</si>
  <si>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</si>
  <si>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</si>
  <si>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</si>
  <si>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</si>
  <si>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</si>
  <si>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</si>
  <si>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</si>
  <si>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</si>
  <si>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</si>
  <si>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</si>
  <si>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</si>
  <si>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</si>
  <si>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</si>
  <si>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</si>
  <si>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</si>
  <si>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</si>
  <si>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</si>
  <si>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</si>
  <si>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</si>
  <si>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</si>
  <si>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</si>
  <si>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</si>
  <si>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</si>
  <si>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</si>
  <si>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</si>
  <si>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</si>
  <si>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</si>
  <si>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</si>
  <si>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</si>
  <si>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</si>
  <si>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</si>
  <si>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</si>
  <si>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</si>
  <si>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</si>
  <si>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</si>
  <si>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</si>
  <si>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</si>
  <si>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</si>
  <si>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</si>
  <si>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</si>
  <si>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</si>
  <si>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</si>
  <si>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</si>
  <si>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</si>
  <si>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</si>
  <si>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</si>
  <si>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</si>
  <si>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</si>
  <si>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</si>
  <si>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</si>
  <si>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</si>
  <si>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</si>
  <si>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</si>
  <si>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</si>
  <si>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</si>
  <si>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</si>
  <si>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</si>
  <si>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</si>
  <si>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</si>
  <si>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</si>
  <si>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</si>
  <si>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</si>
  <si>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</si>
  <si>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</si>
  <si>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</si>
  <si>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</si>
  <si>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</si>
  <si>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</si>
  <si>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</si>
  <si>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</si>
  <si>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</si>
  <si>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</si>
  <si>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</si>
  <si>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</si>
  <si>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</si>
  <si>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</si>
  <si>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</si>
  <si>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</si>
  <si>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</si>
  <si>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</si>
  <si>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</si>
  <si>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</si>
  <si>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</si>
  <si>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</si>
  <si>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</si>
  <si>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</si>
  <si>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</si>
  <si>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</si>
  <si>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</si>
  <si>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</si>
  <si>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</si>
  <si>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</si>
  <si>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</si>
  <si>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</si>
  <si>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</si>
  <si>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</si>
  <si>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</si>
  <si>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</si>
  <si>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</si>
  <si>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</si>
  <si>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</si>
  <si>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</si>
  <si>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</si>
  <si>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</si>
  <si>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</si>
  <si>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</si>
  <si>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</si>
  <si>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</si>
  <si>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</si>
  <si>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</si>
  <si>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</si>
  <si>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</si>
  <si>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</si>
  <si>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</si>
  <si>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</si>
  <si>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</si>
  <si>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</si>
  <si>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</si>
  <si>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</si>
  <si>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</si>
  <si>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</si>
  <si>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</si>
  <si>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</si>
  <si>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</si>
  <si>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</si>
  <si>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</si>
  <si>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</si>
  <si>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</si>
  <si>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</si>
  <si>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</si>
  <si>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</si>
  <si>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</si>
  <si>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</si>
  <si>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</si>
  <si>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</si>
  <si>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</si>
  <si>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</si>
  <si>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</si>
  <si>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</si>
  <si>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</si>
  <si>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</si>
  <si>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</si>
  <si>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</si>
  <si>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</si>
  <si>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</si>
  <si>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</si>
  <si>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</si>
  <si>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</si>
  <si>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</si>
  <si>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</si>
  <si>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</si>
  <si>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</si>
  <si>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</si>
  <si>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</si>
  <si>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</si>
  <si>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</si>
  <si>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</si>
  <si>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</si>
  <si>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</si>
  <si>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</si>
  <si>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</si>
  <si>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</si>
  <si>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</si>
  <si>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</si>
  <si>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</si>
  <si>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</si>
  <si>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</si>
  <si>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</si>
  <si>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</si>
  <si>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</si>
  <si>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</si>
  <si>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</si>
  <si>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</si>
  <si>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</si>
  <si>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</si>
  <si>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</si>
  <si>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</si>
  <si>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</si>
  <si>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</si>
  <si>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</si>
  <si>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</si>
  <si>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</si>
  <si>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</si>
  <si>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</si>
  <si>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</si>
  <si>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</si>
  <si>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</si>
  <si>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</si>
  <si>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</si>
  <si>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</si>
  <si>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</si>
  <si>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</si>
  <si>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</si>
  <si>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</si>
  <si>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</si>
  <si>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</si>
  <si>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</si>
  <si>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</si>
  <si>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</si>
  <si>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</si>
  <si>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</si>
  <si>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</si>
  <si>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</si>
  <si>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</si>
  <si>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</si>
  <si>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</si>
  <si>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</si>
  <si>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</si>
  <si>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</si>
  <si>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</si>
  <si>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</si>
  <si>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</si>
  <si>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</si>
  <si>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</si>
  <si>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</si>
  <si>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</si>
  <si>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</si>
  <si>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</si>
  <si>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</si>
  <si>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</si>
  <si>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</si>
  <si>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</si>
  <si>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</si>
  <si>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</si>
  <si>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</si>
  <si>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</si>
  <si>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</si>
  <si>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</si>
  <si>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</si>
  <si>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</si>
  <si>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</si>
  <si>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</si>
  <si>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</si>
  <si>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</si>
  <si>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</si>
  <si>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</si>
  <si>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</si>
  <si>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</si>
  <si>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</si>
  <si>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</si>
  <si>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</si>
  <si>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</si>
  <si>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</si>
  <si>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</si>
  <si>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</si>
  <si>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</si>
  <si>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</si>
  <si>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</si>
  <si>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</si>
  <si>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</si>
  <si>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</si>
  <si>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</si>
  <si>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</si>
  <si>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</si>
  <si>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</si>
  <si>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</si>
  <si>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</si>
  <si>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</si>
  <si>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</si>
  <si>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</si>
  <si>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</si>
  <si>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</si>
  <si>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</si>
  <si>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</si>
  <si>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</si>
  <si>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</si>
  <si>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</si>
  <si>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</si>
  <si>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</si>
  <si>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</si>
  <si>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</si>
  <si>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</si>
  <si>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</si>
  <si>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</si>
  <si>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</si>
  <si>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</si>
  <si>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</si>
  <si>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</si>
  <si>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</si>
  <si>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</si>
  <si>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</si>
  <si>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</si>
  <si>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</si>
  <si>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</si>
  <si>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</si>
  <si>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</si>
  <si>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</si>
  <si>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</si>
  <si>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</si>
  <si>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</si>
  <si>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</si>
  <si>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</si>
  <si>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</si>
  <si>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</si>
  <si>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</si>
  <si>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</si>
  <si>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</si>
  <si>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</si>
  <si>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</si>
  <si>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</si>
  <si>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</si>
  <si>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</si>
  <si>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</si>
  <si>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</si>
  <si>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</si>
  <si>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</si>
  <si>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</si>
  <si>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</si>
  <si>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</si>
  <si>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</si>
  <si>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</si>
  <si>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</si>
  <si>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</si>
  <si>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</si>
  <si>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</si>
  <si>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</si>
  <si>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</si>
  <si>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</si>
  <si>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SM_WB_MBW_F_AIAOV1.0</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</si>
  <si>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</si>
  <si>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</si>
  <si>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</si>
  <si>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</si>
  <si>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</si>
  <si>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t>
    </r>
    <r>
      <rPr>
        <sz val="11"/>
        <color theme="1"/>
        <rFont val="Montserrat"/>
      </rPr>
      <t xml:space="preserve">production method producing </t>
    </r>
    <r>
      <rPr>
        <b/>
        <sz val="11"/>
        <color theme="1"/>
        <rFont val="Montserrat"/>
      </rPr>
      <t>marine salmonids</t>
    </r>
    <r>
      <rPr>
        <sz val="11"/>
        <color theme="1"/>
        <rFont val="Montserrat"/>
      </rPr>
      <t xml:space="preserve"> in </t>
    </r>
    <r>
      <rPr>
        <b/>
        <sz val="11"/>
        <color theme="1"/>
        <rFont val="Montserrat"/>
      </rPr>
      <t>cages</t>
    </r>
    <r>
      <rPr>
        <sz val="11"/>
        <color theme="1"/>
        <rFont val="Montserrat"/>
      </rPr>
      <t xml:space="preserve"> and in </t>
    </r>
    <r>
      <rPr>
        <b/>
        <sz val="11"/>
        <color theme="1"/>
        <rFont val="Montserrat"/>
      </rPr>
      <t>marine</t>
    </r>
    <r>
      <rPr>
        <sz val="11"/>
        <color theme="1"/>
        <rFont val="Montserrat"/>
      </rPr>
      <t xml:space="preserve"> or </t>
    </r>
    <r>
      <rPr>
        <b/>
        <sz val="11"/>
        <color theme="1"/>
        <rFont val="Montserrat"/>
      </rPr>
      <t>brackish water</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</si>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</sst>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xf numFmtId="165" fontId="14" fillId="8" borderId="0" xfId="0" applyNumberFormat="1" applyFont="1" applyFill="1" applyAlignment="1">
      <alignment horizontal="left" vertical="top" wrapText="1"/>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wrapText="1"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0" formatCode="General"/>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59</xdr:row>
      <xdr:rowOff>15875</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13813" y="412750"/>
          <a:ext cx="7524750" cy="119935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the reported</a:t>
          </a:r>
          <a:r>
            <a:rPr lang="en-US" sz="1100"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7997</xdr:colOff>
      <xdr:row>2</xdr:row>
      <xdr:rowOff>0</xdr:rowOff>
    </xdr:from>
    <xdr:to>
      <xdr:col>26</xdr:col>
      <xdr:colOff>6615</xdr:colOff>
      <xdr:row>44</xdr:row>
      <xdr:rowOff>0</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545653" y="428625"/>
          <a:ext cx="7570993" cy="9001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p>
        <a:p>
          <a:endParaRPr lang="en-GB" sz="1100">
            <a:solidFill>
              <a:schemeClr val="dk1"/>
            </a:solidFill>
            <a:effectLst/>
            <a:latin typeface="Montserrat" panose="00000500000000000000" pitchFamily="2" charset="0"/>
            <a:ea typeface="+mn-ea"/>
            <a:cs typeface="+mn-cs"/>
          </a:endParaRPr>
        </a:p>
        <a:p>
          <a:r>
            <a:rPr lang="en-NL" b="1">
              <a:effectLst/>
              <a:latin typeface="Montserrat" panose="00000500000000000000" pitchFamily="2" charset="0"/>
            </a:rPr>
            <a:t>Cycle ID (select) </a:t>
          </a:r>
          <a:r>
            <a:rPr lang="en-NL">
              <a:effectLst/>
              <a:latin typeface="Montserrat" panose="00000500000000000000" pitchFamily="2" charset="0"/>
            </a:rPr>
            <a:t>(Voluntary field)</a:t>
          </a:r>
        </a:p>
        <a:p>
          <a:r>
            <a:rPr lang="en-NL">
              <a:effectLst/>
              <a:latin typeface="Montserrat" panose="00000500000000000000" pitchFamily="2" charset="0"/>
            </a:rPr>
            <a:t>Select the cycle ID escapes are reported for using the dropdown menu. The selection option is based on the cycle IDs provided in the 'Site and production details' tab.</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8732</xdr:colOff>
      <xdr:row>1</xdr:row>
      <xdr:rowOff>212495</xdr:rowOff>
    </xdr:from>
    <xdr:to>
      <xdr:col>24</xdr:col>
      <xdr:colOff>1</xdr:colOff>
      <xdr:row>70</xdr:row>
      <xdr:rowOff>0</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91232" y="426808"/>
          <a:ext cx="7563644" cy="14336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62</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7754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11906</xdr:colOff>
      <xdr:row>3</xdr:row>
      <xdr:rowOff>31564</xdr:rowOff>
    </xdr:from>
    <xdr:to>
      <xdr:col>24</xdr:col>
      <xdr:colOff>0</xdr:colOff>
      <xdr:row>73</xdr:row>
      <xdr:rowOff>0</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26219" y="444314"/>
          <a:ext cx="7512844" cy="141051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10432</xdr:colOff>
      <xdr:row>1</xdr:row>
      <xdr:rowOff>197756</xdr:rowOff>
    </xdr:from>
    <xdr:to>
      <xdr:col>23</xdr:col>
      <xdr:colOff>619125</xdr:colOff>
      <xdr:row>62</xdr:row>
      <xdr:rowOff>15875</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3932" y="404131"/>
          <a:ext cx="7506381" cy="125498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64</xdr:row>
      <xdr:rowOff>1</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4302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9671</xdr:colOff>
      <xdr:row>3</xdr:row>
      <xdr:rowOff>19236</xdr:rowOff>
    </xdr:from>
    <xdr:to>
      <xdr:col>24</xdr:col>
      <xdr:colOff>30390</xdr:colOff>
      <xdr:row>63</xdr:row>
      <xdr:rowOff>198437</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38234" y="431986"/>
          <a:ext cx="7545469" cy="1244263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8731</xdr:colOff>
      <xdr:row>2</xdr:row>
      <xdr:rowOff>0</xdr:rowOff>
    </xdr:from>
    <xdr:to>
      <xdr:col>44</xdr:col>
      <xdr:colOff>10205</xdr:colOff>
      <xdr:row>138</xdr:row>
      <xdr:rowOff>23813</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381700" y="428625"/>
              <a:ext cx="8204880" cy="2937271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381700" y="428625"/>
              <a:ext cx="8204880" cy="2937271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9525</xdr:colOff>
      <xdr:row>2</xdr:row>
      <xdr:rowOff>0</xdr:rowOff>
    </xdr:from>
    <xdr:to>
      <xdr:col>27</xdr:col>
      <xdr:colOff>9013</xdr:colOff>
      <xdr:row>51</xdr:row>
      <xdr:rowOff>0</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57650" y="412750"/>
          <a:ext cx="7524238" cy="101203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11906</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75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77</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30944345" y="428625"/>
          <a:ext cx="7584621" cy="16240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sng" baseline="0">
              <a:latin typeface="Montserrat" pitchFamily="2" charset="0"/>
            </a:rPr>
            <a:t>TABLE 3. Calculated parasitic load for each active component (agent) per species per cycle</a:t>
          </a:r>
          <a:endParaRPr lang="en-GB" sz="1100" b="1"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Species in production (latin name) </a:t>
          </a:r>
          <a:r>
            <a:rPr lang="en-GB" sz="1100" b="0" baseline="0">
              <a:latin typeface="Montserrat" pitchFamily="2" charset="0"/>
            </a:rPr>
            <a:t>(Autopopulated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latin typeface="Montserrat" pitchFamily="2" charset="0"/>
            </a:rPr>
            <a:t>The species in production is autopopulated from the 'Site and production details' tab.</a:t>
          </a: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Cycle ID </a:t>
          </a:r>
          <a:r>
            <a:rPr lang="en-GB" sz="1100" b="0" baseline="0">
              <a:latin typeface="Montserrat" pitchFamily="2" charset="0"/>
            </a:rPr>
            <a:t>(Autopopulated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latin typeface="Montserrat" pitchFamily="2" charset="0"/>
            </a:rPr>
            <a:t>The cycle ID is autopopulated from the 'Site and production details' tab.</a:t>
          </a: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Active component name </a:t>
          </a:r>
          <a:r>
            <a:rPr lang="en-GB" sz="1100" b="0" baseline="0">
              <a:latin typeface="Montserrat" pitchFamily="2" charset="0"/>
            </a:rPr>
            <a:t>(Autopopulated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latin typeface="Montserrat" pitchFamily="2" charset="0"/>
            </a:rPr>
            <a:t>The active component name is autopopulated from table 1.</a:t>
          </a:r>
        </a:p>
        <a:p>
          <a:pPr marL="0" marR="0" indent="0" defTabSz="914400" eaLnBrk="1" fontAlgn="auto" latinLnBrk="0" hangingPunct="1">
            <a:lnSpc>
              <a:spcPct val="100000"/>
            </a:lnSpc>
            <a:spcBef>
              <a:spcPts val="0"/>
            </a:spcBef>
            <a:spcAft>
              <a:spcPts val="0"/>
            </a:spcAft>
            <a:buClrTx/>
            <a:buSzTx/>
            <a:buFontTx/>
            <a:buNone/>
            <a:tabLst/>
            <a:defRPr/>
          </a:pPr>
          <a:endParaRPr lang="en-GB" sz="1100" b="1"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ASC certified net production volume (tonnes)</a:t>
          </a:r>
          <a:r>
            <a:rPr lang="en-GB" sz="1100" b="0" baseline="0">
              <a:latin typeface="Montserrat" pitchFamily="2" charset="0"/>
            </a:rPr>
            <a:t> (Autopopulated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latin typeface="Montserrat" pitchFamily="2" charset="0"/>
            </a:rPr>
            <a:t>The ASC certified net production volume is autopopulated from the 'Site and production details' tab.</a:t>
          </a:r>
          <a:endParaRPr lang="en-GB" sz="1100" b="1"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Antiparasitic load (kg/tonne)</a:t>
          </a:r>
          <a:r>
            <a:rPr lang="en-GB" sz="1100" b="0" baseline="0">
              <a:latin typeface="Montserrat" pitchFamily="2" charset="0"/>
            </a:rPr>
            <a:t> (Calculated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latin typeface="Montserrat" pitchFamily="2" charset="0"/>
            </a:rPr>
            <a:t>The antiparasiticide load is automatically calculated per species and per cycle over the ASC certified net production volume as follows:</a:t>
          </a:r>
        </a:p>
        <a:p>
          <a:pPr marL="0" marR="0" indent="0" defTabSz="914400" eaLnBrk="1" fontAlgn="auto" latinLnBrk="0" hangingPunct="1">
            <a:lnSpc>
              <a:spcPct val="100000"/>
            </a:lnSpc>
            <a:spcBef>
              <a:spcPts val="0"/>
            </a:spcBef>
            <a:spcAft>
              <a:spcPts val="0"/>
            </a:spcAft>
            <a:buClrTx/>
            <a:buSzTx/>
            <a:buFontTx/>
            <a:buNone/>
            <a:tabLst/>
            <a:defRPr/>
          </a:pPr>
          <a:endParaRPr lang="en-GB" sz="1100" b="0" i="1"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1" baseline="0">
              <a:latin typeface="Montserrat" pitchFamily="2" charset="0"/>
            </a:rPr>
            <a:t>	antiparasitic load (kg/tonne) = total mass of active component (kg) / net production volume (tonnes)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49.5" customHeight="1" x14ac:dyDescent="0.4">
      <c r="C2" s="249" t="s">
        <v>1942</v>
      </c>
    </row>
    <row r="3" spans="2:3" ht="84" x14ac:dyDescent="0.4">
      <c r="C3" s="250" t="s">
        <v>1939</v>
      </c>
    </row>
    <row r="4" spans="2:3" ht="117.6" x14ac:dyDescent="0.4">
      <c r="C4" s="250" t="s">
        <v>1943</v>
      </c>
    </row>
    <row r="5" spans="2:3" ht="50.4" x14ac:dyDescent="0.4">
      <c r="C5" s="251" t="s">
        <v>39</v>
      </c>
    </row>
    <row r="7" spans="2:3" x14ac:dyDescent="0.4">
      <c r="C7" s="246" t="s">
        <v>40</v>
      </c>
    </row>
    <row r="8" spans="2:3" x14ac:dyDescent="0.4">
      <c r="C8" s="248" t="s">
        <v>41</v>
      </c>
    </row>
    <row r="10" spans="2:3" x14ac:dyDescent="0.4">
      <c r="C10" s="246" t="s">
        <v>42</v>
      </c>
    </row>
    <row r="11" spans="2:3" x14ac:dyDescent="0.4">
      <c r="B11" s="15">
        <v>99.9</v>
      </c>
      <c r="C11" s="247" t="s">
        <v>1936</v>
      </c>
    </row>
  </sheetData>
  <sheetProtection algorithmName="SHA-512" hashValue="y7FNmpGYxwNIPmB0CFarZcvGGmo75HOU5OVCnEHgI/YrdpFZ44ZC8J7j5hPV6ICzYJWlYPY1lZCSDKQrboHT0Q==" saltValue="7LJURfNBv65yvHo1I658B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4"/>
    </row>
    <row r="4" spans="2:9" x14ac:dyDescent="0.4">
      <c r="B4" s="13" t="s">
        <v>3</v>
      </c>
      <c r="C4" s="326" t="s">
        <v>4</v>
      </c>
      <c r="D4" s="345" t="s">
        <v>5</v>
      </c>
      <c r="E4" s="20"/>
      <c r="F4" s="152"/>
      <c r="G4" s="152"/>
      <c r="H4" s="20"/>
      <c r="I4" s="20"/>
    </row>
    <row r="5" spans="2:9" x14ac:dyDescent="0.4">
      <c r="B5" s="326" t="s">
        <v>6</v>
      </c>
      <c r="C5" s="326" t="s">
        <v>7</v>
      </c>
      <c r="D5" s="345" t="s">
        <v>8</v>
      </c>
      <c r="E5" s="325"/>
      <c r="F5" s="152"/>
      <c r="G5" s="152"/>
      <c r="H5" s="20"/>
      <c r="I5" s="20"/>
    </row>
    <row r="6" spans="2:9" x14ac:dyDescent="0.4">
      <c r="B6" s="13" t="s">
        <v>9</v>
      </c>
      <c r="C6" s="13" t="s">
        <v>10</v>
      </c>
      <c r="D6" s="345" t="s">
        <v>11</v>
      </c>
      <c r="E6" s="245"/>
      <c r="F6" s="152"/>
      <c r="G6" s="152"/>
      <c r="H6" s="20"/>
      <c r="I6" s="20"/>
    </row>
    <row r="7" spans="2:9" x14ac:dyDescent="0.4">
      <c r="B7" s="13" t="s">
        <v>12</v>
      </c>
      <c r="C7" s="13" t="s">
        <v>10</v>
      </c>
      <c r="D7" s="345" t="s">
        <v>13</v>
      </c>
      <c r="E7" s="245"/>
      <c r="F7" s="152"/>
      <c r="G7" s="152"/>
      <c r="H7" s="20"/>
      <c r="I7" s="20"/>
    </row>
    <row r="8" spans="2:9" hidden="1" x14ac:dyDescent="0.4">
      <c r="B8" s="13" t="s">
        <v>14</v>
      </c>
      <c r="C8" s="13" t="s">
        <v>10</v>
      </c>
      <c r="D8" s="345" t="s">
        <v>15</v>
      </c>
      <c r="E8" s="245"/>
      <c r="F8" s="152"/>
      <c r="G8" s="152"/>
      <c r="H8" s="20"/>
      <c r="I8" s="20"/>
    </row>
    <row r="9" spans="2:9" hidden="1" x14ac:dyDescent="0.4">
      <c r="B9" s="13" t="s">
        <v>16</v>
      </c>
      <c r="C9" s="13" t="s">
        <v>10</v>
      </c>
      <c r="D9" s="345" t="s">
        <v>17</v>
      </c>
      <c r="E9" s="245"/>
      <c r="F9" s="152"/>
      <c r="G9" s="152"/>
      <c r="H9" s="20"/>
      <c r="I9" s="20"/>
    </row>
    <row r="10" spans="2:9" hidden="1" x14ac:dyDescent="0.4">
      <c r="B10" s="13" t="s">
        <v>18</v>
      </c>
      <c r="C10" s="13" t="s">
        <v>10</v>
      </c>
      <c r="D10" s="345" t="s">
        <v>19</v>
      </c>
      <c r="E10" s="152"/>
      <c r="F10" s="152"/>
      <c r="G10" s="152"/>
      <c r="H10" s="20"/>
      <c r="I10" s="20"/>
    </row>
    <row r="11" spans="2:9" hidden="1" x14ac:dyDescent="0.4">
      <c r="B11" s="13" t="s">
        <v>20</v>
      </c>
      <c r="C11" s="13" t="s">
        <v>10</v>
      </c>
      <c r="D11" s="345" t="s">
        <v>21</v>
      </c>
      <c r="E11" s="152"/>
      <c r="F11" s="152"/>
      <c r="G11" s="152"/>
      <c r="H11" s="20"/>
      <c r="I11" s="20"/>
    </row>
    <row r="12" spans="2:9" x14ac:dyDescent="0.4">
      <c r="B12" s="13" t="s">
        <v>1940</v>
      </c>
      <c r="C12" s="13" t="s">
        <v>22</v>
      </c>
      <c r="D12" s="345" t="s">
        <v>23</v>
      </c>
      <c r="E12" s="152"/>
      <c r="F12" s="152"/>
      <c r="G12" s="152"/>
      <c r="H12" s="20"/>
      <c r="I12" s="20"/>
    </row>
    <row r="13" spans="2:9" x14ac:dyDescent="0.4">
      <c r="B13" s="13" t="s">
        <v>29</v>
      </c>
      <c r="C13" s="13" t="s">
        <v>30</v>
      </c>
      <c r="D13" s="345" t="s">
        <v>31</v>
      </c>
      <c r="E13" s="152"/>
      <c r="F13" s="152"/>
      <c r="G13" s="152"/>
      <c r="H13" s="20"/>
      <c r="I13" s="20"/>
    </row>
    <row r="14" spans="2:9" x14ac:dyDescent="0.4">
      <c r="B14" s="13" t="s">
        <v>32</v>
      </c>
      <c r="C14" s="13" t="s">
        <v>33</v>
      </c>
      <c r="D14" s="345" t="s">
        <v>32</v>
      </c>
      <c r="E14" s="152"/>
      <c r="F14" s="152"/>
      <c r="G14" s="152"/>
      <c r="H14" s="20"/>
      <c r="I14" s="20"/>
    </row>
    <row r="15" spans="2:9" hidden="1" x14ac:dyDescent="0.4">
      <c r="B15" s="13" t="s">
        <v>34</v>
      </c>
      <c r="C15" s="13" t="s">
        <v>35</v>
      </c>
      <c r="D15" s="345" t="s">
        <v>31</v>
      </c>
      <c r="E15" s="152"/>
      <c r="F15" s="152"/>
      <c r="G15" s="152"/>
      <c r="H15" s="20"/>
      <c r="I15" s="20"/>
    </row>
    <row r="16" spans="2:9" hidden="1" x14ac:dyDescent="0.4">
      <c r="B16" s="13" t="s">
        <v>36</v>
      </c>
      <c r="C16" s="13" t="s">
        <v>37</v>
      </c>
      <c r="D16" s="345" t="s">
        <v>31</v>
      </c>
      <c r="E16" s="152"/>
      <c r="F16" s="152"/>
      <c r="G16" s="152"/>
      <c r="H16" s="20"/>
      <c r="I16" s="20"/>
    </row>
    <row r="17" spans="2:9" x14ac:dyDescent="0.4">
      <c r="B17" s="13" t="s">
        <v>1941</v>
      </c>
      <c r="C17" s="13" t="s">
        <v>38</v>
      </c>
      <c r="D17" s="345" t="s">
        <v>28</v>
      </c>
      <c r="E17" s="20"/>
      <c r="F17" s="20"/>
      <c r="G17" s="152"/>
      <c r="H17" s="20"/>
      <c r="I17" s="20"/>
    </row>
    <row r="18" spans="2:9" x14ac:dyDescent="0.4">
      <c r="B18" s="13" t="s">
        <v>1935</v>
      </c>
      <c r="C18" s="14" t="s">
        <v>24</v>
      </c>
      <c r="D18" s="346" t="s">
        <v>25</v>
      </c>
      <c r="E18" s="20"/>
      <c r="F18" s="20"/>
      <c r="G18" s="152"/>
      <c r="H18" s="20"/>
      <c r="I18" s="20"/>
    </row>
    <row r="19" spans="2:9" x14ac:dyDescent="0.4">
      <c r="B19" s="13" t="s">
        <v>26</v>
      </c>
      <c r="C19" s="13" t="s">
        <v>27</v>
      </c>
      <c r="D19" s="345"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2"/>
      <c r="C69" s="322"/>
    </row>
    <row r="70" spans="2:3" x14ac:dyDescent="0.4">
      <c r="B70" s="323"/>
      <c r="C70" s="323"/>
    </row>
    <row r="71" spans="2:3" x14ac:dyDescent="0.4">
      <c r="B71" s="323"/>
      <c r="C71" s="323"/>
    </row>
    <row r="72" spans="2:3" x14ac:dyDescent="0.4">
      <c r="B72" s="323"/>
      <c r="C72" s="323"/>
    </row>
    <row r="73" spans="2:3" x14ac:dyDescent="0.4">
      <c r="B73" s="323"/>
    </row>
    <row r="74" spans="2:3" x14ac:dyDescent="0.4">
      <c r="B74" s="323"/>
    </row>
    <row r="75" spans="2:3" x14ac:dyDescent="0.4">
      <c r="B75" s="323"/>
    </row>
    <row r="95" spans="2:3" x14ac:dyDescent="0.4">
      <c r="B95" s="322"/>
      <c r="C95" s="322"/>
    </row>
    <row r="96" spans="2:3" x14ac:dyDescent="0.4">
      <c r="B96" s="18"/>
      <c r="C96" s="324"/>
    </row>
    <row r="97" spans="2:3" x14ac:dyDescent="0.4">
      <c r="B97" s="18"/>
      <c r="C97" s="324"/>
    </row>
  </sheetData>
  <sheetProtection algorithmName="SHA-512" hashValue="xx3uZeoigkJqeuB1MOQjaP/4iHcQ7eEGiAi5ci6FryoQwjv1f6XXWc6uFFIoCPfDIDSkoi3z/Hv56J0UnFRkSA==" saltValue="B3x4hlBXGGZafv8lOt645Q=="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3" t="s">
        <v>47</v>
      </c>
      <c r="G4" s="23" t="s">
        <v>48</v>
      </c>
      <c r="H4" s="23" t="s">
        <v>49</v>
      </c>
      <c r="I4" s="23" t="s">
        <v>50</v>
      </c>
      <c r="J4" s="23" t="s">
        <v>51</v>
      </c>
      <c r="K4" s="24" t="s">
        <v>52</v>
      </c>
      <c r="L4" s="24" t="s">
        <v>53</v>
      </c>
      <c r="M4" s="23" t="s">
        <v>54</v>
      </c>
      <c r="N4" s="25" t="s">
        <v>55</v>
      </c>
      <c r="O4" s="26" t="s">
        <v>56</v>
      </c>
      <c r="P4" s="24"/>
    </row>
    <row r="5" spans="3:16" x14ac:dyDescent="0.4">
      <c r="C5" s="28"/>
      <c r="D5" s="28"/>
      <c r="E5" s="28"/>
      <c r="F5" s="31"/>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31"/>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31"/>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31"/>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31"/>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31"/>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31"/>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31"/>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31"/>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31"/>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31"/>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31"/>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31"/>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31"/>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31"/>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31"/>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31"/>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31"/>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31"/>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31"/>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31"/>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31"/>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31"/>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31"/>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31"/>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31"/>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31"/>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31"/>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31"/>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31"/>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31"/>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31"/>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31"/>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31"/>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31"/>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31"/>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31"/>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31"/>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31"/>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31"/>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31"/>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31"/>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31"/>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31"/>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31"/>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31"/>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bv+BQcyv2Z7MCfYeAGMU56arpcYDjFTWqCU25Pj3mXIr2vai4wLuRtFqw0HI6EU6fT1L2XXR3Vvj/yIWKKZbPQ==" saltValue="dK32UQzZuwxrx+83j3QCCw=="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0.109375"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1932</v>
      </c>
    </row>
    <row r="3" spans="3:13" s="16" customFormat="1" hidden="1" x14ac:dyDescent="0.4">
      <c r="C3" s="16" t="s">
        <v>59</v>
      </c>
      <c r="D3" s="16" t="s">
        <v>60</v>
      </c>
      <c r="E3" s="16" t="s">
        <v>61</v>
      </c>
      <c r="F3" s="16" t="s">
        <v>62</v>
      </c>
      <c r="G3" s="16" t="s">
        <v>63</v>
      </c>
      <c r="H3" s="16" t="s">
        <v>1917</v>
      </c>
      <c r="J3" s="16" t="s">
        <v>64</v>
      </c>
      <c r="K3" s="16" t="s">
        <v>65</v>
      </c>
      <c r="L3" s="16" t="s">
        <v>1918</v>
      </c>
      <c r="M3" s="16" t="s">
        <v>66</v>
      </c>
    </row>
    <row r="4" spans="3:13" ht="51" thickBot="1" x14ac:dyDescent="0.45">
      <c r="C4" s="157" t="s">
        <v>67</v>
      </c>
      <c r="D4" s="158" t="s">
        <v>68</v>
      </c>
      <c r="E4" s="153" t="s">
        <v>69</v>
      </c>
      <c r="F4" s="34" t="s">
        <v>70</v>
      </c>
      <c r="G4" s="23" t="s">
        <v>71</v>
      </c>
      <c r="H4" s="158" t="s">
        <v>56</v>
      </c>
      <c r="J4" s="331" t="s">
        <v>72</v>
      </c>
      <c r="K4" s="110" t="s">
        <v>52</v>
      </c>
      <c r="L4" s="110" t="s">
        <v>73</v>
      </c>
      <c r="M4" s="110" t="s">
        <v>74</v>
      </c>
    </row>
    <row r="5" spans="3:13" ht="17.399999999999999" thickTop="1" x14ac:dyDescent="0.4">
      <c r="C5" s="28"/>
      <c r="D5" s="29"/>
      <c r="E5" s="163"/>
      <c r="F5" s="37"/>
      <c r="G5" s="31"/>
      <c r="H5" s="29"/>
      <c r="J5" s="332">
        <f>'Dropdown tables - Production'!G3</f>
        <v>0</v>
      </c>
      <c r="K5" s="333"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5"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7" t="str">
        <f>IFERROR(IF(J5= 0, "", ((Table19[[#This Row],[Known escapes ('# animals)]]/((Table19[[#This Row],[Stocking count 
('# animals)]])))*100)),"0")</f>
        <v/>
      </c>
    </row>
    <row r="6" spans="3:13" x14ac:dyDescent="0.4">
      <c r="C6" s="28"/>
      <c r="D6" s="29"/>
      <c r="E6" s="163"/>
      <c r="F6" s="37"/>
      <c r="G6" s="31"/>
      <c r="H6" s="29"/>
      <c r="J6" s="334">
        <f>'Dropdown tables - Production'!G4</f>
        <v>0</v>
      </c>
      <c r="K6" s="335"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5"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8" t="str">
        <f>IFERROR(IF(J6= 0, "", ((Table19[[#This Row],[Known escapes ('# animals)]]/((Table19[[#This Row],[Stocking count 
('# animals)]])))*100)),"0")</f>
        <v/>
      </c>
    </row>
    <row r="7" spans="3:13" x14ac:dyDescent="0.4">
      <c r="C7" s="28"/>
      <c r="D7" s="29"/>
      <c r="E7" s="163"/>
      <c r="F7" s="37"/>
      <c r="G7" s="31"/>
      <c r="H7" s="29"/>
      <c r="J7" s="334">
        <f>'Dropdown tables - Production'!G5</f>
        <v>0</v>
      </c>
      <c r="K7" s="335"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5"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8" t="str">
        <f>IFERROR(IF(J7= 0, "", ((Table19[[#This Row],[Known escapes ('# animals)]]/((Table19[[#This Row],[Stocking count 
('# animals)]])))*100)),"0")</f>
        <v/>
      </c>
    </row>
    <row r="8" spans="3:13" x14ac:dyDescent="0.4">
      <c r="C8" s="28"/>
      <c r="D8" s="29"/>
      <c r="E8" s="163"/>
      <c r="F8" s="37"/>
      <c r="G8" s="31"/>
      <c r="H8" s="29"/>
      <c r="J8" s="334">
        <f>'Dropdown tables - Production'!G6</f>
        <v>0</v>
      </c>
      <c r="K8" s="335"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5"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8" t="str">
        <f>IFERROR(IF(J8= 0, "", ((Table19[[#This Row],[Known escapes ('# animals)]]/((Table19[[#This Row],[Stocking count 
('# animals)]])))*100)),"0")</f>
        <v/>
      </c>
    </row>
    <row r="9" spans="3:13" x14ac:dyDescent="0.4">
      <c r="C9" s="28"/>
      <c r="D9" s="29"/>
      <c r="E9" s="163"/>
      <c r="F9" s="37"/>
      <c r="G9" s="31"/>
      <c r="H9" s="29"/>
      <c r="J9" s="334">
        <f>'Dropdown tables - Production'!G7</f>
        <v>0</v>
      </c>
      <c r="K9" s="335"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5"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8" t="str">
        <f>IFERROR(IF(J9= 0, "", ((Table19[[#This Row],[Known escapes ('# animals)]]/((Table19[[#This Row],[Stocking count 
('# animals)]])))*100)),"0")</f>
        <v/>
      </c>
    </row>
    <row r="10" spans="3:13" x14ac:dyDescent="0.4">
      <c r="C10" s="28"/>
      <c r="D10" s="29"/>
      <c r="E10" s="163"/>
      <c r="F10" s="37"/>
      <c r="G10" s="31"/>
      <c r="H10" s="29"/>
    </row>
    <row r="11" spans="3:13" x14ac:dyDescent="0.4">
      <c r="C11" s="28"/>
      <c r="D11" s="29"/>
      <c r="E11" s="163"/>
      <c r="F11" s="37"/>
      <c r="G11" s="31"/>
      <c r="H11" s="29"/>
    </row>
    <row r="12" spans="3:13" x14ac:dyDescent="0.4">
      <c r="C12" s="28"/>
      <c r="D12" s="29"/>
      <c r="E12" s="163"/>
      <c r="F12" s="37"/>
      <c r="G12" s="31"/>
      <c r="H12" s="29"/>
    </row>
    <row r="13" spans="3:13" x14ac:dyDescent="0.4">
      <c r="C13" s="28"/>
      <c r="D13" s="29"/>
      <c r="E13" s="163"/>
      <c r="F13" s="37"/>
      <c r="G13" s="31"/>
      <c r="H13" s="29"/>
    </row>
    <row r="14" spans="3:13" x14ac:dyDescent="0.4">
      <c r="C14" s="28"/>
      <c r="D14" s="29"/>
      <c r="E14" s="163"/>
      <c r="F14" s="37"/>
      <c r="G14" s="31"/>
      <c r="H14" s="29"/>
    </row>
    <row r="15" spans="3:13" x14ac:dyDescent="0.4">
      <c r="C15" s="28"/>
      <c r="D15" s="29"/>
      <c r="E15" s="163"/>
      <c r="F15" s="37"/>
      <c r="G15" s="31"/>
      <c r="H15" s="29"/>
    </row>
    <row r="16" spans="3:13" x14ac:dyDescent="0.4">
      <c r="C16" s="28"/>
      <c r="D16" s="29"/>
      <c r="E16" s="163"/>
      <c r="F16" s="37"/>
      <c r="G16" s="31"/>
      <c r="H16" s="29"/>
    </row>
    <row r="17" spans="3:11" x14ac:dyDescent="0.4">
      <c r="C17" s="28"/>
      <c r="D17" s="29"/>
      <c r="E17" s="163"/>
      <c r="F17" s="37"/>
      <c r="G17" s="31"/>
      <c r="H17" s="29"/>
    </row>
    <row r="18" spans="3:11" x14ac:dyDescent="0.4">
      <c r="C18" s="28"/>
      <c r="D18" s="29"/>
      <c r="E18" s="163"/>
      <c r="F18" s="37"/>
      <c r="G18" s="31"/>
      <c r="H18" s="29"/>
    </row>
    <row r="19" spans="3:11" x14ac:dyDescent="0.4">
      <c r="C19" s="28"/>
      <c r="D19" s="29"/>
      <c r="E19" s="163"/>
      <c r="F19" s="37"/>
      <c r="G19" s="31"/>
      <c r="H19" s="29"/>
    </row>
    <row r="20" spans="3:11" x14ac:dyDescent="0.4">
      <c r="C20" s="28"/>
      <c r="D20" s="29"/>
      <c r="E20" s="163"/>
      <c r="F20" s="37"/>
      <c r="G20" s="31"/>
      <c r="H20" s="29"/>
    </row>
    <row r="21" spans="3:11" x14ac:dyDescent="0.4">
      <c r="C21" s="28"/>
      <c r="D21" s="29"/>
      <c r="E21" s="163"/>
      <c r="F21" s="37"/>
      <c r="G21" s="31"/>
      <c r="H21" s="29"/>
    </row>
    <row r="22" spans="3:11" x14ac:dyDescent="0.4">
      <c r="C22" s="28"/>
      <c r="D22" s="29"/>
      <c r="E22" s="163"/>
      <c r="F22" s="37"/>
      <c r="G22" s="31"/>
      <c r="H22" s="29"/>
    </row>
    <row r="23" spans="3:11" x14ac:dyDescent="0.4">
      <c r="C23" s="28"/>
      <c r="D23" s="29"/>
      <c r="E23" s="163"/>
      <c r="F23" s="37"/>
      <c r="G23" s="31"/>
      <c r="H23" s="29"/>
    </row>
    <row r="24" spans="3:11" x14ac:dyDescent="0.4">
      <c r="C24" s="28"/>
      <c r="D24" s="29"/>
      <c r="E24" s="163"/>
      <c r="F24" s="37"/>
      <c r="G24" s="31"/>
      <c r="H24" s="29"/>
    </row>
    <row r="25" spans="3:11" x14ac:dyDescent="0.4">
      <c r="C25" s="28"/>
      <c r="D25" s="29"/>
      <c r="E25" s="163"/>
      <c r="F25" s="37"/>
      <c r="G25" s="31"/>
      <c r="H25" s="29"/>
    </row>
    <row r="26" spans="3:11" x14ac:dyDescent="0.4">
      <c r="C26" s="28"/>
      <c r="D26" s="29"/>
      <c r="E26" s="163"/>
      <c r="F26" s="37"/>
      <c r="G26" s="31"/>
      <c r="H26" s="29"/>
    </row>
    <row r="27" spans="3:11" x14ac:dyDescent="0.4">
      <c r="C27" s="28"/>
      <c r="D27" s="29"/>
      <c r="E27" s="163"/>
      <c r="F27" s="37"/>
      <c r="G27" s="31"/>
      <c r="H27" s="29"/>
      <c r="K27" s="17"/>
    </row>
    <row r="28" spans="3:11" x14ac:dyDescent="0.4">
      <c r="C28" s="28"/>
      <c r="D28" s="29"/>
      <c r="E28" s="163"/>
      <c r="F28" s="37"/>
      <c r="G28" s="31"/>
      <c r="H28" s="29"/>
    </row>
    <row r="29" spans="3:11" x14ac:dyDescent="0.4">
      <c r="C29" s="28"/>
      <c r="D29" s="29"/>
      <c r="E29" s="163"/>
      <c r="F29" s="37"/>
      <c r="G29" s="31"/>
      <c r="H29" s="29"/>
    </row>
    <row r="30" spans="3:11" x14ac:dyDescent="0.4">
      <c r="C30" s="28"/>
      <c r="D30" s="29"/>
      <c r="E30" s="163"/>
      <c r="F30" s="37"/>
      <c r="G30" s="31"/>
      <c r="H30" s="29"/>
    </row>
    <row r="31" spans="3:11" x14ac:dyDescent="0.4">
      <c r="C31" s="28"/>
      <c r="D31" s="29"/>
      <c r="E31" s="163"/>
      <c r="F31" s="37"/>
      <c r="G31" s="31"/>
      <c r="H31" s="29"/>
    </row>
    <row r="32" spans="3:11" x14ac:dyDescent="0.4">
      <c r="C32" s="28"/>
      <c r="D32" s="29"/>
      <c r="E32" s="163"/>
      <c r="F32" s="37"/>
      <c r="G32" s="31"/>
      <c r="H32" s="29"/>
    </row>
    <row r="33" spans="3:8" x14ac:dyDescent="0.4">
      <c r="C33" s="28"/>
      <c r="D33" s="29"/>
      <c r="E33" s="163"/>
      <c r="F33" s="37"/>
      <c r="G33" s="31"/>
      <c r="H33" s="29"/>
    </row>
    <row r="34" spans="3:8" x14ac:dyDescent="0.4">
      <c r="C34" s="28"/>
      <c r="D34" s="29"/>
      <c r="E34" s="163"/>
      <c r="F34" s="37"/>
      <c r="G34" s="31"/>
      <c r="H34" s="29"/>
    </row>
    <row r="35" spans="3:8" x14ac:dyDescent="0.4">
      <c r="C35" s="28"/>
      <c r="D35" s="29"/>
      <c r="E35" s="163"/>
      <c r="F35" s="37"/>
      <c r="G35" s="31"/>
      <c r="H35" s="29"/>
    </row>
    <row r="36" spans="3:8" x14ac:dyDescent="0.4">
      <c r="C36" s="28"/>
      <c r="D36" s="29"/>
      <c r="E36" s="163"/>
      <c r="F36" s="37"/>
      <c r="G36" s="31"/>
      <c r="H36" s="29"/>
    </row>
    <row r="37" spans="3:8" x14ac:dyDescent="0.4">
      <c r="C37" s="28"/>
      <c r="D37" s="29"/>
      <c r="E37" s="163"/>
      <c r="F37" s="37"/>
      <c r="G37" s="31"/>
      <c r="H37" s="29"/>
    </row>
    <row r="38" spans="3:8" x14ac:dyDescent="0.4">
      <c r="C38" s="28"/>
      <c r="D38" s="29"/>
      <c r="E38" s="163"/>
      <c r="F38" s="37"/>
      <c r="G38" s="31"/>
      <c r="H38" s="29"/>
    </row>
    <row r="39" spans="3:8" x14ac:dyDescent="0.4">
      <c r="C39" s="28"/>
      <c r="D39" s="29"/>
      <c r="E39" s="163"/>
      <c r="F39" s="37"/>
      <c r="G39" s="31"/>
      <c r="H39" s="29"/>
    </row>
    <row r="40" spans="3:8" x14ac:dyDescent="0.4">
      <c r="C40" s="28"/>
      <c r="D40" s="29"/>
      <c r="E40" s="163"/>
      <c r="F40" s="37"/>
      <c r="G40" s="31"/>
      <c r="H40" s="29"/>
    </row>
    <row r="41" spans="3:8" x14ac:dyDescent="0.4">
      <c r="C41" s="28"/>
      <c r="D41" s="29"/>
      <c r="E41" s="163"/>
      <c r="F41" s="37"/>
      <c r="G41" s="31"/>
      <c r="H41" s="29"/>
    </row>
    <row r="42" spans="3:8" x14ac:dyDescent="0.4">
      <c r="C42" s="28"/>
      <c r="D42" s="29"/>
      <c r="E42" s="163"/>
      <c r="F42" s="37"/>
      <c r="G42" s="31"/>
      <c r="H42" s="29"/>
    </row>
    <row r="43" spans="3:8" x14ac:dyDescent="0.4">
      <c r="C43" s="28"/>
      <c r="D43" s="29"/>
      <c r="E43" s="163"/>
      <c r="F43" s="37"/>
      <c r="G43" s="31"/>
      <c r="H43" s="29"/>
    </row>
    <row r="44" spans="3:8" x14ac:dyDescent="0.4">
      <c r="C44" s="28"/>
      <c r="D44" s="29"/>
      <c r="E44" s="163"/>
      <c r="F44" s="37"/>
      <c r="G44" s="31"/>
      <c r="H44" s="29"/>
    </row>
    <row r="45" spans="3:8" x14ac:dyDescent="0.4">
      <c r="C45" s="28"/>
      <c r="D45" s="29"/>
      <c r="E45" s="163"/>
      <c r="F45" s="37"/>
      <c r="G45" s="31"/>
      <c r="H45" s="29"/>
    </row>
    <row r="46" spans="3:8" x14ac:dyDescent="0.4">
      <c r="C46" s="28"/>
      <c r="D46" s="29"/>
      <c r="E46" s="163"/>
      <c r="F46" s="37"/>
      <c r="G46" s="31"/>
      <c r="H46" s="29"/>
    </row>
    <row r="47" spans="3:8" x14ac:dyDescent="0.4">
      <c r="C47" s="28"/>
      <c r="D47" s="29"/>
      <c r="E47" s="163"/>
      <c r="F47" s="37"/>
      <c r="G47" s="31"/>
      <c r="H47" s="29"/>
    </row>
    <row r="48" spans="3:8" x14ac:dyDescent="0.4">
      <c r="C48" s="28"/>
      <c r="D48" s="29"/>
      <c r="E48" s="163"/>
      <c r="F48" s="37"/>
      <c r="G48" s="31"/>
      <c r="H48" s="29"/>
    </row>
    <row r="49" spans="3:8" x14ac:dyDescent="0.4">
      <c r="C49" s="28"/>
      <c r="D49" s="29"/>
      <c r="E49" s="163"/>
      <c r="F49" s="37"/>
      <c r="G49" s="31"/>
      <c r="H49" s="29"/>
    </row>
    <row r="50" spans="3:8" x14ac:dyDescent="0.4">
      <c r="C50" s="28"/>
      <c r="D50" s="29"/>
      <c r="E50" s="163"/>
      <c r="F50" s="37"/>
      <c r="G50" s="31"/>
      <c r="H50" s="29"/>
    </row>
  </sheetData>
  <sheetProtection algorithmName="SHA-512" hashValue="wWtqygIdR46e78t9ymzeIzg+FQy275zGyypFQmBA1Z0RhyHSg3pOC+9ACu3n0y1SqIYi7n8TI+rU69vrPoG5TA==" saltValue="5ULPkI44QgEGWNv186jQgw=="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1093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1922</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5"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3" t="s">
        <v>93</v>
      </c>
      <c r="F5" s="304" t="s">
        <v>94</v>
      </c>
      <c r="G5" s="253" t="s">
        <v>95</v>
      </c>
      <c r="H5" s="259" t="s">
        <v>96</v>
      </c>
      <c r="I5" s="165"/>
      <c r="J5" s="165"/>
      <c r="K5" s="173"/>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1" t="str">
        <f>IF(E5 = "Select", "", E5)</f>
        <v/>
      </c>
      <c r="F6" s="305" t="s">
        <v>94</v>
      </c>
      <c r="G6" s="306" t="s">
        <v>103</v>
      </c>
      <c r="H6" s="260" t="s">
        <v>104</v>
      </c>
      <c r="I6" s="166"/>
      <c r="J6" s="166"/>
      <c r="K6" s="174"/>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1" t="str">
        <f>IF(E6 = "Select", "", E6)</f>
        <v/>
      </c>
      <c r="F7" s="307" t="s">
        <v>94</v>
      </c>
      <c r="G7" s="306" t="s">
        <v>106</v>
      </c>
      <c r="H7" s="261" t="s">
        <v>107</v>
      </c>
      <c r="I7" s="167"/>
      <c r="J7" s="167"/>
      <c r="K7" s="174"/>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2" t="str">
        <f>IF(E7 = "Select", "", E7)</f>
        <v/>
      </c>
      <c r="F8" s="308" t="s">
        <v>94</v>
      </c>
      <c r="G8" s="254" t="s">
        <v>109</v>
      </c>
      <c r="H8" s="262" t="s">
        <v>110</v>
      </c>
      <c r="I8" s="168"/>
      <c r="J8" s="168"/>
      <c r="K8" s="175"/>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4" t="s">
        <v>94</v>
      </c>
      <c r="G9" s="253" t="s">
        <v>95</v>
      </c>
      <c r="H9" s="259" t="str">
        <f>H5</f>
        <v>0-30</v>
      </c>
      <c r="I9" s="169"/>
      <c r="J9" s="169"/>
      <c r="K9" s="176"/>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5" t="s">
        <v>94</v>
      </c>
      <c r="G10" s="306" t="s">
        <v>103</v>
      </c>
      <c r="H10" s="260" t="str">
        <f>H6</f>
        <v>31-100</v>
      </c>
      <c r="I10" s="170"/>
      <c r="J10" s="170"/>
      <c r="K10" s="177"/>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7" t="s">
        <v>94</v>
      </c>
      <c r="G11" s="306" t="s">
        <v>106</v>
      </c>
      <c r="H11" s="261" t="str">
        <f>H7</f>
        <v>101-150</v>
      </c>
      <c r="I11" s="171"/>
      <c r="J11" s="171"/>
      <c r="K11" s="177"/>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8" t="s">
        <v>94</v>
      </c>
      <c r="G12" s="254" t="s">
        <v>109</v>
      </c>
      <c r="H12" s="262" t="str">
        <f>H8</f>
        <v>500+</v>
      </c>
      <c r="I12" s="172"/>
      <c r="J12" s="172"/>
      <c r="K12" s="178"/>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1923</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2"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8"/>
      <c r="E17" s="300" t="str">
        <f>IF(E5 = "Select", "", E5)</f>
        <v/>
      </c>
      <c r="F17" s="304" t="s">
        <v>116</v>
      </c>
      <c r="G17" s="128" t="s">
        <v>95</v>
      </c>
      <c r="H17" s="263" t="str">
        <f t="shared" ref="H17:H24" si="2">H5</f>
        <v>0-30</v>
      </c>
      <c r="I17" s="165"/>
      <c r="J17" s="165"/>
      <c r="K17" s="182"/>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89"/>
      <c r="E18" s="301" t="str">
        <f t="shared" ref="E18:E28" si="3">E17</f>
        <v/>
      </c>
      <c r="F18" s="305" t="s">
        <v>116</v>
      </c>
      <c r="G18" s="125" t="s">
        <v>103</v>
      </c>
      <c r="H18" s="264" t="str">
        <f t="shared" si="2"/>
        <v>31-100</v>
      </c>
      <c r="I18" s="166"/>
      <c r="J18" s="166"/>
      <c r="K18" s="180"/>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8"/>
      <c r="E19" s="301" t="str">
        <f t="shared" si="3"/>
        <v/>
      </c>
      <c r="F19" s="307" t="s">
        <v>116</v>
      </c>
      <c r="G19" s="125" t="s">
        <v>106</v>
      </c>
      <c r="H19" s="265" t="str">
        <f t="shared" si="2"/>
        <v>101-150</v>
      </c>
      <c r="I19" s="167"/>
      <c r="J19" s="167"/>
      <c r="K19" s="183"/>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89"/>
      <c r="E20" s="301" t="str">
        <f t="shared" si="3"/>
        <v/>
      </c>
      <c r="F20" s="308" t="s">
        <v>116</v>
      </c>
      <c r="G20" s="127" t="s">
        <v>109</v>
      </c>
      <c r="H20" s="266" t="str">
        <f t="shared" si="2"/>
        <v>500+</v>
      </c>
      <c r="I20" s="168"/>
      <c r="J20" s="168"/>
      <c r="K20" s="181"/>
      <c r="AG20" s="15" t="s">
        <v>100</v>
      </c>
      <c r="AH20" s="15" t="s">
        <v>101</v>
      </c>
      <c r="AI20" s="15" t="s">
        <v>108</v>
      </c>
      <c r="AJ20" s="15" t="s">
        <v>105</v>
      </c>
      <c r="AK20" s="15" t="s">
        <v>102</v>
      </c>
    </row>
    <row r="21" spans="1:37" x14ac:dyDescent="0.4">
      <c r="A21" s="86"/>
      <c r="C21" s="82">
        <f t="shared" si="4"/>
        <v>0</v>
      </c>
      <c r="D21" s="188"/>
      <c r="E21" s="301" t="str">
        <f t="shared" si="3"/>
        <v/>
      </c>
      <c r="F21" s="304" t="s">
        <v>117</v>
      </c>
      <c r="G21" s="128" t="s">
        <v>95</v>
      </c>
      <c r="H21" s="263" t="str">
        <f t="shared" si="2"/>
        <v>0-30</v>
      </c>
      <c r="I21" s="165"/>
      <c r="J21" s="165"/>
      <c r="K21" s="182"/>
      <c r="AA21" s="18" t="s">
        <v>118</v>
      </c>
      <c r="AG21" s="15" t="s">
        <v>100</v>
      </c>
      <c r="AH21" s="15" t="s">
        <v>101</v>
      </c>
      <c r="AI21" s="15" t="s">
        <v>108</v>
      </c>
      <c r="AJ21" s="59" t="s">
        <v>112</v>
      </c>
      <c r="AK21" s="15" t="s">
        <v>102</v>
      </c>
    </row>
    <row r="22" spans="1:37" x14ac:dyDescent="0.4">
      <c r="A22" s="86"/>
      <c r="C22" s="82">
        <f t="shared" si="4"/>
        <v>0</v>
      </c>
      <c r="D22" s="189"/>
      <c r="E22" s="301" t="str">
        <f t="shared" si="3"/>
        <v/>
      </c>
      <c r="F22" s="305" t="s">
        <v>117</v>
      </c>
      <c r="G22" s="125" t="s">
        <v>103</v>
      </c>
      <c r="H22" s="264" t="str">
        <f t="shared" si="2"/>
        <v>31-100</v>
      </c>
      <c r="I22" s="166"/>
      <c r="J22" s="166"/>
      <c r="K22" s="180"/>
      <c r="AG22" s="15" t="s">
        <v>100</v>
      </c>
      <c r="AH22" s="15" t="s">
        <v>101</v>
      </c>
      <c r="AI22" s="15" t="s">
        <v>108</v>
      </c>
      <c r="AJ22" s="15" t="s">
        <v>98</v>
      </c>
      <c r="AK22" s="15" t="s">
        <v>102</v>
      </c>
    </row>
    <row r="23" spans="1:37" x14ac:dyDescent="0.4">
      <c r="A23" s="86"/>
      <c r="C23" s="82">
        <f t="shared" si="4"/>
        <v>0</v>
      </c>
      <c r="D23" s="188"/>
      <c r="E23" s="301" t="str">
        <f t="shared" si="3"/>
        <v/>
      </c>
      <c r="F23" s="307" t="s">
        <v>117</v>
      </c>
      <c r="G23" s="125" t="s">
        <v>106</v>
      </c>
      <c r="H23" s="265" t="str">
        <f t="shared" si="2"/>
        <v>101-150</v>
      </c>
      <c r="I23" s="167"/>
      <c r="J23" s="167"/>
      <c r="K23" s="183"/>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89"/>
      <c r="E24" s="301" t="str">
        <f t="shared" si="3"/>
        <v/>
      </c>
      <c r="F24" s="308" t="s">
        <v>117</v>
      </c>
      <c r="G24" s="127" t="s">
        <v>109</v>
      </c>
      <c r="H24" s="266" t="str">
        <f t="shared" si="2"/>
        <v>500+</v>
      </c>
      <c r="I24" s="168"/>
      <c r="J24" s="168"/>
      <c r="K24" s="181"/>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8"/>
      <c r="E25" s="301" t="str">
        <f t="shared" si="3"/>
        <v/>
      </c>
      <c r="F25" s="304" t="s">
        <v>122</v>
      </c>
      <c r="G25" s="128" t="s">
        <v>95</v>
      </c>
      <c r="H25" s="263" t="str">
        <f t="shared" ref="H25:H32" si="5">H5</f>
        <v>0-30</v>
      </c>
      <c r="I25" s="165"/>
      <c r="J25" s="165"/>
      <c r="K25" s="182"/>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89"/>
      <c r="E26" s="301" t="str">
        <f t="shared" si="3"/>
        <v/>
      </c>
      <c r="F26" s="305" t="s">
        <v>122</v>
      </c>
      <c r="G26" s="125" t="s">
        <v>103</v>
      </c>
      <c r="H26" s="264" t="str">
        <f t="shared" si="5"/>
        <v>31-100</v>
      </c>
      <c r="I26" s="166"/>
      <c r="J26" s="166"/>
      <c r="K26" s="180"/>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8"/>
      <c r="E27" s="301" t="str">
        <f t="shared" si="3"/>
        <v/>
      </c>
      <c r="F27" s="307" t="s">
        <v>122</v>
      </c>
      <c r="G27" s="125" t="s">
        <v>106</v>
      </c>
      <c r="H27" s="265" t="str">
        <f t="shared" si="5"/>
        <v>101-150</v>
      </c>
      <c r="I27" s="167"/>
      <c r="J27" s="167"/>
      <c r="K27" s="183"/>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89"/>
      <c r="E28" s="302" t="str">
        <f t="shared" si="3"/>
        <v/>
      </c>
      <c r="F28" s="308" t="s">
        <v>122</v>
      </c>
      <c r="G28" s="127" t="s">
        <v>109</v>
      </c>
      <c r="H28" s="266" t="str">
        <f t="shared" si="5"/>
        <v>500+</v>
      </c>
      <c r="I28" s="168"/>
      <c r="J28" s="168"/>
      <c r="K28" s="181"/>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8"/>
      <c r="E29" s="297" t="s">
        <v>97</v>
      </c>
      <c r="F29" s="310" t="s">
        <v>116</v>
      </c>
      <c r="G29" s="128" t="s">
        <v>95</v>
      </c>
      <c r="H29" s="267" t="str">
        <f t="shared" si="5"/>
        <v>0-30</v>
      </c>
      <c r="I29" s="169"/>
      <c r="J29" s="169"/>
      <c r="K29" s="179"/>
      <c r="AG29" s="15" t="s">
        <v>100</v>
      </c>
      <c r="AH29" s="15" t="s">
        <v>101</v>
      </c>
      <c r="AI29" s="59" t="s">
        <v>112</v>
      </c>
      <c r="AJ29" s="15" t="s">
        <v>101</v>
      </c>
      <c r="AK29" s="15" t="s">
        <v>102</v>
      </c>
    </row>
    <row r="30" spans="1:37" x14ac:dyDescent="0.4">
      <c r="A30" s="86"/>
      <c r="C30" s="82">
        <f t="shared" si="4"/>
        <v>0</v>
      </c>
      <c r="D30" s="189"/>
      <c r="E30" s="298" t="s">
        <v>97</v>
      </c>
      <c r="F30" s="309" t="s">
        <v>116</v>
      </c>
      <c r="G30" s="125" t="s">
        <v>103</v>
      </c>
      <c r="H30" s="268" t="str">
        <f t="shared" si="5"/>
        <v>31-100</v>
      </c>
      <c r="I30" s="170"/>
      <c r="J30" s="170"/>
      <c r="K30" s="180"/>
      <c r="AG30" s="15" t="s">
        <v>100</v>
      </c>
      <c r="AH30" s="15" t="s">
        <v>101</v>
      </c>
      <c r="AI30" s="59" t="s">
        <v>112</v>
      </c>
      <c r="AJ30" s="15" t="s">
        <v>100</v>
      </c>
      <c r="AK30" s="15" t="s">
        <v>102</v>
      </c>
    </row>
    <row r="31" spans="1:37" x14ac:dyDescent="0.4">
      <c r="A31" s="86"/>
      <c r="C31" s="82">
        <f t="shared" si="4"/>
        <v>0</v>
      </c>
      <c r="D31" s="188"/>
      <c r="E31" s="298" t="s">
        <v>97</v>
      </c>
      <c r="F31" s="311" t="s">
        <v>116</v>
      </c>
      <c r="G31" s="125" t="s">
        <v>106</v>
      </c>
      <c r="H31" s="269" t="str">
        <f t="shared" si="5"/>
        <v>101-150</v>
      </c>
      <c r="I31" s="171"/>
      <c r="J31" s="171"/>
      <c r="K31" s="180"/>
      <c r="AG31" s="15" t="s">
        <v>100</v>
      </c>
      <c r="AH31" s="15" t="s">
        <v>101</v>
      </c>
      <c r="AI31" s="59" t="s">
        <v>112</v>
      </c>
      <c r="AJ31" s="15" t="s">
        <v>108</v>
      </c>
      <c r="AK31" s="15" t="s">
        <v>102</v>
      </c>
    </row>
    <row r="32" spans="1:37" x14ac:dyDescent="0.4">
      <c r="A32" s="86"/>
      <c r="C32" s="82">
        <f t="shared" si="4"/>
        <v>0</v>
      </c>
      <c r="D32" s="189"/>
      <c r="E32" s="298" t="s">
        <v>97</v>
      </c>
      <c r="F32" s="312" t="s">
        <v>116</v>
      </c>
      <c r="G32" s="127" t="s">
        <v>109</v>
      </c>
      <c r="H32" s="270" t="str">
        <f t="shared" si="5"/>
        <v>500+</v>
      </c>
      <c r="I32" s="172"/>
      <c r="J32" s="172"/>
      <c r="K32" s="181"/>
      <c r="AG32" s="15" t="s">
        <v>100</v>
      </c>
      <c r="AH32" s="15" t="s">
        <v>101</v>
      </c>
      <c r="AI32" s="59" t="s">
        <v>112</v>
      </c>
      <c r="AJ32" s="15" t="s">
        <v>105</v>
      </c>
      <c r="AK32" s="15" t="s">
        <v>102</v>
      </c>
    </row>
    <row r="33" spans="1:37" x14ac:dyDescent="0.4">
      <c r="A33" s="86"/>
      <c r="C33" s="82">
        <f t="shared" si="4"/>
        <v>0</v>
      </c>
      <c r="D33" s="188"/>
      <c r="E33" s="298" t="s">
        <v>97</v>
      </c>
      <c r="F33" s="313" t="s">
        <v>117</v>
      </c>
      <c r="G33" s="128" t="s">
        <v>95</v>
      </c>
      <c r="H33" s="271" t="str">
        <f t="shared" ref="H33:H40" si="6">H5</f>
        <v>0-30</v>
      </c>
      <c r="I33" s="185"/>
      <c r="J33" s="185"/>
      <c r="K33" s="179"/>
      <c r="AG33" s="15" t="s">
        <v>100</v>
      </c>
      <c r="AH33" s="15" t="s">
        <v>101</v>
      </c>
      <c r="AI33" s="59" t="s">
        <v>112</v>
      </c>
      <c r="AJ33" s="59" t="s">
        <v>112</v>
      </c>
      <c r="AK33" s="15" t="s">
        <v>102</v>
      </c>
    </row>
    <row r="34" spans="1:37" x14ac:dyDescent="0.4">
      <c r="A34" s="86"/>
      <c r="C34" s="82">
        <f t="shared" si="4"/>
        <v>0</v>
      </c>
      <c r="D34" s="189"/>
      <c r="E34" s="298" t="s">
        <v>97</v>
      </c>
      <c r="F34" s="314" t="s">
        <v>117</v>
      </c>
      <c r="G34" s="125" t="s">
        <v>103</v>
      </c>
      <c r="H34" s="272" t="str">
        <f t="shared" si="6"/>
        <v>31-100</v>
      </c>
      <c r="I34" s="186"/>
      <c r="J34" s="186"/>
      <c r="K34" s="180"/>
      <c r="AG34" s="15" t="s">
        <v>100</v>
      </c>
      <c r="AH34" s="15" t="s">
        <v>101</v>
      </c>
      <c r="AI34" s="59" t="s">
        <v>112</v>
      </c>
      <c r="AJ34" s="15" t="s">
        <v>98</v>
      </c>
      <c r="AK34" s="15" t="s">
        <v>102</v>
      </c>
    </row>
    <row r="35" spans="1:37" x14ac:dyDescent="0.4">
      <c r="A35" s="86"/>
      <c r="C35" s="82">
        <f t="shared" si="4"/>
        <v>0</v>
      </c>
      <c r="D35" s="188"/>
      <c r="E35" s="298" t="s">
        <v>97</v>
      </c>
      <c r="F35" s="311" t="s">
        <v>117</v>
      </c>
      <c r="G35" s="125" t="s">
        <v>106</v>
      </c>
      <c r="H35" s="269" t="str">
        <f t="shared" si="6"/>
        <v>101-150</v>
      </c>
      <c r="I35" s="171"/>
      <c r="J35" s="171"/>
      <c r="K35" s="180"/>
      <c r="AG35" s="15" t="s">
        <v>100</v>
      </c>
      <c r="AH35" s="15" t="s">
        <v>101</v>
      </c>
      <c r="AI35" s="15" t="s">
        <v>98</v>
      </c>
      <c r="AJ35" s="15" t="s">
        <v>101</v>
      </c>
      <c r="AK35" s="15" t="s">
        <v>102</v>
      </c>
    </row>
    <row r="36" spans="1:37" x14ac:dyDescent="0.4">
      <c r="A36" s="86"/>
      <c r="C36" s="82">
        <f t="shared" si="4"/>
        <v>0</v>
      </c>
      <c r="D36" s="189"/>
      <c r="E36" s="298" t="s">
        <v>97</v>
      </c>
      <c r="F36" s="308" t="s">
        <v>117</v>
      </c>
      <c r="G36" s="127" t="s">
        <v>109</v>
      </c>
      <c r="H36" s="266" t="str">
        <f t="shared" si="6"/>
        <v>500+</v>
      </c>
      <c r="I36" s="168"/>
      <c r="J36" s="168"/>
      <c r="K36" s="181"/>
      <c r="AG36" s="15" t="s">
        <v>100</v>
      </c>
      <c r="AH36" s="15" t="s">
        <v>101</v>
      </c>
      <c r="AI36" s="15" t="s">
        <v>98</v>
      </c>
      <c r="AJ36" s="15" t="s">
        <v>100</v>
      </c>
      <c r="AK36" s="15" t="s">
        <v>102</v>
      </c>
    </row>
    <row r="37" spans="1:37" x14ac:dyDescent="0.4">
      <c r="C37" s="82">
        <f t="shared" si="4"/>
        <v>0</v>
      </c>
      <c r="D37" s="188"/>
      <c r="E37" s="298" t="s">
        <v>97</v>
      </c>
      <c r="F37" s="313" t="s">
        <v>122</v>
      </c>
      <c r="G37" s="128" t="s">
        <v>95</v>
      </c>
      <c r="H37" s="271" t="str">
        <f t="shared" si="6"/>
        <v>0-30</v>
      </c>
      <c r="I37" s="185"/>
      <c r="J37" s="185"/>
      <c r="K37" s="179"/>
      <c r="AG37" s="15" t="s">
        <v>100</v>
      </c>
      <c r="AH37" s="15" t="s">
        <v>101</v>
      </c>
      <c r="AI37" s="15" t="s">
        <v>98</v>
      </c>
      <c r="AJ37" s="15" t="s">
        <v>108</v>
      </c>
      <c r="AK37" s="15" t="s">
        <v>102</v>
      </c>
    </row>
    <row r="38" spans="1:37" x14ac:dyDescent="0.4">
      <c r="C38" s="82">
        <f t="shared" si="4"/>
        <v>0</v>
      </c>
      <c r="D38" s="189"/>
      <c r="E38" s="298" t="s">
        <v>97</v>
      </c>
      <c r="F38" s="314" t="s">
        <v>122</v>
      </c>
      <c r="G38" s="125" t="s">
        <v>103</v>
      </c>
      <c r="H38" s="272" t="str">
        <f t="shared" si="6"/>
        <v>31-100</v>
      </c>
      <c r="I38" s="186"/>
      <c r="J38" s="186"/>
      <c r="K38" s="180"/>
      <c r="AG38" s="15" t="s">
        <v>100</v>
      </c>
      <c r="AH38" s="15" t="s">
        <v>101</v>
      </c>
      <c r="AI38" s="15" t="s">
        <v>98</v>
      </c>
      <c r="AJ38" s="15" t="s">
        <v>105</v>
      </c>
      <c r="AK38" s="15" t="s">
        <v>102</v>
      </c>
    </row>
    <row r="39" spans="1:37" x14ac:dyDescent="0.4">
      <c r="C39" s="82">
        <f t="shared" si="4"/>
        <v>0</v>
      </c>
      <c r="D39" s="188"/>
      <c r="E39" s="298" t="s">
        <v>97</v>
      </c>
      <c r="F39" s="311" t="s">
        <v>122</v>
      </c>
      <c r="G39" s="125" t="s">
        <v>106</v>
      </c>
      <c r="H39" s="269" t="str">
        <f t="shared" si="6"/>
        <v>101-150</v>
      </c>
      <c r="I39" s="171"/>
      <c r="J39" s="171"/>
      <c r="K39" s="180"/>
      <c r="AG39" s="15" t="s">
        <v>100</v>
      </c>
      <c r="AH39" s="15" t="s">
        <v>101</v>
      </c>
      <c r="AI39" s="15" t="s">
        <v>98</v>
      </c>
      <c r="AJ39" s="59" t="s">
        <v>112</v>
      </c>
      <c r="AK39" s="15" t="s">
        <v>102</v>
      </c>
    </row>
    <row r="40" spans="1:37" x14ac:dyDescent="0.4">
      <c r="C40" s="82">
        <f t="shared" si="4"/>
        <v>0</v>
      </c>
      <c r="D40" s="190"/>
      <c r="E40" s="299" t="s">
        <v>97</v>
      </c>
      <c r="F40" s="315" t="s">
        <v>122</v>
      </c>
      <c r="G40" s="127" t="s">
        <v>109</v>
      </c>
      <c r="H40" s="273" t="str">
        <f t="shared" si="6"/>
        <v>500+</v>
      </c>
      <c r="I40" s="187"/>
      <c r="J40" s="187"/>
      <c r="K40" s="181"/>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1924</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1920</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34.200000000000003" thickBot="1" x14ac:dyDescent="0.45">
      <c r="C56" s="66" t="s">
        <v>128</v>
      </c>
      <c r="D56" s="104" t="s">
        <v>80</v>
      </c>
      <c r="E56" s="131" t="s">
        <v>129</v>
      </c>
      <c r="F56" s="13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1919</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Egey47vSEmAGeS4lN2V1tFssIsF6ShsHwCOcPzZd2YVo5PpI9502zEZ91T8Gvkr2kJ0pV7MYJeHeiv5Fi7JkhA==" saltValue="ctHzL+3CgWCm1MKqKhbag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554687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1925</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3" t="s">
        <v>93</v>
      </c>
      <c r="F5" s="211" t="s">
        <v>94</v>
      </c>
      <c r="G5" s="119" t="s">
        <v>95</v>
      </c>
      <c r="H5" s="256" t="s">
        <v>96</v>
      </c>
      <c r="I5" s="211"/>
      <c r="J5" s="211"/>
      <c r="K5" s="173"/>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7" t="s">
        <v>104</v>
      </c>
      <c r="I6" s="30"/>
      <c r="J6" s="30"/>
      <c r="K6" s="174"/>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7" t="s">
        <v>107</v>
      </c>
      <c r="I7" s="30"/>
      <c r="J7" s="30"/>
      <c r="K7" s="174"/>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7" t="s">
        <v>110</v>
      </c>
      <c r="I8" s="30"/>
      <c r="J8" s="30"/>
      <c r="K8" s="174"/>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1" t="s">
        <v>116</v>
      </c>
      <c r="G9" s="119" t="s">
        <v>95</v>
      </c>
      <c r="H9" s="256" t="s">
        <v>96</v>
      </c>
      <c r="I9" s="211"/>
      <c r="J9" s="211"/>
      <c r="K9" s="173"/>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7" t="s">
        <v>104</v>
      </c>
      <c r="I10" s="30"/>
      <c r="J10" s="30"/>
      <c r="K10" s="174"/>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7" t="s">
        <v>107</v>
      </c>
      <c r="I11" s="30"/>
      <c r="J11" s="30"/>
      <c r="K11" s="174"/>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7" t="s">
        <v>110</v>
      </c>
      <c r="I12" s="30"/>
      <c r="J12" s="30"/>
      <c r="K12" s="174"/>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1" t="s">
        <v>117</v>
      </c>
      <c r="G13" s="119" t="s">
        <v>95</v>
      </c>
      <c r="H13" s="256" t="s">
        <v>96</v>
      </c>
      <c r="I13" s="211"/>
      <c r="J13" s="211"/>
      <c r="K13" s="173"/>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7" t="s">
        <v>104</v>
      </c>
      <c r="I14" s="30"/>
      <c r="J14" s="30"/>
      <c r="K14" s="174"/>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7" t="s">
        <v>107</v>
      </c>
      <c r="I15" s="30"/>
      <c r="J15" s="30"/>
      <c r="K15" s="174"/>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7" t="s">
        <v>110</v>
      </c>
      <c r="I16" s="30"/>
      <c r="J16" s="30"/>
      <c r="K16" s="174"/>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1" t="s">
        <v>122</v>
      </c>
      <c r="G17" s="119" t="s">
        <v>95</v>
      </c>
      <c r="H17" s="256" t="s">
        <v>96</v>
      </c>
      <c r="I17" s="211"/>
      <c r="J17" s="211"/>
      <c r="K17" s="173"/>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7" t="s">
        <v>104</v>
      </c>
      <c r="I18" s="30"/>
      <c r="J18" s="30"/>
      <c r="K18" s="174"/>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7" t="s">
        <v>107</v>
      </c>
      <c r="I19" s="30"/>
      <c r="J19" s="30"/>
      <c r="K19" s="174"/>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2" t="s">
        <v>122</v>
      </c>
      <c r="G20" s="122" t="s">
        <v>109</v>
      </c>
      <c r="H20" s="258" t="s">
        <v>110</v>
      </c>
      <c r="I20" s="212"/>
      <c r="J20" s="212"/>
      <c r="K20" s="175"/>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3" t="s">
        <v>93</v>
      </c>
      <c r="F21" s="211" t="s">
        <v>94</v>
      </c>
      <c r="G21" s="119" t="s">
        <v>95</v>
      </c>
      <c r="H21" s="256" t="str">
        <f>H5</f>
        <v>0-30</v>
      </c>
      <c r="I21" s="211"/>
      <c r="J21" s="211"/>
      <c r="K21" s="173"/>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7" t="str">
        <f t="shared" ref="H22:H52" si="13">H6</f>
        <v>31-100</v>
      </c>
      <c r="I22" s="30"/>
      <c r="J22" s="30"/>
      <c r="K22" s="174"/>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7" t="str">
        <f t="shared" si="13"/>
        <v>101-150</v>
      </c>
      <c r="I23" s="30"/>
      <c r="J23" s="30"/>
      <c r="K23" s="174"/>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2" t="s">
        <v>94</v>
      </c>
      <c r="G24" s="122" t="s">
        <v>109</v>
      </c>
      <c r="H24" s="258" t="str">
        <f t="shared" si="13"/>
        <v>500+</v>
      </c>
      <c r="I24" s="212"/>
      <c r="J24" s="212"/>
      <c r="K24" s="175"/>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7" t="str">
        <f t="shared" si="13"/>
        <v>0-30</v>
      </c>
      <c r="I25" s="30"/>
      <c r="J25" s="30"/>
      <c r="K25" s="174"/>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7" t="str">
        <f t="shared" si="13"/>
        <v>31-100</v>
      </c>
      <c r="I26" s="30"/>
      <c r="J26" s="30"/>
      <c r="K26" s="174"/>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7" t="str">
        <f t="shared" si="13"/>
        <v>101-150</v>
      </c>
      <c r="I27" s="30"/>
      <c r="J27" s="30"/>
      <c r="K27" s="174"/>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2" t="s">
        <v>116</v>
      </c>
      <c r="G28" s="122" t="s">
        <v>109</v>
      </c>
      <c r="H28" s="258" t="str">
        <f t="shared" si="13"/>
        <v>500+</v>
      </c>
      <c r="I28" s="212"/>
      <c r="J28" s="212"/>
      <c r="K28" s="175"/>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7" t="str">
        <f t="shared" si="13"/>
        <v>0-30</v>
      </c>
      <c r="I29" s="30"/>
      <c r="J29" s="30"/>
      <c r="K29" s="174"/>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7" t="str">
        <f t="shared" si="13"/>
        <v>31-100</v>
      </c>
      <c r="I30" s="30"/>
      <c r="J30" s="30"/>
      <c r="K30" s="174"/>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7" t="str">
        <f t="shared" si="13"/>
        <v>101-150</v>
      </c>
      <c r="I31" s="30"/>
      <c r="J31" s="30"/>
      <c r="K31" s="174"/>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2" t="s">
        <v>117</v>
      </c>
      <c r="G32" s="122" t="s">
        <v>109</v>
      </c>
      <c r="H32" s="258" t="str">
        <f t="shared" si="13"/>
        <v>500+</v>
      </c>
      <c r="I32" s="212"/>
      <c r="J32" s="212"/>
      <c r="K32" s="175"/>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1" t="s">
        <v>122</v>
      </c>
      <c r="G33" s="119" t="s">
        <v>95</v>
      </c>
      <c r="H33" s="256" t="str">
        <f t="shared" si="13"/>
        <v>0-30</v>
      </c>
      <c r="I33" s="211"/>
      <c r="J33" s="211"/>
      <c r="K33" s="173"/>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7" t="str">
        <f t="shared" si="13"/>
        <v>31-100</v>
      </c>
      <c r="I34" s="30"/>
      <c r="J34" s="30"/>
      <c r="K34" s="174"/>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7" t="str">
        <f t="shared" si="13"/>
        <v>101-150</v>
      </c>
      <c r="I35" s="30"/>
      <c r="J35" s="30"/>
      <c r="K35" s="174"/>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2" t="s">
        <v>122</v>
      </c>
      <c r="G36" s="122" t="s">
        <v>109</v>
      </c>
      <c r="H36" s="258" t="str">
        <f t="shared" si="13"/>
        <v>500+</v>
      </c>
      <c r="I36" s="212"/>
      <c r="J36" s="212"/>
      <c r="K36" s="175"/>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3" t="s">
        <v>93</v>
      </c>
      <c r="F37" s="211" t="s">
        <v>94</v>
      </c>
      <c r="G37" s="119" t="s">
        <v>95</v>
      </c>
      <c r="H37" s="256" t="str">
        <f>H21</f>
        <v>0-30</v>
      </c>
      <c r="I37" s="211"/>
      <c r="J37" s="211"/>
      <c r="K37" s="173"/>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7" t="str">
        <f t="shared" si="13"/>
        <v>31-100</v>
      </c>
      <c r="I38" s="30"/>
      <c r="J38" s="30"/>
      <c r="K38" s="174"/>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7" t="str">
        <f t="shared" si="13"/>
        <v>101-150</v>
      </c>
      <c r="I39" s="30"/>
      <c r="J39" s="30"/>
      <c r="K39" s="174"/>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7" t="str">
        <f t="shared" si="13"/>
        <v>500+</v>
      </c>
      <c r="I40" s="30"/>
      <c r="J40" s="30"/>
      <c r="K40" s="174"/>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1" t="s">
        <v>116</v>
      </c>
      <c r="G41" s="119" t="s">
        <v>95</v>
      </c>
      <c r="H41" s="256" t="str">
        <f t="shared" si="13"/>
        <v>0-30</v>
      </c>
      <c r="I41" s="211"/>
      <c r="J41" s="211"/>
      <c r="K41" s="173"/>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7" t="str">
        <f t="shared" si="13"/>
        <v>31-100</v>
      </c>
      <c r="I42" s="30"/>
      <c r="J42" s="30"/>
      <c r="K42" s="174"/>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7" t="str">
        <f t="shared" si="13"/>
        <v>101-150</v>
      </c>
      <c r="I43" s="30"/>
      <c r="J43" s="30"/>
      <c r="K43" s="174"/>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2" t="s">
        <v>116</v>
      </c>
      <c r="G44" s="122" t="s">
        <v>109</v>
      </c>
      <c r="H44" s="258" t="str">
        <f t="shared" si="13"/>
        <v>500+</v>
      </c>
      <c r="I44" s="212"/>
      <c r="J44" s="212"/>
      <c r="K44" s="175"/>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7" t="str">
        <f t="shared" si="13"/>
        <v>0-30</v>
      </c>
      <c r="I45" s="30"/>
      <c r="J45" s="30"/>
      <c r="K45" s="174"/>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7" t="str">
        <f t="shared" si="13"/>
        <v>31-100</v>
      </c>
      <c r="I46" s="30"/>
      <c r="J46" s="30"/>
      <c r="K46" s="174"/>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7" t="str">
        <f t="shared" si="13"/>
        <v>101-150</v>
      </c>
      <c r="I47" s="30"/>
      <c r="J47" s="30"/>
      <c r="K47" s="174"/>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2" t="s">
        <v>117</v>
      </c>
      <c r="G48" s="122" t="s">
        <v>109</v>
      </c>
      <c r="H48" s="258" t="str">
        <f t="shared" si="13"/>
        <v>500+</v>
      </c>
      <c r="I48" s="212"/>
      <c r="J48" s="212"/>
      <c r="K48" s="175"/>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7" t="str">
        <f t="shared" si="13"/>
        <v>0-30</v>
      </c>
      <c r="I49" s="30"/>
      <c r="J49" s="30"/>
      <c r="K49" s="174"/>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7" t="str">
        <f t="shared" si="13"/>
        <v>31-100</v>
      </c>
      <c r="I50" s="30"/>
      <c r="J50" s="30"/>
      <c r="K50" s="174"/>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7" t="str">
        <f t="shared" si="13"/>
        <v>101-150</v>
      </c>
      <c r="I51" s="30"/>
      <c r="J51" s="30"/>
      <c r="K51" s="174"/>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2" t="s">
        <v>122</v>
      </c>
      <c r="G52" s="122" t="s">
        <v>109</v>
      </c>
      <c r="H52" s="258" t="str">
        <f t="shared" si="13"/>
        <v>500+</v>
      </c>
      <c r="I52" s="212"/>
      <c r="J52" s="212"/>
      <c r="K52" s="175"/>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1926</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1921</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Q1Fls1ajvMyW9XOoAgiYhp96VJeRcrhiWkBpMuxtoOE5FBPpa4hjx1b6Ai9kmQy7euZ5iW+msTwsF9YFLbUyQ==" saltValue="xorLA7AcE44WVcdMcMTaEA=="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topLeftCell="G62" zoomScale="80" zoomScaleNormal="80" workbookViewId="0">
      <selection activeCell="K63" sqref="K63"/>
    </sheetView>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1922</v>
      </c>
      <c r="AA2" s="18" t="s">
        <v>75</v>
      </c>
      <c r="AG2" s="18" t="s">
        <v>76</v>
      </c>
    </row>
    <row r="3" spans="3:35" ht="18" hidden="1" x14ac:dyDescent="0.4">
      <c r="C3" s="194">
        <v>6.1</v>
      </c>
      <c r="D3" s="194">
        <v>6.2</v>
      </c>
      <c r="E3" s="194">
        <v>6.3</v>
      </c>
      <c r="F3" s="194">
        <v>6.4</v>
      </c>
      <c r="G3" s="194">
        <v>6.5</v>
      </c>
      <c r="H3" s="194">
        <v>6.6</v>
      </c>
      <c r="I3" s="194">
        <v>6.7</v>
      </c>
      <c r="J3" s="194">
        <v>6.8</v>
      </c>
      <c r="K3" s="194">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4" t="s">
        <v>93</v>
      </c>
      <c r="F5" s="191" t="s">
        <v>94</v>
      </c>
      <c r="G5" s="128" t="s">
        <v>160</v>
      </c>
      <c r="H5" s="191" t="s">
        <v>162</v>
      </c>
      <c r="I5" s="191"/>
      <c r="J5" s="191"/>
      <c r="K5" s="173"/>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4"/>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4"/>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4"/>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0" t="s">
        <v>161</v>
      </c>
      <c r="H9" s="31" t="s">
        <v>167</v>
      </c>
      <c r="I9" s="31"/>
      <c r="J9" s="31"/>
      <c r="K9" s="174"/>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8" t="s">
        <v>94</v>
      </c>
      <c r="G10" s="203" t="s">
        <v>160</v>
      </c>
      <c r="H10" s="208" t="str">
        <f>H5</f>
        <v>20m inside boundary</v>
      </c>
      <c r="I10" s="208"/>
      <c r="J10" s="208"/>
      <c r="K10" s="173"/>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09" t="s">
        <v>94</v>
      </c>
      <c r="G11" s="202" t="s">
        <v>160</v>
      </c>
      <c r="H11" s="209" t="str">
        <f t="shared" ref="H11:H14" si="2">H6</f>
        <v>10m inside boundary</v>
      </c>
      <c r="I11" s="209"/>
      <c r="J11" s="209"/>
      <c r="K11" s="174"/>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09" t="s">
        <v>94</v>
      </c>
      <c r="G12" s="201" t="s">
        <v>164</v>
      </c>
      <c r="H12" s="209" t="str">
        <f t="shared" si="2"/>
        <v>0m on boundary</v>
      </c>
      <c r="I12" s="209"/>
      <c r="J12" s="209"/>
      <c r="K12" s="174"/>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09" t="s">
        <v>94</v>
      </c>
      <c r="G13" s="202" t="s">
        <v>161</v>
      </c>
      <c r="H13" s="209" t="str">
        <f t="shared" si="2"/>
        <v>10m outside boundary</v>
      </c>
      <c r="I13" s="209"/>
      <c r="J13" s="209"/>
      <c r="K13" s="174"/>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0" t="s">
        <v>94</v>
      </c>
      <c r="G14" s="204" t="s">
        <v>161</v>
      </c>
      <c r="H14" s="210" t="str">
        <f t="shared" si="2"/>
        <v>20m outside boundary</v>
      </c>
      <c r="I14" s="210"/>
      <c r="J14" s="210"/>
      <c r="K14" s="175"/>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1923</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1" t="s">
        <v>116</v>
      </c>
      <c r="G19" s="128" t="s">
        <v>160</v>
      </c>
      <c r="H19" s="191" t="s">
        <v>162</v>
      </c>
      <c r="I19" s="191"/>
      <c r="J19" s="191"/>
      <c r="K19" s="173"/>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4"/>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4"/>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4"/>
      <c r="AG22" s="99" t="s">
        <v>105</v>
      </c>
      <c r="AH22" s="59" t="s">
        <v>108</v>
      </c>
      <c r="AI22" s="89" t="s">
        <v>133</v>
      </c>
    </row>
    <row r="23" spans="3:35" x14ac:dyDescent="0.4">
      <c r="C23" s="58" t="str">
        <f t="shared" si="3"/>
        <v/>
      </c>
      <c r="D23" s="155"/>
      <c r="E23" s="116" t="str">
        <f t="shared" si="4"/>
        <v/>
      </c>
      <c r="F23" s="192" t="s">
        <v>116</v>
      </c>
      <c r="G23" s="129" t="s">
        <v>161</v>
      </c>
      <c r="H23" s="192" t="s">
        <v>167</v>
      </c>
      <c r="I23" s="192"/>
      <c r="J23" s="192"/>
      <c r="K23" s="175"/>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1" t="s">
        <v>117</v>
      </c>
      <c r="G24" s="124" t="s">
        <v>160</v>
      </c>
      <c r="H24" s="191" t="s">
        <v>162</v>
      </c>
      <c r="I24" s="191"/>
      <c r="J24" s="191"/>
      <c r="K24" s="173"/>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4"/>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4"/>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4"/>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2" t="s">
        <v>117</v>
      </c>
      <c r="G28" s="127" t="s">
        <v>161</v>
      </c>
      <c r="H28" s="192" t="s">
        <v>167</v>
      </c>
      <c r="I28" s="192"/>
      <c r="J28" s="192"/>
      <c r="K28" s="175"/>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1" t="s">
        <v>122</v>
      </c>
      <c r="G29" s="128" t="s">
        <v>160</v>
      </c>
      <c r="H29" s="191" t="s">
        <v>162</v>
      </c>
      <c r="I29" s="191"/>
      <c r="J29" s="191"/>
      <c r="K29" s="173"/>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4"/>
    </row>
    <row r="31" spans="3:35" x14ac:dyDescent="0.4">
      <c r="C31" s="58" t="str">
        <f t="shared" si="3"/>
        <v/>
      </c>
      <c r="D31" s="155"/>
      <c r="E31" s="116" t="str">
        <f t="shared" si="4"/>
        <v/>
      </c>
      <c r="F31" s="31" t="s">
        <v>122</v>
      </c>
      <c r="G31" s="125" t="s">
        <v>164</v>
      </c>
      <c r="H31" s="31" t="s">
        <v>165</v>
      </c>
      <c r="I31" s="31"/>
      <c r="J31" s="31"/>
      <c r="K31" s="174"/>
    </row>
    <row r="32" spans="3:35" x14ac:dyDescent="0.4">
      <c r="C32" s="58" t="str">
        <f t="shared" si="3"/>
        <v/>
      </c>
      <c r="D32" s="155"/>
      <c r="E32" s="116" t="str">
        <f t="shared" si="4"/>
        <v/>
      </c>
      <c r="F32" s="31" t="s">
        <v>122</v>
      </c>
      <c r="G32" s="126" t="s">
        <v>161</v>
      </c>
      <c r="H32" s="31" t="s">
        <v>166</v>
      </c>
      <c r="I32" s="31"/>
      <c r="J32" s="31"/>
      <c r="K32" s="174"/>
    </row>
    <row r="33" spans="3:11" x14ac:dyDescent="0.4">
      <c r="C33" s="58" t="str">
        <f t="shared" si="3"/>
        <v/>
      </c>
      <c r="D33" s="155"/>
      <c r="E33" s="117" t="str">
        <f t="shared" si="4"/>
        <v/>
      </c>
      <c r="F33" s="31" t="s">
        <v>122</v>
      </c>
      <c r="G33" s="200" t="s">
        <v>161</v>
      </c>
      <c r="H33" s="31" t="s">
        <v>167</v>
      </c>
      <c r="I33" s="31"/>
      <c r="J33" s="31"/>
      <c r="K33" s="174"/>
    </row>
    <row r="34" spans="3:11" x14ac:dyDescent="0.4">
      <c r="C34" s="58" t="str">
        <f t="shared" si="3"/>
        <v/>
      </c>
      <c r="D34" s="155"/>
      <c r="E34" s="115" t="s">
        <v>97</v>
      </c>
      <c r="F34" s="208" t="s">
        <v>116</v>
      </c>
      <c r="G34" s="195" t="s">
        <v>160</v>
      </c>
      <c r="H34" s="208" t="str">
        <f>H19</f>
        <v>20m inside boundary</v>
      </c>
      <c r="I34" s="208"/>
      <c r="J34" s="208"/>
      <c r="K34" s="173"/>
    </row>
    <row r="35" spans="3:11" x14ac:dyDescent="0.4">
      <c r="C35" s="58" t="str">
        <f t="shared" si="3"/>
        <v/>
      </c>
      <c r="D35" s="155"/>
      <c r="E35" s="116" t="s">
        <v>97</v>
      </c>
      <c r="F35" s="209" t="s">
        <v>116</v>
      </c>
      <c r="G35" s="196" t="s">
        <v>160</v>
      </c>
      <c r="H35" s="209" t="str">
        <f t="shared" ref="H35:H48" si="5">H20</f>
        <v>10m inside boundary</v>
      </c>
      <c r="I35" s="209"/>
      <c r="J35" s="209"/>
      <c r="K35" s="174"/>
    </row>
    <row r="36" spans="3:11" x14ac:dyDescent="0.4">
      <c r="C36" s="58" t="str">
        <f t="shared" si="3"/>
        <v/>
      </c>
      <c r="D36" s="155"/>
      <c r="E36" s="116" t="s">
        <v>97</v>
      </c>
      <c r="F36" s="209" t="s">
        <v>116</v>
      </c>
      <c r="G36" s="197" t="s">
        <v>164</v>
      </c>
      <c r="H36" s="209" t="str">
        <f t="shared" si="5"/>
        <v>0m on boundary</v>
      </c>
      <c r="I36" s="209"/>
      <c r="J36" s="209"/>
      <c r="K36" s="174"/>
    </row>
    <row r="37" spans="3:11" x14ac:dyDescent="0.4">
      <c r="C37" s="58" t="str">
        <f t="shared" si="3"/>
        <v/>
      </c>
      <c r="D37" s="155"/>
      <c r="E37" s="116" t="s">
        <v>97</v>
      </c>
      <c r="F37" s="209" t="s">
        <v>116</v>
      </c>
      <c r="G37" s="196" t="s">
        <v>161</v>
      </c>
      <c r="H37" s="209" t="str">
        <f t="shared" si="5"/>
        <v>10m outside boundary</v>
      </c>
      <c r="I37" s="209"/>
      <c r="J37" s="209"/>
      <c r="K37" s="174"/>
    </row>
    <row r="38" spans="3:11" x14ac:dyDescent="0.4">
      <c r="C38" s="58" t="str">
        <f t="shared" si="3"/>
        <v/>
      </c>
      <c r="D38" s="155"/>
      <c r="E38" s="116" t="s">
        <v>97</v>
      </c>
      <c r="F38" s="210" t="s">
        <v>116</v>
      </c>
      <c r="G38" s="145" t="s">
        <v>161</v>
      </c>
      <c r="H38" s="210" t="str">
        <f t="shared" si="5"/>
        <v>20m outside boundary</v>
      </c>
      <c r="I38" s="210"/>
      <c r="J38" s="210"/>
      <c r="K38" s="175"/>
    </row>
    <row r="39" spans="3:11" x14ac:dyDescent="0.4">
      <c r="C39" s="58" t="str">
        <f t="shared" si="3"/>
        <v/>
      </c>
      <c r="D39" s="155"/>
      <c r="E39" s="116" t="s">
        <v>97</v>
      </c>
      <c r="F39" s="208" t="s">
        <v>117</v>
      </c>
      <c r="G39" s="198" t="s">
        <v>160</v>
      </c>
      <c r="H39" s="208" t="str">
        <f t="shared" si="5"/>
        <v>20m inside boundary</v>
      </c>
      <c r="I39" s="208"/>
      <c r="J39" s="208"/>
      <c r="K39" s="173"/>
    </row>
    <row r="40" spans="3:11" x14ac:dyDescent="0.4">
      <c r="C40" s="58" t="str">
        <f t="shared" si="3"/>
        <v/>
      </c>
      <c r="D40" s="155"/>
      <c r="E40" s="116" t="s">
        <v>97</v>
      </c>
      <c r="F40" s="209" t="s">
        <v>117</v>
      </c>
      <c r="G40" s="197" t="s">
        <v>160</v>
      </c>
      <c r="H40" s="209" t="str">
        <f t="shared" si="5"/>
        <v>10m inside boundary</v>
      </c>
      <c r="I40" s="209"/>
      <c r="J40" s="209"/>
      <c r="K40" s="174"/>
    </row>
    <row r="41" spans="3:11" x14ac:dyDescent="0.4">
      <c r="C41" s="58" t="str">
        <f t="shared" si="3"/>
        <v/>
      </c>
      <c r="D41" s="155"/>
      <c r="E41" s="116" t="s">
        <v>97</v>
      </c>
      <c r="F41" s="209" t="s">
        <v>117</v>
      </c>
      <c r="G41" s="196" t="s">
        <v>164</v>
      </c>
      <c r="H41" s="209" t="str">
        <f t="shared" si="5"/>
        <v>0m on boundary</v>
      </c>
      <c r="I41" s="209"/>
      <c r="J41" s="209"/>
      <c r="K41" s="174"/>
    </row>
    <row r="42" spans="3:11" x14ac:dyDescent="0.4">
      <c r="C42" s="58" t="str">
        <f t="shared" si="3"/>
        <v/>
      </c>
      <c r="D42" s="155"/>
      <c r="E42" s="116" t="s">
        <v>97</v>
      </c>
      <c r="F42" s="209" t="s">
        <v>117</v>
      </c>
      <c r="G42" s="197" t="s">
        <v>161</v>
      </c>
      <c r="H42" s="209" t="str">
        <f t="shared" si="5"/>
        <v>10m outside boundary</v>
      </c>
      <c r="I42" s="209"/>
      <c r="J42" s="209"/>
      <c r="K42" s="174"/>
    </row>
    <row r="43" spans="3:11" x14ac:dyDescent="0.4">
      <c r="C43" s="58" t="str">
        <f t="shared" si="3"/>
        <v/>
      </c>
      <c r="D43" s="155"/>
      <c r="E43" s="116" t="s">
        <v>97</v>
      </c>
      <c r="F43" s="210" t="s">
        <v>117</v>
      </c>
      <c r="G43" s="199" t="s">
        <v>161</v>
      </c>
      <c r="H43" s="210" t="str">
        <f t="shared" si="5"/>
        <v>20m outside boundary</v>
      </c>
      <c r="I43" s="210"/>
      <c r="J43" s="210"/>
      <c r="K43" s="175"/>
    </row>
    <row r="44" spans="3:11" x14ac:dyDescent="0.4">
      <c r="C44" s="58" t="str">
        <f t="shared" si="3"/>
        <v/>
      </c>
      <c r="D44" s="155"/>
      <c r="E44" s="116" t="s">
        <v>97</v>
      </c>
      <c r="F44" s="208" t="s">
        <v>122</v>
      </c>
      <c r="G44" s="195" t="s">
        <v>160</v>
      </c>
      <c r="H44" s="208" t="str">
        <f t="shared" si="5"/>
        <v>20m inside boundary</v>
      </c>
      <c r="I44" s="208"/>
      <c r="J44" s="208"/>
      <c r="K44" s="173"/>
    </row>
    <row r="45" spans="3:11" x14ac:dyDescent="0.4">
      <c r="C45" s="58" t="str">
        <f t="shared" si="3"/>
        <v/>
      </c>
      <c r="D45" s="155"/>
      <c r="E45" s="116" t="s">
        <v>97</v>
      </c>
      <c r="F45" s="209" t="s">
        <v>122</v>
      </c>
      <c r="G45" s="196" t="s">
        <v>160</v>
      </c>
      <c r="H45" s="209" t="str">
        <f t="shared" si="5"/>
        <v>10m inside boundary</v>
      </c>
      <c r="I45" s="209"/>
      <c r="J45" s="209"/>
      <c r="K45" s="174"/>
    </row>
    <row r="46" spans="3:11" x14ac:dyDescent="0.4">
      <c r="C46" s="58" t="str">
        <f t="shared" si="3"/>
        <v/>
      </c>
      <c r="D46" s="155"/>
      <c r="E46" s="116" t="s">
        <v>97</v>
      </c>
      <c r="F46" s="209" t="s">
        <v>122</v>
      </c>
      <c r="G46" s="197" t="s">
        <v>164</v>
      </c>
      <c r="H46" s="209" t="str">
        <f t="shared" si="5"/>
        <v>0m on boundary</v>
      </c>
      <c r="I46" s="209"/>
      <c r="J46" s="209"/>
      <c r="K46" s="174"/>
    </row>
    <row r="47" spans="3:11" x14ac:dyDescent="0.4">
      <c r="C47" s="58" t="str">
        <f t="shared" si="3"/>
        <v/>
      </c>
      <c r="D47" s="155"/>
      <c r="E47" s="116" t="s">
        <v>97</v>
      </c>
      <c r="F47" s="209" t="s">
        <v>122</v>
      </c>
      <c r="G47" s="196" t="s">
        <v>161</v>
      </c>
      <c r="H47" s="209" t="str">
        <f t="shared" si="5"/>
        <v>10m outside boundary</v>
      </c>
      <c r="I47" s="209"/>
      <c r="J47" s="209"/>
      <c r="K47" s="174"/>
    </row>
    <row r="48" spans="3:11" x14ac:dyDescent="0.4">
      <c r="C48" s="58" t="str">
        <f t="shared" si="3"/>
        <v/>
      </c>
      <c r="D48" s="155"/>
      <c r="E48" s="117" t="s">
        <v>97</v>
      </c>
      <c r="F48" s="210" t="s">
        <v>122</v>
      </c>
      <c r="G48" s="145" t="s">
        <v>161</v>
      </c>
      <c r="H48" s="210" t="str">
        <f t="shared" si="5"/>
        <v>20m outside boundary</v>
      </c>
      <c r="I48" s="210"/>
      <c r="J48" s="210"/>
      <c r="K48" s="175"/>
    </row>
    <row r="50" spans="3:8" x14ac:dyDescent="0.4">
      <c r="D50" s="18" t="s">
        <v>1924</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G54" zoomScale="80" zoomScaleNormal="80" workbookViewId="0">
      <selection activeCell="K63" sqref="K63"/>
    </sheetView>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1925</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3" t="s">
        <v>93</v>
      </c>
      <c r="F5" s="211" t="s">
        <v>94</v>
      </c>
      <c r="G5" s="119" t="s">
        <v>160</v>
      </c>
      <c r="H5" s="211" t="s">
        <v>162</v>
      </c>
      <c r="I5" s="211"/>
      <c r="J5" s="211"/>
      <c r="K5" s="173"/>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4"/>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4"/>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4"/>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2" t="s">
        <v>94</v>
      </c>
      <c r="G9" s="122" t="s">
        <v>161</v>
      </c>
      <c r="H9" s="212" t="s">
        <v>167</v>
      </c>
      <c r="I9" s="212"/>
      <c r="J9" s="212"/>
      <c r="K9" s="175"/>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1" t="s">
        <v>116</v>
      </c>
      <c r="G10" s="119" t="s">
        <v>160</v>
      </c>
      <c r="H10" s="211" t="s">
        <v>162</v>
      </c>
      <c r="I10" s="211"/>
      <c r="J10" s="211"/>
      <c r="K10" s="173"/>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4"/>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4"/>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4"/>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2" t="s">
        <v>116</v>
      </c>
      <c r="G14" s="122" t="s">
        <v>161</v>
      </c>
      <c r="H14" s="212" t="s">
        <v>167</v>
      </c>
      <c r="I14" s="212"/>
      <c r="J14" s="212"/>
      <c r="K14" s="175"/>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1" t="s">
        <v>117</v>
      </c>
      <c r="G15" s="119" t="s">
        <v>160</v>
      </c>
      <c r="H15" s="211" t="s">
        <v>162</v>
      </c>
      <c r="I15" s="211"/>
      <c r="J15" s="211"/>
      <c r="K15" s="173"/>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4"/>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4"/>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4"/>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2" t="s">
        <v>117</v>
      </c>
      <c r="G19" s="122" t="s">
        <v>161</v>
      </c>
      <c r="H19" s="212" t="s">
        <v>167</v>
      </c>
      <c r="I19" s="212"/>
      <c r="J19" s="212"/>
      <c r="K19" s="175"/>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1" t="s">
        <v>122</v>
      </c>
      <c r="G20" s="119" t="s">
        <v>160</v>
      </c>
      <c r="H20" s="211" t="s">
        <v>162</v>
      </c>
      <c r="I20" s="211"/>
      <c r="J20" s="211"/>
      <c r="K20" s="173"/>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4"/>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4"/>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4"/>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2" t="s">
        <v>122</v>
      </c>
      <c r="G24" s="122" t="s">
        <v>161</v>
      </c>
      <c r="H24" s="212" t="s">
        <v>167</v>
      </c>
      <c r="I24" s="212"/>
      <c r="J24" s="212"/>
      <c r="K24" s="175"/>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3" t="s">
        <v>93</v>
      </c>
      <c r="F25" s="211" t="s">
        <v>94</v>
      </c>
      <c r="G25" s="119" t="s">
        <v>160</v>
      </c>
      <c r="H25" s="211" t="str">
        <f>H5</f>
        <v>20m inside boundary</v>
      </c>
      <c r="I25" s="211"/>
      <c r="J25" s="211"/>
      <c r="K25" s="173"/>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4"/>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4"/>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4"/>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2" t="s">
        <v>94</v>
      </c>
      <c r="G29" s="122" t="s">
        <v>161</v>
      </c>
      <c r="H29" s="212" t="str">
        <f t="shared" si="3"/>
        <v>20m outside boundary</v>
      </c>
      <c r="I29" s="212"/>
      <c r="J29" s="212"/>
      <c r="K29" s="175"/>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1" t="s">
        <v>116</v>
      </c>
      <c r="G30" s="119" t="s">
        <v>160</v>
      </c>
      <c r="H30" s="211" t="str">
        <f t="shared" si="3"/>
        <v>20m inside boundary</v>
      </c>
      <c r="I30" s="211"/>
      <c r="J30" s="211"/>
      <c r="K30" s="173"/>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4"/>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4"/>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4"/>
      <c r="AA33" s="15" t="s">
        <v>146</v>
      </c>
      <c r="AB33" s="21">
        <v>2</v>
      </c>
      <c r="AC33" s="21">
        <v>4</v>
      </c>
      <c r="AD33" s="15" t="s">
        <v>100</v>
      </c>
    </row>
    <row r="34" spans="3:31" x14ac:dyDescent="0.4">
      <c r="C34" s="58" t="str">
        <f t="shared" si="0"/>
        <v/>
      </c>
      <c r="D34" s="155"/>
      <c r="E34" s="116" t="str">
        <f t="shared" si="5"/>
        <v/>
      </c>
      <c r="F34" s="212" t="s">
        <v>116</v>
      </c>
      <c r="G34" s="122" t="s">
        <v>161</v>
      </c>
      <c r="H34" s="212" t="str">
        <f t="shared" si="3"/>
        <v>20m outside boundary</v>
      </c>
      <c r="I34" s="212"/>
      <c r="J34" s="212"/>
      <c r="K34" s="175"/>
      <c r="AA34" s="15" t="s">
        <v>146</v>
      </c>
      <c r="AB34" s="21">
        <v>0</v>
      </c>
      <c r="AC34" s="21">
        <v>2</v>
      </c>
      <c r="AD34" s="15" t="s">
        <v>101</v>
      </c>
      <c r="AE34" s="15" t="s">
        <v>111</v>
      </c>
    </row>
    <row r="35" spans="3:31" x14ac:dyDescent="0.4">
      <c r="C35" s="58" t="str">
        <f t="shared" si="0"/>
        <v/>
      </c>
      <c r="D35" s="155"/>
      <c r="E35" s="116" t="str">
        <f t="shared" si="5"/>
        <v/>
      </c>
      <c r="F35" s="211" t="s">
        <v>117</v>
      </c>
      <c r="G35" s="119" t="s">
        <v>160</v>
      </c>
      <c r="H35" s="211" t="str">
        <f t="shared" si="3"/>
        <v>20m inside boundary</v>
      </c>
      <c r="I35" s="211"/>
      <c r="J35" s="211"/>
      <c r="K35" s="173"/>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4"/>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4"/>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4"/>
      <c r="AA38" s="15" t="s">
        <v>147</v>
      </c>
      <c r="AB38" s="21">
        <v>5.4</v>
      </c>
      <c r="AC38" s="21">
        <v>7.5</v>
      </c>
      <c r="AD38" s="15" t="s">
        <v>100</v>
      </c>
    </row>
    <row r="39" spans="3:31" x14ac:dyDescent="0.4">
      <c r="C39" s="58" t="str">
        <f t="shared" si="0"/>
        <v/>
      </c>
      <c r="D39" s="155"/>
      <c r="E39" s="116" t="str">
        <f t="shared" si="5"/>
        <v/>
      </c>
      <c r="F39" s="212" t="s">
        <v>117</v>
      </c>
      <c r="G39" s="122" t="s">
        <v>161</v>
      </c>
      <c r="H39" s="212" t="str">
        <f t="shared" si="3"/>
        <v>20m outside boundary</v>
      </c>
      <c r="I39" s="212"/>
      <c r="J39" s="212"/>
      <c r="K39" s="175"/>
      <c r="AA39" s="15" t="s">
        <v>147</v>
      </c>
      <c r="AB39" s="21">
        <v>0</v>
      </c>
      <c r="AC39" s="21">
        <v>5.4</v>
      </c>
      <c r="AD39" s="15" t="s">
        <v>101</v>
      </c>
      <c r="AE39" s="15" t="s">
        <v>111</v>
      </c>
    </row>
    <row r="40" spans="3:31" x14ac:dyDescent="0.4">
      <c r="C40" s="58" t="str">
        <f t="shared" si="0"/>
        <v/>
      </c>
      <c r="D40" s="155"/>
      <c r="E40" s="116" t="str">
        <f t="shared" si="5"/>
        <v/>
      </c>
      <c r="F40" s="211" t="s">
        <v>122</v>
      </c>
      <c r="G40" s="119" t="s">
        <v>160</v>
      </c>
      <c r="H40" s="211" t="str">
        <f t="shared" si="3"/>
        <v>20m inside boundary</v>
      </c>
      <c r="I40" s="211"/>
      <c r="J40" s="211"/>
      <c r="K40" s="173"/>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4"/>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4"/>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4"/>
      <c r="AA43" s="15" t="s">
        <v>148</v>
      </c>
      <c r="AB43" s="21">
        <v>4</v>
      </c>
      <c r="AC43" s="21">
        <v>8</v>
      </c>
      <c r="AD43" s="15" t="s">
        <v>100</v>
      </c>
    </row>
    <row r="44" spans="3:31" x14ac:dyDescent="0.4">
      <c r="C44" s="58" t="str">
        <f t="shared" si="0"/>
        <v/>
      </c>
      <c r="D44" s="155"/>
      <c r="E44" s="117" t="str">
        <f t="shared" si="5"/>
        <v/>
      </c>
      <c r="F44" s="212" t="s">
        <v>122</v>
      </c>
      <c r="G44" s="122" t="s">
        <v>161</v>
      </c>
      <c r="H44" s="212" t="str">
        <f t="shared" si="3"/>
        <v>20m outside boundary</v>
      </c>
      <c r="I44" s="212"/>
      <c r="J44" s="212"/>
      <c r="K44" s="175"/>
      <c r="AA44" s="15" t="s">
        <v>148</v>
      </c>
      <c r="AB44" s="21">
        <v>0</v>
      </c>
      <c r="AC44" s="21">
        <v>4</v>
      </c>
      <c r="AD44" s="15" t="s">
        <v>101</v>
      </c>
      <c r="AE44" s="15" t="s">
        <v>111</v>
      </c>
    </row>
    <row r="45" spans="3:31" x14ac:dyDescent="0.4">
      <c r="C45" s="58" t="str">
        <f t="shared" si="0"/>
        <v/>
      </c>
      <c r="D45" s="155"/>
      <c r="E45" s="193" t="s">
        <v>93</v>
      </c>
      <c r="F45" s="211" t="s">
        <v>94</v>
      </c>
      <c r="G45" s="119" t="s">
        <v>160</v>
      </c>
      <c r="H45" s="211" t="str">
        <f>H5</f>
        <v>20m inside boundary</v>
      </c>
      <c r="I45" s="211"/>
      <c r="J45" s="211"/>
      <c r="K45" s="173"/>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4"/>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4"/>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4"/>
      <c r="AA48" s="15" t="s">
        <v>149</v>
      </c>
      <c r="AB48" s="21">
        <v>1.9</v>
      </c>
      <c r="AC48" s="21">
        <v>5.7</v>
      </c>
      <c r="AD48" s="15" t="s">
        <v>100</v>
      </c>
    </row>
    <row r="49" spans="3:31" x14ac:dyDescent="0.4">
      <c r="C49" s="58" t="str">
        <f t="shared" si="0"/>
        <v/>
      </c>
      <c r="D49" s="155"/>
      <c r="E49" s="116" t="str">
        <f t="shared" si="7"/>
        <v/>
      </c>
      <c r="F49" s="212" t="s">
        <v>94</v>
      </c>
      <c r="G49" s="122" t="s">
        <v>161</v>
      </c>
      <c r="H49" s="212" t="str">
        <f t="shared" si="6"/>
        <v>20m outside boundary</v>
      </c>
      <c r="I49" s="212"/>
      <c r="J49" s="212"/>
      <c r="K49" s="175"/>
      <c r="AA49" s="15" t="s">
        <v>149</v>
      </c>
      <c r="AB49" s="21">
        <v>0</v>
      </c>
      <c r="AC49" s="21">
        <v>1.9</v>
      </c>
      <c r="AD49" s="15" t="s">
        <v>101</v>
      </c>
      <c r="AE49" s="15" t="s">
        <v>111</v>
      </c>
    </row>
    <row r="50" spans="3:31" x14ac:dyDescent="0.4">
      <c r="C50" s="58" t="str">
        <f t="shared" si="0"/>
        <v/>
      </c>
      <c r="D50" s="155"/>
      <c r="E50" s="116" t="str">
        <f t="shared" ref="E50:E64" si="8">IF(E49 = "Select", "", E49)</f>
        <v/>
      </c>
      <c r="F50" s="211" t="s">
        <v>116</v>
      </c>
      <c r="G50" s="119" t="s">
        <v>160</v>
      </c>
      <c r="H50" s="211" t="str">
        <f t="shared" si="6"/>
        <v>20m inside boundary</v>
      </c>
      <c r="I50" s="211"/>
      <c r="J50" s="211"/>
      <c r="K50" s="173"/>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4"/>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4"/>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4"/>
      <c r="AA53" s="15" t="s">
        <v>150</v>
      </c>
      <c r="AB53" s="21">
        <v>0.33</v>
      </c>
      <c r="AC53" s="21">
        <v>0.42</v>
      </c>
      <c r="AD53" s="15" t="s">
        <v>100</v>
      </c>
    </row>
    <row r="54" spans="3:31" x14ac:dyDescent="0.4">
      <c r="C54" s="58" t="str">
        <f t="shared" si="0"/>
        <v/>
      </c>
      <c r="D54" s="155"/>
      <c r="E54" s="116" t="str">
        <f t="shared" si="8"/>
        <v/>
      </c>
      <c r="F54" s="212" t="s">
        <v>116</v>
      </c>
      <c r="G54" s="122" t="s">
        <v>161</v>
      </c>
      <c r="H54" s="212" t="str">
        <f t="shared" si="6"/>
        <v>20m outside boundary</v>
      </c>
      <c r="I54" s="212"/>
      <c r="J54" s="212"/>
      <c r="K54" s="175"/>
      <c r="AA54" s="15" t="s">
        <v>150</v>
      </c>
      <c r="AB54" s="21">
        <v>0</v>
      </c>
      <c r="AC54" s="21">
        <v>0.33</v>
      </c>
      <c r="AD54" s="15" t="s">
        <v>101</v>
      </c>
      <c r="AE54" s="15" t="s">
        <v>111</v>
      </c>
    </row>
    <row r="55" spans="3:31" x14ac:dyDescent="0.4">
      <c r="C55" s="58" t="str">
        <f t="shared" si="0"/>
        <v/>
      </c>
      <c r="D55" s="155"/>
      <c r="E55" s="116" t="str">
        <f t="shared" si="8"/>
        <v/>
      </c>
      <c r="F55" s="211" t="s">
        <v>117</v>
      </c>
      <c r="G55" s="119" t="s">
        <v>160</v>
      </c>
      <c r="H55" s="211" t="str">
        <f t="shared" si="6"/>
        <v>20m inside boundary</v>
      </c>
      <c r="I55" s="211"/>
      <c r="J55" s="211"/>
      <c r="K55" s="173"/>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4"/>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4"/>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4"/>
      <c r="AA58" s="15" t="s">
        <v>151</v>
      </c>
      <c r="AB58" s="21">
        <v>0.2</v>
      </c>
      <c r="AC58" s="21">
        <v>0.43</v>
      </c>
      <c r="AD58" s="15" t="s">
        <v>100</v>
      </c>
    </row>
    <row r="59" spans="3:31" x14ac:dyDescent="0.4">
      <c r="C59" s="58" t="str">
        <f t="shared" si="0"/>
        <v/>
      </c>
      <c r="D59" s="155"/>
      <c r="E59" s="116" t="str">
        <f t="shared" si="8"/>
        <v/>
      </c>
      <c r="F59" s="212" t="s">
        <v>117</v>
      </c>
      <c r="G59" s="122" t="s">
        <v>161</v>
      </c>
      <c r="H59" s="212" t="str">
        <f t="shared" si="6"/>
        <v>20m outside boundary</v>
      </c>
      <c r="I59" s="212"/>
      <c r="J59" s="212"/>
      <c r="K59" s="175"/>
      <c r="AA59" s="15" t="s">
        <v>151</v>
      </c>
      <c r="AB59" s="21">
        <v>0</v>
      </c>
      <c r="AC59" s="21">
        <v>0.2</v>
      </c>
      <c r="AD59" s="15" t="s">
        <v>101</v>
      </c>
      <c r="AE59" s="15" t="s">
        <v>111</v>
      </c>
    </row>
    <row r="60" spans="3:31" x14ac:dyDescent="0.4">
      <c r="C60" s="58" t="str">
        <f t="shared" si="0"/>
        <v/>
      </c>
      <c r="D60" s="155"/>
      <c r="E60" s="116" t="str">
        <f t="shared" si="8"/>
        <v/>
      </c>
      <c r="F60" s="211" t="s">
        <v>122</v>
      </c>
      <c r="G60" s="119" t="s">
        <v>160</v>
      </c>
      <c r="H60" s="211" t="str">
        <f t="shared" si="6"/>
        <v>20m inside boundary</v>
      </c>
      <c r="I60" s="211"/>
      <c r="J60" s="211"/>
      <c r="K60" s="173"/>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4"/>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4"/>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4"/>
      <c r="AA63" s="15" t="s">
        <v>153</v>
      </c>
      <c r="AB63" s="21">
        <v>10.4</v>
      </c>
      <c r="AC63" s="21">
        <v>18.8</v>
      </c>
      <c r="AD63" s="15" t="s">
        <v>100</v>
      </c>
    </row>
    <row r="64" spans="3:31" x14ac:dyDescent="0.4">
      <c r="C64" s="58" t="str">
        <f t="shared" si="9"/>
        <v/>
      </c>
      <c r="D64" s="155"/>
      <c r="E64" s="117" t="str">
        <f t="shared" si="8"/>
        <v/>
      </c>
      <c r="F64" s="212" t="s">
        <v>122</v>
      </c>
      <c r="G64" s="122" t="s">
        <v>161</v>
      </c>
      <c r="H64" s="212" t="str">
        <f t="shared" si="6"/>
        <v>20m outside boundary</v>
      </c>
      <c r="I64" s="212"/>
      <c r="J64" s="212"/>
      <c r="K64" s="175"/>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1926</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1927</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1921</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topLeftCell="F56" zoomScale="80" zoomScaleNormal="80" workbookViewId="0">
      <selection activeCell="K63" sqref="K63"/>
    </sheetView>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1922</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4" t="s">
        <v>84</v>
      </c>
      <c r="AD4" s="275" t="s">
        <v>80</v>
      </c>
      <c r="AE4" s="275" t="s">
        <v>85</v>
      </c>
      <c r="AF4" s="275" t="s">
        <v>86</v>
      </c>
      <c r="AG4" s="275" t="s">
        <v>87</v>
      </c>
      <c r="AH4" s="275" t="s">
        <v>56</v>
      </c>
      <c r="AI4" s="17"/>
      <c r="AK4" s="276" t="s">
        <v>88</v>
      </c>
      <c r="AL4" s="275" t="s">
        <v>95</v>
      </c>
      <c r="AM4" s="275" t="s">
        <v>103</v>
      </c>
      <c r="AN4" s="275"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0" t="s">
        <v>97</v>
      </c>
      <c r="F5" s="225" t="s">
        <v>94</v>
      </c>
      <c r="G5" s="137" t="s">
        <v>95</v>
      </c>
      <c r="H5" s="277" t="s">
        <v>96</v>
      </c>
      <c r="I5" s="225"/>
      <c r="J5" s="225"/>
      <c r="K5" s="226"/>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1" t="s">
        <v>97</v>
      </c>
      <c r="F6" s="227" t="s">
        <v>94</v>
      </c>
      <c r="G6" s="138" t="s">
        <v>103</v>
      </c>
      <c r="H6" s="278" t="s">
        <v>104</v>
      </c>
      <c r="I6" s="227"/>
      <c r="J6" s="227"/>
      <c r="K6" s="228"/>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2" t="s">
        <v>97</v>
      </c>
      <c r="F7" s="229" t="s">
        <v>94</v>
      </c>
      <c r="G7" s="139" t="s">
        <v>109</v>
      </c>
      <c r="H7" s="279">
        <v>150</v>
      </c>
      <c r="I7" s="229"/>
      <c r="J7" s="229"/>
      <c r="K7" s="228"/>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3" t="s">
        <v>94</v>
      </c>
      <c r="G8" s="137" t="s">
        <v>95</v>
      </c>
      <c r="H8" s="280" t="str">
        <f t="shared" ref="H8:H16" si="1">H5</f>
        <v>0-30</v>
      </c>
      <c r="I8" s="213"/>
      <c r="J8" s="213"/>
      <c r="K8" s="222"/>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4" t="s">
        <v>94</v>
      </c>
      <c r="G9" s="138" t="s">
        <v>103</v>
      </c>
      <c r="H9" s="281" t="str">
        <f t="shared" si="1"/>
        <v>31-100</v>
      </c>
      <c r="I9" s="214"/>
      <c r="J9" s="214"/>
      <c r="K9" s="184"/>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5" t="s">
        <v>94</v>
      </c>
      <c r="G10" s="140" t="s">
        <v>109</v>
      </c>
      <c r="H10" s="282">
        <f t="shared" si="1"/>
        <v>150</v>
      </c>
      <c r="I10" s="215"/>
      <c r="J10" s="215"/>
      <c r="K10" s="181"/>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8" t="s">
        <v>94</v>
      </c>
      <c r="G11" s="141" t="s">
        <v>95</v>
      </c>
      <c r="H11" s="283" t="str">
        <f t="shared" si="1"/>
        <v>0-30</v>
      </c>
      <c r="I11" s="218"/>
      <c r="J11" s="218"/>
      <c r="K11" s="222"/>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3" t="s">
        <v>171</v>
      </c>
      <c r="F12" s="229" t="s">
        <v>94</v>
      </c>
      <c r="G12" s="139" t="s">
        <v>103</v>
      </c>
      <c r="H12" s="279" t="str">
        <f t="shared" si="1"/>
        <v>31-100</v>
      </c>
      <c r="I12" s="229"/>
      <c r="J12" s="229"/>
      <c r="K12" s="184"/>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4" t="s">
        <v>171</v>
      </c>
      <c r="F13" s="230" t="s">
        <v>94</v>
      </c>
      <c r="G13" s="142" t="s">
        <v>109</v>
      </c>
      <c r="H13" s="284">
        <f t="shared" si="1"/>
        <v>150</v>
      </c>
      <c r="I13" s="230"/>
      <c r="J13" s="230"/>
      <c r="K13" s="181"/>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4" t="s">
        <v>94</v>
      </c>
      <c r="G14" s="151" t="s">
        <v>95</v>
      </c>
      <c r="H14" s="285" t="str">
        <f t="shared" si="1"/>
        <v>0-30</v>
      </c>
      <c r="I14" s="224"/>
      <c r="J14" s="224"/>
      <c r="K14" s="223"/>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7" t="s">
        <v>94</v>
      </c>
      <c r="G15" s="139" t="s">
        <v>103</v>
      </c>
      <c r="H15" s="286" t="str">
        <f t="shared" si="1"/>
        <v>31-100</v>
      </c>
      <c r="I15" s="217"/>
      <c r="J15" s="217"/>
      <c r="K15" s="184"/>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19" t="s">
        <v>94</v>
      </c>
      <c r="G16" s="142" t="s">
        <v>109</v>
      </c>
      <c r="H16" s="287">
        <f t="shared" si="1"/>
        <v>150</v>
      </c>
      <c r="I16" s="219"/>
      <c r="J16" s="219"/>
      <c r="K16" s="181"/>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1923</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0" t="s">
        <v>97</v>
      </c>
      <c r="F21" s="213" t="s">
        <v>116</v>
      </c>
      <c r="G21" s="143" t="s">
        <v>95</v>
      </c>
      <c r="H21" s="280" t="str">
        <f t="shared" ref="H21:H32" si="2">H5</f>
        <v>0-30</v>
      </c>
      <c r="I21" s="213"/>
      <c r="J21" s="213"/>
      <c r="K21" s="221"/>
      <c r="AC21" s="15" t="s">
        <v>170</v>
      </c>
      <c r="AD21" s="15" t="s">
        <v>95</v>
      </c>
      <c r="AG21" s="15" t="s">
        <v>108</v>
      </c>
      <c r="AH21" s="15" t="s">
        <v>175</v>
      </c>
      <c r="AK21" s="15" t="s">
        <v>101</v>
      </c>
      <c r="AL21" s="15" t="s">
        <v>105</v>
      </c>
      <c r="AM21" s="15" t="s">
        <v>100</v>
      </c>
      <c r="AN21" s="15" t="s">
        <v>102</v>
      </c>
    </row>
    <row r="22" spans="3:40" x14ac:dyDescent="0.4">
      <c r="C22" s="134">
        <f>C21</f>
        <v>0</v>
      </c>
      <c r="D22" s="155"/>
      <c r="E22" s="341" t="s">
        <v>97</v>
      </c>
      <c r="F22" s="214" t="s">
        <v>116</v>
      </c>
      <c r="G22" s="144" t="s">
        <v>103</v>
      </c>
      <c r="H22" s="281" t="str">
        <f t="shared" si="2"/>
        <v>31-100</v>
      </c>
      <c r="I22" s="214"/>
      <c r="J22" s="214"/>
      <c r="K22" s="184"/>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2" t="s">
        <v>97</v>
      </c>
      <c r="F23" s="215" t="s">
        <v>116</v>
      </c>
      <c r="G23" s="145" t="s">
        <v>109</v>
      </c>
      <c r="H23" s="282">
        <f t="shared" si="2"/>
        <v>150</v>
      </c>
      <c r="I23" s="215"/>
      <c r="J23" s="215"/>
      <c r="K23" s="181"/>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1" t="s">
        <v>97</v>
      </c>
      <c r="F24" s="216" t="s">
        <v>117</v>
      </c>
      <c r="G24" s="143" t="s">
        <v>95</v>
      </c>
      <c r="H24" s="288" t="str">
        <f t="shared" si="2"/>
        <v>0-30</v>
      </c>
      <c r="I24" s="216"/>
      <c r="J24" s="216"/>
      <c r="K24" s="221"/>
      <c r="AC24" s="15" t="s">
        <v>170</v>
      </c>
      <c r="AD24" s="15" t="s">
        <v>103</v>
      </c>
      <c r="AG24" s="15" t="s">
        <v>108</v>
      </c>
      <c r="AK24" s="15" t="s">
        <v>101</v>
      </c>
      <c r="AL24" s="15" t="s">
        <v>105</v>
      </c>
      <c r="AM24" s="15" t="s">
        <v>98</v>
      </c>
      <c r="AN24" s="15" t="s">
        <v>102</v>
      </c>
    </row>
    <row r="25" spans="3:40" x14ac:dyDescent="0.4">
      <c r="C25" s="134">
        <f t="shared" si="3"/>
        <v>0</v>
      </c>
      <c r="D25" s="155"/>
      <c r="E25" s="342" t="s">
        <v>97</v>
      </c>
      <c r="F25" s="217" t="s">
        <v>117</v>
      </c>
      <c r="G25" s="144" t="s">
        <v>103</v>
      </c>
      <c r="H25" s="286" t="str">
        <f t="shared" si="2"/>
        <v>31-100</v>
      </c>
      <c r="I25" s="217"/>
      <c r="J25" s="217"/>
      <c r="K25" s="184"/>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1" t="s">
        <v>97</v>
      </c>
      <c r="F26" s="214" t="s">
        <v>117</v>
      </c>
      <c r="G26" s="146" t="s">
        <v>109</v>
      </c>
      <c r="H26" s="281">
        <f t="shared" si="2"/>
        <v>150</v>
      </c>
      <c r="I26" s="214"/>
      <c r="J26" s="214"/>
      <c r="K26" s="184"/>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2" t="s">
        <v>97</v>
      </c>
      <c r="F27" s="213" t="s">
        <v>122</v>
      </c>
      <c r="G27" s="143" t="s">
        <v>95</v>
      </c>
      <c r="H27" s="280" t="str">
        <f t="shared" si="2"/>
        <v>0-30</v>
      </c>
      <c r="I27" s="213"/>
      <c r="J27" s="213"/>
      <c r="K27" s="221"/>
      <c r="AC27" s="15" t="s">
        <v>170</v>
      </c>
      <c r="AD27" s="15" t="s">
        <v>109</v>
      </c>
      <c r="AG27" s="15" t="s">
        <v>108</v>
      </c>
      <c r="AK27" s="15" t="s">
        <v>101</v>
      </c>
      <c r="AL27" s="15" t="s">
        <v>98</v>
      </c>
      <c r="AM27" s="15" t="s">
        <v>108</v>
      </c>
      <c r="AN27" s="15" t="s">
        <v>102</v>
      </c>
    </row>
    <row r="28" spans="3:40" x14ac:dyDescent="0.4">
      <c r="C28" s="134">
        <f t="shared" si="3"/>
        <v>0</v>
      </c>
      <c r="D28" s="155"/>
      <c r="E28" s="341" t="s">
        <v>97</v>
      </c>
      <c r="F28" s="214" t="s">
        <v>122</v>
      </c>
      <c r="G28" s="144" t="s">
        <v>103</v>
      </c>
      <c r="H28" s="281" t="str">
        <f t="shared" si="2"/>
        <v>31-100</v>
      </c>
      <c r="I28" s="214"/>
      <c r="J28" s="214"/>
      <c r="K28" s="184"/>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2" t="s">
        <v>97</v>
      </c>
      <c r="F29" s="217" t="s">
        <v>122</v>
      </c>
      <c r="G29" s="146" t="s">
        <v>109</v>
      </c>
      <c r="H29" s="286">
        <f t="shared" si="2"/>
        <v>150</v>
      </c>
      <c r="I29" s="217"/>
      <c r="J29" s="217"/>
      <c r="K29" s="184"/>
      <c r="AK29" s="15" t="s">
        <v>101</v>
      </c>
      <c r="AL29" s="15" t="s">
        <v>98</v>
      </c>
      <c r="AM29" s="15" t="s">
        <v>98</v>
      </c>
      <c r="AN29" s="15" t="s">
        <v>102</v>
      </c>
    </row>
    <row r="30" spans="3:40" x14ac:dyDescent="0.4">
      <c r="C30" s="134">
        <f t="shared" si="3"/>
        <v>0</v>
      </c>
      <c r="D30" s="155"/>
      <c r="E30" s="115" t="s">
        <v>171</v>
      </c>
      <c r="F30" s="316" t="s">
        <v>116</v>
      </c>
      <c r="G30" s="143" t="s">
        <v>95</v>
      </c>
      <c r="H30" s="283" t="str">
        <f t="shared" si="2"/>
        <v>0-30</v>
      </c>
      <c r="I30" s="218"/>
      <c r="J30" s="218"/>
      <c r="K30" s="222"/>
      <c r="AK30" s="15" t="s">
        <v>100</v>
      </c>
      <c r="AL30" s="15" t="s">
        <v>101</v>
      </c>
      <c r="AM30" s="15" t="s">
        <v>101</v>
      </c>
      <c r="AN30" s="15" t="s">
        <v>102</v>
      </c>
    </row>
    <row r="31" spans="3:40" x14ac:dyDescent="0.4">
      <c r="C31" s="134">
        <f t="shared" si="3"/>
        <v>0</v>
      </c>
      <c r="D31" s="155"/>
      <c r="E31" s="116" t="s">
        <v>171</v>
      </c>
      <c r="F31" s="232" t="s">
        <v>116</v>
      </c>
      <c r="G31" s="144" t="s">
        <v>103</v>
      </c>
      <c r="H31" s="286" t="str">
        <f t="shared" si="2"/>
        <v>31-100</v>
      </c>
      <c r="I31" s="217"/>
      <c r="J31" s="217"/>
      <c r="K31" s="184"/>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1" t="s">
        <v>116</v>
      </c>
      <c r="G32" s="146" t="s">
        <v>109</v>
      </c>
      <c r="H32" s="281">
        <f t="shared" si="2"/>
        <v>150</v>
      </c>
      <c r="I32" s="214"/>
      <c r="J32" s="214"/>
      <c r="K32" s="184"/>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0" t="s">
        <v>117</v>
      </c>
      <c r="G33" s="296" t="s">
        <v>95</v>
      </c>
      <c r="H33" s="292" t="str">
        <f t="shared" ref="H33:H44" si="4">H5</f>
        <v>0-30</v>
      </c>
      <c r="I33" s="290"/>
      <c r="J33" s="213"/>
      <c r="K33" s="222"/>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5" t="s">
        <v>117</v>
      </c>
      <c r="G34" s="202" t="s">
        <v>103</v>
      </c>
      <c r="H34" s="293" t="str">
        <f t="shared" si="4"/>
        <v>31-100</v>
      </c>
      <c r="I34" s="231"/>
      <c r="J34" s="214"/>
      <c r="K34" s="184"/>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7" t="s">
        <v>117</v>
      </c>
      <c r="G35" s="204" t="s">
        <v>109</v>
      </c>
      <c r="H35" s="294">
        <f t="shared" si="4"/>
        <v>150</v>
      </c>
      <c r="I35" s="291"/>
      <c r="J35" s="215"/>
      <c r="K35" s="181"/>
      <c r="AK35" s="15" t="s">
        <v>100</v>
      </c>
      <c r="AL35" s="15" t="s">
        <v>100</v>
      </c>
      <c r="AM35" s="15" t="s">
        <v>101</v>
      </c>
      <c r="AN35" s="15" t="s">
        <v>102</v>
      </c>
    </row>
    <row r="36" spans="3:40" x14ac:dyDescent="0.4">
      <c r="C36" s="134">
        <f t="shared" si="3"/>
        <v>0</v>
      </c>
      <c r="D36" s="155"/>
      <c r="E36" s="116" t="s">
        <v>171</v>
      </c>
      <c r="F36" s="295" t="s">
        <v>122</v>
      </c>
      <c r="G36" s="147" t="s">
        <v>95</v>
      </c>
      <c r="H36" s="285" t="str">
        <f t="shared" si="4"/>
        <v>0-30</v>
      </c>
      <c r="I36" s="224"/>
      <c r="J36" s="224"/>
      <c r="K36" s="223"/>
      <c r="AK36" s="15" t="s">
        <v>100</v>
      </c>
      <c r="AL36" s="15" t="s">
        <v>100</v>
      </c>
      <c r="AM36" s="15" t="s">
        <v>100</v>
      </c>
      <c r="AN36" s="15" t="s">
        <v>102</v>
      </c>
    </row>
    <row r="37" spans="3:40" x14ac:dyDescent="0.4">
      <c r="C37" s="134">
        <f t="shared" si="3"/>
        <v>0</v>
      </c>
      <c r="D37" s="155"/>
      <c r="E37" s="116" t="s">
        <v>171</v>
      </c>
      <c r="F37" s="232" t="s">
        <v>122</v>
      </c>
      <c r="G37" s="144" t="s">
        <v>103</v>
      </c>
      <c r="H37" s="286" t="str">
        <f t="shared" si="4"/>
        <v>31-100</v>
      </c>
      <c r="I37" s="217"/>
      <c r="J37" s="217"/>
      <c r="K37" s="184"/>
      <c r="AK37" s="15" t="s">
        <v>100</v>
      </c>
      <c r="AL37" s="15" t="s">
        <v>100</v>
      </c>
      <c r="AM37" s="15" t="s">
        <v>108</v>
      </c>
      <c r="AN37" s="15" t="s">
        <v>102</v>
      </c>
    </row>
    <row r="38" spans="3:40" x14ac:dyDescent="0.4">
      <c r="C38" s="134">
        <f t="shared" si="3"/>
        <v>0</v>
      </c>
      <c r="D38" s="155"/>
      <c r="E38" s="117" t="s">
        <v>171</v>
      </c>
      <c r="F38" s="318" t="s">
        <v>122</v>
      </c>
      <c r="G38" s="145" t="s">
        <v>109</v>
      </c>
      <c r="H38" s="287">
        <f t="shared" si="4"/>
        <v>150</v>
      </c>
      <c r="I38" s="219"/>
      <c r="J38" s="219"/>
      <c r="K38" s="181"/>
      <c r="AC38" s="18" t="s">
        <v>118</v>
      </c>
      <c r="AK38" s="15" t="s">
        <v>100</v>
      </c>
      <c r="AL38" s="15" t="s">
        <v>100</v>
      </c>
      <c r="AM38" s="15" t="s">
        <v>105</v>
      </c>
      <c r="AN38" s="15" t="s">
        <v>102</v>
      </c>
    </row>
    <row r="39" spans="3:40" x14ac:dyDescent="0.4">
      <c r="C39" s="134">
        <f t="shared" si="3"/>
        <v>0</v>
      </c>
      <c r="D39" s="155"/>
      <c r="E39" s="121" t="s">
        <v>170</v>
      </c>
      <c r="F39" s="220" t="s">
        <v>116</v>
      </c>
      <c r="G39" s="147" t="s">
        <v>95</v>
      </c>
      <c r="H39" s="289" t="str">
        <f t="shared" si="4"/>
        <v>0-30</v>
      </c>
      <c r="I39" s="220"/>
      <c r="J39" s="220"/>
      <c r="K39" s="223"/>
      <c r="AK39" s="15" t="s">
        <v>100</v>
      </c>
      <c r="AL39" s="15" t="s">
        <v>100</v>
      </c>
      <c r="AM39" s="15" t="s">
        <v>98</v>
      </c>
      <c r="AN39" s="15" t="s">
        <v>102</v>
      </c>
    </row>
    <row r="40" spans="3:40" x14ac:dyDescent="0.4">
      <c r="C40" s="134">
        <f t="shared" si="3"/>
        <v>0</v>
      </c>
      <c r="D40" s="155"/>
      <c r="E40" s="148" t="s">
        <v>170</v>
      </c>
      <c r="F40" s="214" t="s">
        <v>116</v>
      </c>
      <c r="G40" s="144" t="s">
        <v>103</v>
      </c>
      <c r="H40" s="281" t="str">
        <f t="shared" si="4"/>
        <v>31-100</v>
      </c>
      <c r="I40" s="214"/>
      <c r="J40" s="214"/>
      <c r="K40" s="184"/>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5" t="s">
        <v>116</v>
      </c>
      <c r="G41" s="145" t="s">
        <v>109</v>
      </c>
      <c r="H41" s="282">
        <f t="shared" si="4"/>
        <v>150</v>
      </c>
      <c r="I41" s="215"/>
      <c r="J41" s="215"/>
      <c r="K41" s="181"/>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4" t="s">
        <v>117</v>
      </c>
      <c r="G42" s="147" t="s">
        <v>95</v>
      </c>
      <c r="H42" s="285" t="str">
        <f t="shared" si="4"/>
        <v>0-30</v>
      </c>
      <c r="I42" s="224"/>
      <c r="J42" s="224"/>
      <c r="K42" s="223"/>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7" t="s">
        <v>117</v>
      </c>
      <c r="G43" s="144" t="s">
        <v>103</v>
      </c>
      <c r="H43" s="286" t="str">
        <f t="shared" si="4"/>
        <v>31-100</v>
      </c>
      <c r="I43" s="217"/>
      <c r="J43" s="217"/>
      <c r="K43" s="184"/>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19" t="s">
        <v>117</v>
      </c>
      <c r="G44" s="145" t="s">
        <v>109</v>
      </c>
      <c r="H44" s="287">
        <f t="shared" si="4"/>
        <v>150</v>
      </c>
      <c r="I44" s="219"/>
      <c r="J44" s="219"/>
      <c r="K44" s="181"/>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3" t="s">
        <v>122</v>
      </c>
      <c r="G45" s="143" t="s">
        <v>95</v>
      </c>
      <c r="H45" s="280" t="str">
        <f t="shared" ref="H45:H56" si="5">H5</f>
        <v>0-30</v>
      </c>
      <c r="I45" s="213"/>
      <c r="J45" s="213"/>
      <c r="K45" s="222"/>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4" t="s">
        <v>122</v>
      </c>
      <c r="G46" s="144" t="s">
        <v>103</v>
      </c>
      <c r="H46" s="281" t="str">
        <f t="shared" si="5"/>
        <v>31-100</v>
      </c>
      <c r="I46" s="214"/>
      <c r="J46" s="214"/>
      <c r="K46" s="184"/>
      <c r="AK46" s="15" t="s">
        <v>100</v>
      </c>
      <c r="AL46" s="15" t="s">
        <v>105</v>
      </c>
      <c r="AM46" s="15" t="s">
        <v>100</v>
      </c>
      <c r="AN46" s="15" t="s">
        <v>102</v>
      </c>
    </row>
    <row r="47" spans="3:40" x14ac:dyDescent="0.4">
      <c r="C47" s="134">
        <f t="shared" si="3"/>
        <v>0</v>
      </c>
      <c r="D47" s="155"/>
      <c r="E47" s="136" t="s">
        <v>170</v>
      </c>
      <c r="F47" s="215" t="s">
        <v>122</v>
      </c>
      <c r="G47" s="145" t="s">
        <v>109</v>
      </c>
      <c r="H47" s="282">
        <f t="shared" si="5"/>
        <v>150</v>
      </c>
      <c r="I47" s="215"/>
      <c r="J47" s="215"/>
      <c r="K47" s="181"/>
      <c r="AK47" s="15" t="s">
        <v>100</v>
      </c>
      <c r="AL47" s="15" t="s">
        <v>105</v>
      </c>
      <c r="AM47" s="15" t="s">
        <v>108</v>
      </c>
      <c r="AN47" s="15" t="s">
        <v>102</v>
      </c>
    </row>
    <row r="48" spans="3:40" x14ac:dyDescent="0.4">
      <c r="C48" s="134">
        <f t="shared" si="3"/>
        <v>0</v>
      </c>
      <c r="D48" s="155"/>
      <c r="E48" s="118" t="s">
        <v>172</v>
      </c>
      <c r="F48" s="216" t="s">
        <v>116</v>
      </c>
      <c r="G48" s="143" t="s">
        <v>95</v>
      </c>
      <c r="H48" s="288" t="str">
        <f t="shared" si="5"/>
        <v>0-30</v>
      </c>
      <c r="I48" s="216"/>
      <c r="J48" s="216"/>
      <c r="K48" s="222"/>
      <c r="AK48" s="15" t="s">
        <v>100</v>
      </c>
      <c r="AL48" s="15" t="s">
        <v>105</v>
      </c>
      <c r="AM48" s="15" t="s">
        <v>105</v>
      </c>
      <c r="AN48" s="15" t="s">
        <v>102</v>
      </c>
    </row>
    <row r="49" spans="1:40" x14ac:dyDescent="0.4">
      <c r="C49" s="134">
        <f t="shared" si="3"/>
        <v>0</v>
      </c>
      <c r="D49" s="155"/>
      <c r="E49" s="135" t="s">
        <v>172</v>
      </c>
      <c r="F49" s="217" t="s">
        <v>116</v>
      </c>
      <c r="G49" s="144" t="s">
        <v>103</v>
      </c>
      <c r="H49" s="286" t="str">
        <f t="shared" si="5"/>
        <v>31-100</v>
      </c>
      <c r="I49" s="217"/>
      <c r="J49" s="217"/>
      <c r="K49" s="184"/>
      <c r="AK49" s="15" t="s">
        <v>100</v>
      </c>
      <c r="AL49" s="15" t="s">
        <v>105</v>
      </c>
      <c r="AM49" s="15" t="s">
        <v>98</v>
      </c>
      <c r="AN49" s="15" t="s">
        <v>102</v>
      </c>
    </row>
    <row r="50" spans="1:40" x14ac:dyDescent="0.4">
      <c r="C50" s="134">
        <f t="shared" si="3"/>
        <v>0</v>
      </c>
      <c r="D50" s="155"/>
      <c r="E50" s="135" t="s">
        <v>172</v>
      </c>
      <c r="F50" s="214" t="s">
        <v>116</v>
      </c>
      <c r="G50" s="146" t="s">
        <v>109</v>
      </c>
      <c r="H50" s="281">
        <f t="shared" si="5"/>
        <v>150</v>
      </c>
      <c r="I50" s="214"/>
      <c r="J50" s="214"/>
      <c r="K50" s="184"/>
      <c r="AK50" s="15" t="s">
        <v>100</v>
      </c>
      <c r="AL50" s="15" t="s">
        <v>98</v>
      </c>
      <c r="AM50" s="15" t="s">
        <v>101</v>
      </c>
      <c r="AN50" s="15" t="s">
        <v>102</v>
      </c>
    </row>
    <row r="51" spans="1:40" x14ac:dyDescent="0.4">
      <c r="C51" s="134">
        <f t="shared" si="3"/>
        <v>0</v>
      </c>
      <c r="D51" s="155"/>
      <c r="E51" s="135" t="s">
        <v>172</v>
      </c>
      <c r="F51" s="213" t="s">
        <v>117</v>
      </c>
      <c r="G51" s="143" t="s">
        <v>95</v>
      </c>
      <c r="H51" s="280" t="str">
        <f t="shared" si="5"/>
        <v>0-30</v>
      </c>
      <c r="I51" s="213"/>
      <c r="J51" s="213"/>
      <c r="K51" s="222"/>
      <c r="AK51" s="15" t="s">
        <v>100</v>
      </c>
      <c r="AL51" s="15" t="s">
        <v>98</v>
      </c>
      <c r="AM51" s="15" t="s">
        <v>100</v>
      </c>
      <c r="AN51" s="15" t="s">
        <v>102</v>
      </c>
    </row>
    <row r="52" spans="1:40" x14ac:dyDescent="0.4">
      <c r="C52" s="134">
        <f t="shared" si="3"/>
        <v>0</v>
      </c>
      <c r="D52" s="155"/>
      <c r="E52" s="135" t="s">
        <v>172</v>
      </c>
      <c r="F52" s="214" t="s">
        <v>117</v>
      </c>
      <c r="G52" s="144" t="s">
        <v>103</v>
      </c>
      <c r="H52" s="281" t="str">
        <f t="shared" si="5"/>
        <v>31-100</v>
      </c>
      <c r="I52" s="214"/>
      <c r="J52" s="214"/>
      <c r="K52" s="184"/>
      <c r="AK52" s="15" t="s">
        <v>100</v>
      </c>
      <c r="AL52" s="15" t="s">
        <v>98</v>
      </c>
      <c r="AM52" s="15" t="s">
        <v>108</v>
      </c>
      <c r="AN52" s="15" t="s">
        <v>102</v>
      </c>
    </row>
    <row r="53" spans="1:40" x14ac:dyDescent="0.4">
      <c r="C53" s="134">
        <f t="shared" si="3"/>
        <v>0</v>
      </c>
      <c r="D53" s="155"/>
      <c r="E53" s="135" t="s">
        <v>172</v>
      </c>
      <c r="F53" s="215" t="s">
        <v>117</v>
      </c>
      <c r="G53" s="145" t="s">
        <v>109</v>
      </c>
      <c r="H53" s="282">
        <f t="shared" si="5"/>
        <v>150</v>
      </c>
      <c r="I53" s="215"/>
      <c r="J53" s="215"/>
      <c r="K53" s="181"/>
      <c r="AK53" s="15" t="s">
        <v>100</v>
      </c>
      <c r="AL53" s="15" t="s">
        <v>98</v>
      </c>
      <c r="AM53" s="15" t="s">
        <v>105</v>
      </c>
      <c r="AN53" s="15" t="s">
        <v>102</v>
      </c>
    </row>
    <row r="54" spans="1:40" x14ac:dyDescent="0.4">
      <c r="C54" s="134">
        <f t="shared" si="3"/>
        <v>0</v>
      </c>
      <c r="D54" s="155"/>
      <c r="E54" s="135" t="s">
        <v>172</v>
      </c>
      <c r="F54" s="224" t="s">
        <v>122</v>
      </c>
      <c r="G54" s="147" t="s">
        <v>95</v>
      </c>
      <c r="H54" s="285" t="str">
        <f t="shared" si="5"/>
        <v>0-30</v>
      </c>
      <c r="I54" s="224"/>
      <c r="J54" s="224"/>
      <c r="K54" s="223"/>
      <c r="AK54" s="15" t="s">
        <v>100</v>
      </c>
      <c r="AL54" s="15" t="s">
        <v>98</v>
      </c>
      <c r="AM54" s="15" t="s">
        <v>98</v>
      </c>
      <c r="AN54" s="15" t="s">
        <v>102</v>
      </c>
    </row>
    <row r="55" spans="1:40" x14ac:dyDescent="0.4">
      <c r="A55" s="86"/>
      <c r="C55" s="134">
        <f t="shared" si="3"/>
        <v>0</v>
      </c>
      <c r="D55" s="155"/>
      <c r="E55" s="135" t="s">
        <v>172</v>
      </c>
      <c r="F55" s="217" t="s">
        <v>122</v>
      </c>
      <c r="G55" s="144" t="s">
        <v>103</v>
      </c>
      <c r="H55" s="286" t="str">
        <f t="shared" si="5"/>
        <v>31-100</v>
      </c>
      <c r="I55" s="217"/>
      <c r="J55" s="217"/>
      <c r="K55" s="184"/>
      <c r="AK55" s="15" t="s">
        <v>108</v>
      </c>
      <c r="AL55" s="15" t="s">
        <v>101</v>
      </c>
      <c r="AM55" s="15" t="s">
        <v>101</v>
      </c>
      <c r="AN55" s="15" t="s">
        <v>102</v>
      </c>
    </row>
    <row r="56" spans="1:40" x14ac:dyDescent="0.4">
      <c r="A56" s="86"/>
      <c r="C56" s="134">
        <f t="shared" si="3"/>
        <v>0</v>
      </c>
      <c r="D56" s="155"/>
      <c r="E56" s="136" t="s">
        <v>172</v>
      </c>
      <c r="F56" s="219" t="s">
        <v>122</v>
      </c>
      <c r="G56" s="145" t="s">
        <v>109</v>
      </c>
      <c r="H56" s="287">
        <f t="shared" si="5"/>
        <v>150</v>
      </c>
      <c r="I56" s="219"/>
      <c r="J56" s="219"/>
      <c r="K56" s="181"/>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1928</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1" t="str">
        <f>IFERROR(AVERAGE(I5:J5,I27:J27,I21:J21,I24:J24), "")</f>
        <v/>
      </c>
      <c r="G61" s="205" t="s">
        <v>183</v>
      </c>
      <c r="H61" s="207" t="str" cm="1">
        <f t="array" ref="H61">IFERROR(INDEX('Benthic - L&amp;R Level 1 &amp; 2'!$AG$5:$AG$28, MATCH(1, ('Benthic - L&amp;R Level 1 &amp; 2'!$D61='Benthic - L&amp;R Level 1 &amp; 2'!$AC$5:$AC$28)*('Benthic - L&amp;R Level 1 &amp; 2'!$F61&gt;='Benthic - L&amp;R Level 1 &amp; 2'!$AE$5:$AE$28)*('Benthic - L&amp;R Level 1 &amp; 2'!$F61&lt;AF5:AF28),0)), "")</f>
        <v/>
      </c>
      <c r="I61" s="205"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1" t="str">
        <f>IFERROR(AVERAGE(I8:J8,I45:J45,I39:J39,I42:J42), "")</f>
        <v/>
      </c>
      <c r="G62" s="206" t="str">
        <f>IFERROR(AE32, "")</f>
        <v/>
      </c>
      <c r="H62" s="207" t="str" cm="1">
        <f t="array" ref="H62">IFERROR(_xlfn.IFS(Table16[[#This Row],[Avg. indicator value]]&gt;AE32, "Poor/Bad", Table16[[#This Row],[Avg. indicator value]]=AE32, "Moderate", Table16[[#This Row],[Avg. indicator value]]&lt;AE32, "High/Good"), "")</f>
        <v/>
      </c>
      <c r="I62" s="205"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1" t="str">
        <f>IFERROR(AVERAGE(I11:J11,I30:J30,I36:J36,I33:J33), "")</f>
        <v/>
      </c>
      <c r="G63" s="205" t="s">
        <v>183</v>
      </c>
      <c r="H63" s="207" t="s">
        <v>183</v>
      </c>
      <c r="I63" s="205" t="s">
        <v>183</v>
      </c>
      <c r="AK63" s="15" t="s">
        <v>108</v>
      </c>
      <c r="AL63" s="15" t="s">
        <v>100</v>
      </c>
      <c r="AM63" s="15" t="s">
        <v>105</v>
      </c>
      <c r="AN63" s="15" t="s">
        <v>102</v>
      </c>
    </row>
    <row r="64" spans="1:40" x14ac:dyDescent="0.4">
      <c r="A64" s="86"/>
      <c r="C64" s="77">
        <f>C33</f>
        <v>0</v>
      </c>
      <c r="D64" s="77" t="str">
        <f>E14</f>
        <v>T (ºC)</v>
      </c>
      <c r="E64" s="77" t="str">
        <f>G14</f>
        <v>Sampling zone 1</v>
      </c>
      <c r="F64" s="161" t="str">
        <f>IFERROR(AVERAGE(I14:J14,I54:J54,I48:J48,I51:J51), "")</f>
        <v/>
      </c>
      <c r="G64" s="205" t="s">
        <v>183</v>
      </c>
      <c r="H64" s="207" t="s">
        <v>183</v>
      </c>
      <c r="I64" s="205" t="s">
        <v>183</v>
      </c>
      <c r="AK64" s="15" t="s">
        <v>108</v>
      </c>
      <c r="AL64" s="15" t="s">
        <v>100</v>
      </c>
      <c r="AM64" s="15" t="s">
        <v>98</v>
      </c>
      <c r="AN64" s="15" t="s">
        <v>102</v>
      </c>
    </row>
    <row r="65" spans="1:40" x14ac:dyDescent="0.4">
      <c r="A65" s="86"/>
      <c r="C65" s="77">
        <f>C36</f>
        <v>0</v>
      </c>
      <c r="D65" s="77" t="str">
        <f>E6</f>
        <v>Redox potential (EhNHE)</v>
      </c>
      <c r="E65" s="77" t="str">
        <f>G15</f>
        <v>Sampling zone 2</v>
      </c>
      <c r="F65" s="161" t="str">
        <f>IFERROR(AVERAGE(I6:J6,I28:J28,I22:J22,I25:J25), "")</f>
        <v/>
      </c>
      <c r="G65" s="205" t="s">
        <v>183</v>
      </c>
      <c r="H65" s="207" t="str" cm="1">
        <f t="array" ref="H65">IFERROR(INDEX('Benthic - L&amp;R Level 1 &amp; 2'!$AG$5:$AG$28, MATCH(1, ('Benthic - L&amp;R Level 1 &amp; 2'!$D65='Benthic - L&amp;R Level 1 &amp; 2'!$AC$5:$AC$28)*('Benthic - L&amp;R Level 1 &amp; 2'!$F65&gt;='Benthic - L&amp;R Level 1 &amp; 2'!$AE$5:$AE$28)*('Benthic - L&amp;R Level 1 &amp; 2'!$F65&lt;AF5:AF28),0)), "")</f>
        <v/>
      </c>
      <c r="I65" s="205"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1" t="str">
        <f>IFERROR(AVERAGE(I9:J9,I46:J46,I40:J40,I43:J43), "")</f>
        <v/>
      </c>
      <c r="G66" s="206" t="str">
        <f>IFERROR(AE33, "")</f>
        <v/>
      </c>
      <c r="H66" s="207" t="str" cm="1">
        <f t="array" ref="H66">IFERROR(_xlfn.IFS(Table16[[#This Row],[Avg. indicator value]]&gt;AE33, "Poor/Bad", Table16[[#This Row],[Avg. indicator value]]=AE33, "Moderate", Table16[[#This Row],[Avg. indicator value]]&lt;AE33, "High/Good"), "")</f>
        <v/>
      </c>
      <c r="I66" s="205"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1" t="str">
        <f>IFERROR(AVERAGE(I12:J12,I34:J34,I37:J37,I31:J31), "")</f>
        <v/>
      </c>
      <c r="G67" s="205" t="s">
        <v>183</v>
      </c>
      <c r="H67" s="207" t="s">
        <v>183</v>
      </c>
      <c r="I67" s="205" t="s">
        <v>183</v>
      </c>
      <c r="AK67" s="15" t="s">
        <v>108</v>
      </c>
      <c r="AL67" s="15" t="s">
        <v>108</v>
      </c>
      <c r="AM67" s="15" t="s">
        <v>108</v>
      </c>
      <c r="AN67" s="15" t="s">
        <v>133</v>
      </c>
    </row>
    <row r="68" spans="1:40" x14ac:dyDescent="0.4">
      <c r="A68" s="86"/>
      <c r="C68" s="77">
        <f>C11</f>
        <v>0</v>
      </c>
      <c r="D68" s="77" t="str">
        <f>E15</f>
        <v>T (ºC)</v>
      </c>
      <c r="E68" s="77" t="str">
        <f>G15</f>
        <v>Sampling zone 2</v>
      </c>
      <c r="F68" s="161" t="str">
        <f>IFERROR(AVERAGE(I15:J15,I49:J49,I52:J52,I55:J55), "")</f>
        <v/>
      </c>
      <c r="G68" s="205" t="s">
        <v>183</v>
      </c>
      <c r="H68" s="207" t="s">
        <v>183</v>
      </c>
      <c r="I68" s="205" t="s">
        <v>183</v>
      </c>
      <c r="AK68" s="15" t="s">
        <v>108</v>
      </c>
      <c r="AL68" s="15" t="s">
        <v>108</v>
      </c>
      <c r="AM68" s="15" t="s">
        <v>105</v>
      </c>
      <c r="AN68" s="15" t="s">
        <v>133</v>
      </c>
    </row>
    <row r="69" spans="1:40" x14ac:dyDescent="0.4">
      <c r="A69" s="86"/>
      <c r="C69" s="77">
        <f>C30</f>
        <v>0</v>
      </c>
      <c r="D69" s="77" t="str">
        <f>E7</f>
        <v>Redox potential (EhNHE)</v>
      </c>
      <c r="E69" s="77" t="str">
        <f>G7</f>
        <v>Reference zone</v>
      </c>
      <c r="F69" s="161" t="str">
        <f>IFERROR(AVERAGE(I7:J7,I29:J29,I23:J23,I26:J26), "")</f>
        <v/>
      </c>
      <c r="G69" s="205" t="s">
        <v>183</v>
      </c>
      <c r="H69" s="207" t="str" cm="1">
        <f t="array" ref="H69">IFERROR(INDEX('Benthic - L&amp;R Level 1 &amp; 2'!$AG$5:$AG$28, MATCH(1, ('Benthic - L&amp;R Level 1 &amp; 2'!$D69='Benthic - L&amp;R Level 1 &amp; 2'!$AC$5:$AC$28)*('Benthic - L&amp;R Level 1 &amp; 2'!$F69&gt;='Benthic - L&amp;R Level 1 &amp; 2'!$AE$5:$AE$28)*('Benthic - L&amp;R Level 1 &amp; 2'!$F69&lt;AF5:AF28),0)), "")</f>
        <v/>
      </c>
      <c r="I69" s="205"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1" t="str">
        <f>IFERROR(AVERAGE(I10:J10,I41:J41,I47:J47,I44:J44), "")</f>
        <v/>
      </c>
      <c r="G70" s="206" t="str">
        <f>IFERROR(AE34, "")</f>
        <v/>
      </c>
      <c r="H70" s="207" t="str" cm="1">
        <f t="array" ref="H70">IFERROR(_xlfn.IFS(Table16[[#This Row],[Avg. indicator value]]&gt;AE34, "Poor/Bad", Table16[[#This Row],[Avg. indicator value]]=AE34, "Moderate", Table16[[#This Row],[Avg. indicator value]]&lt;AE34, "High/Good"), "")</f>
        <v/>
      </c>
      <c r="I70" s="205"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1" t="str">
        <f>IFERROR(AVERAGE(I13:J13,I38:J38,I32:J32,I35:J35), "")</f>
        <v/>
      </c>
      <c r="G71" s="205" t="s">
        <v>183</v>
      </c>
      <c r="H71" s="207" t="s">
        <v>183</v>
      </c>
      <c r="I71" s="205" t="s">
        <v>183</v>
      </c>
      <c r="AK71" s="15" t="s">
        <v>108</v>
      </c>
      <c r="AL71" s="15" t="s">
        <v>105</v>
      </c>
      <c r="AM71" s="15" t="s">
        <v>100</v>
      </c>
      <c r="AN71" s="15" t="s">
        <v>102</v>
      </c>
    </row>
    <row r="72" spans="1:40" x14ac:dyDescent="0.4">
      <c r="A72" s="86"/>
      <c r="C72" s="77">
        <f>C45</f>
        <v>0</v>
      </c>
      <c r="D72" s="77" t="str">
        <f>E16</f>
        <v>T (ºC)</v>
      </c>
      <c r="E72" s="77" t="str">
        <f>G16</f>
        <v>Reference zone</v>
      </c>
      <c r="F72" s="161" t="str">
        <f>IFERROR(AVERAGE(I16:J16,I50:J50,I56:J56,I53:J53), "")</f>
        <v/>
      </c>
      <c r="G72" s="205" t="s">
        <v>183</v>
      </c>
      <c r="H72" s="207" t="s">
        <v>183</v>
      </c>
      <c r="I72" s="205"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G54" zoomScale="80" zoomScaleNormal="80" workbookViewId="0">
      <selection activeCell="K63" sqref="K63"/>
    </sheetView>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1925</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3" t="s">
        <v>93</v>
      </c>
      <c r="F5" s="191" t="s">
        <v>94</v>
      </c>
      <c r="G5" s="149" t="s">
        <v>95</v>
      </c>
      <c r="H5" s="319" t="s">
        <v>96</v>
      </c>
      <c r="I5" s="191"/>
      <c r="J5" s="191"/>
      <c r="K5" s="173"/>
      <c r="AB5" s="15" t="s">
        <v>185</v>
      </c>
      <c r="AE5" s="15" t="s">
        <v>98</v>
      </c>
      <c r="AH5" s="15" t="s">
        <v>101</v>
      </c>
      <c r="AI5" s="15" t="s">
        <v>101</v>
      </c>
      <c r="AJ5" s="15" t="s">
        <v>101</v>
      </c>
      <c r="AK5" s="15" t="s">
        <v>102</v>
      </c>
    </row>
    <row r="6" spans="3:41" x14ac:dyDescent="0.4">
      <c r="C6" s="69" t="str">
        <f>C5</f>
        <v/>
      </c>
      <c r="D6" s="155"/>
      <c r="E6" s="234" t="str">
        <f>IF(E5 = "Select", "", E5)</f>
        <v/>
      </c>
      <c r="F6" s="31" t="s">
        <v>94</v>
      </c>
      <c r="G6" s="69" t="s">
        <v>103</v>
      </c>
      <c r="H6" s="320" t="s">
        <v>104</v>
      </c>
      <c r="I6" s="31"/>
      <c r="J6" s="31"/>
      <c r="K6" s="174"/>
      <c r="AB6" s="15" t="s">
        <v>185</v>
      </c>
      <c r="AE6" s="15" t="s">
        <v>105</v>
      </c>
      <c r="AH6" s="15" t="s">
        <v>101</v>
      </c>
      <c r="AI6" s="15" t="s">
        <v>101</v>
      </c>
      <c r="AJ6" s="15" t="s">
        <v>100</v>
      </c>
      <c r="AK6" s="15" t="s">
        <v>102</v>
      </c>
      <c r="AL6" s="20"/>
    </row>
    <row r="7" spans="3:41" x14ac:dyDescent="0.4">
      <c r="C7" s="69" t="str">
        <f t="shared" ref="C7:C40" si="0">C6</f>
        <v/>
      </c>
      <c r="D7" s="155"/>
      <c r="E7" s="234" t="str">
        <f t="shared" ref="E7:E16" si="1">IF(E6 = "Select", "", E6)</f>
        <v/>
      </c>
      <c r="F7" s="31" t="s">
        <v>94</v>
      </c>
      <c r="G7" s="69" t="s">
        <v>109</v>
      </c>
      <c r="H7" s="320">
        <v>150</v>
      </c>
      <c r="I7" s="31"/>
      <c r="J7" s="31"/>
      <c r="K7" s="174"/>
      <c r="AB7" s="15" t="s">
        <v>185</v>
      </c>
      <c r="AE7" s="15" t="s">
        <v>108</v>
      </c>
      <c r="AH7" s="15" t="s">
        <v>101</v>
      </c>
      <c r="AI7" s="15" t="s">
        <v>101</v>
      </c>
      <c r="AJ7" s="15" t="s">
        <v>108</v>
      </c>
      <c r="AK7" s="15" t="s">
        <v>102</v>
      </c>
      <c r="AL7" s="20"/>
    </row>
    <row r="8" spans="3:41" x14ac:dyDescent="0.4">
      <c r="C8" s="69" t="str">
        <f t="shared" si="0"/>
        <v/>
      </c>
      <c r="D8" s="155"/>
      <c r="E8" s="234" t="str">
        <f t="shared" si="1"/>
        <v/>
      </c>
      <c r="F8" s="191" t="s">
        <v>116</v>
      </c>
      <c r="G8" s="149" t="s">
        <v>95</v>
      </c>
      <c r="H8" s="319" t="s">
        <v>96</v>
      </c>
      <c r="I8" s="191"/>
      <c r="J8" s="191"/>
      <c r="K8" s="173"/>
      <c r="AB8" s="15" t="s">
        <v>185</v>
      </c>
      <c r="AE8" s="15" t="s">
        <v>100</v>
      </c>
      <c r="AH8" s="15" t="s">
        <v>101</v>
      </c>
      <c r="AI8" s="15" t="s">
        <v>101</v>
      </c>
      <c r="AJ8" s="15" t="s">
        <v>105</v>
      </c>
      <c r="AK8" s="15" t="s">
        <v>102</v>
      </c>
      <c r="AL8" s="20"/>
    </row>
    <row r="9" spans="3:41" x14ac:dyDescent="0.4">
      <c r="C9" s="69" t="str">
        <f t="shared" si="0"/>
        <v/>
      </c>
      <c r="D9" s="155"/>
      <c r="E9" s="234" t="str">
        <f t="shared" si="1"/>
        <v/>
      </c>
      <c r="F9" s="31" t="s">
        <v>116</v>
      </c>
      <c r="G9" s="69" t="s">
        <v>103</v>
      </c>
      <c r="H9" s="320" t="s">
        <v>104</v>
      </c>
      <c r="I9" s="31"/>
      <c r="J9" s="31"/>
      <c r="K9" s="174"/>
      <c r="AB9" s="15" t="s">
        <v>185</v>
      </c>
      <c r="AE9" s="15" t="s">
        <v>101</v>
      </c>
      <c r="AF9" s="15" t="s">
        <v>141</v>
      </c>
      <c r="AH9" s="15" t="s">
        <v>101</v>
      </c>
      <c r="AI9" s="15" t="s">
        <v>101</v>
      </c>
      <c r="AJ9" s="15" t="s">
        <v>98</v>
      </c>
      <c r="AK9" s="15" t="s">
        <v>102</v>
      </c>
      <c r="AN9" s="20"/>
      <c r="AO9" s="20"/>
    </row>
    <row r="10" spans="3:41" x14ac:dyDescent="0.4">
      <c r="C10" s="69" t="str">
        <f t="shared" si="0"/>
        <v/>
      </c>
      <c r="D10" s="155"/>
      <c r="E10" s="234" t="str">
        <f t="shared" si="1"/>
        <v/>
      </c>
      <c r="F10" s="31" t="s">
        <v>116</v>
      </c>
      <c r="G10" s="69" t="s">
        <v>109</v>
      </c>
      <c r="H10" s="320">
        <v>150</v>
      </c>
      <c r="I10" s="31"/>
      <c r="J10" s="31"/>
      <c r="K10" s="174"/>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4" t="str">
        <f t="shared" si="1"/>
        <v/>
      </c>
      <c r="F11" s="191" t="s">
        <v>117</v>
      </c>
      <c r="G11" s="149" t="s">
        <v>95</v>
      </c>
      <c r="H11" s="319" t="s">
        <v>96</v>
      </c>
      <c r="I11" s="191"/>
      <c r="J11" s="191"/>
      <c r="K11" s="173"/>
      <c r="AB11" s="15" t="s">
        <v>97</v>
      </c>
      <c r="AE11" s="15" t="s">
        <v>105</v>
      </c>
      <c r="AF11" s="15" t="s">
        <v>141</v>
      </c>
      <c r="AH11" s="15" t="s">
        <v>101</v>
      </c>
      <c r="AI11" s="15" t="s">
        <v>100</v>
      </c>
      <c r="AJ11" s="15" t="s">
        <v>100</v>
      </c>
      <c r="AK11" s="15" t="s">
        <v>102</v>
      </c>
      <c r="AN11" s="20"/>
      <c r="AO11" s="20"/>
    </row>
    <row r="12" spans="3:41" x14ac:dyDescent="0.4">
      <c r="C12" s="69" t="str">
        <f t="shared" si="0"/>
        <v/>
      </c>
      <c r="D12" s="155"/>
      <c r="E12" s="234" t="str">
        <f t="shared" si="1"/>
        <v/>
      </c>
      <c r="F12" s="31" t="s">
        <v>117</v>
      </c>
      <c r="G12" s="69" t="s">
        <v>103</v>
      </c>
      <c r="H12" s="320" t="s">
        <v>104</v>
      </c>
      <c r="I12" s="31"/>
      <c r="J12" s="31"/>
      <c r="K12" s="174"/>
      <c r="AB12" s="15" t="s">
        <v>97</v>
      </c>
      <c r="AE12" s="15" t="s">
        <v>108</v>
      </c>
      <c r="AH12" s="15" t="s">
        <v>101</v>
      </c>
      <c r="AI12" s="15" t="s">
        <v>100</v>
      </c>
      <c r="AJ12" s="15" t="s">
        <v>108</v>
      </c>
      <c r="AK12" s="15" t="s">
        <v>102</v>
      </c>
      <c r="AN12" s="20"/>
      <c r="AO12" s="20"/>
    </row>
    <row r="13" spans="3:41" x14ac:dyDescent="0.4">
      <c r="C13" s="69" t="str">
        <f t="shared" si="0"/>
        <v/>
      </c>
      <c r="D13" s="155"/>
      <c r="E13" s="234" t="str">
        <f t="shared" si="1"/>
        <v/>
      </c>
      <c r="F13" s="31" t="s">
        <v>117</v>
      </c>
      <c r="G13" s="69" t="s">
        <v>109</v>
      </c>
      <c r="H13" s="320">
        <v>150</v>
      </c>
      <c r="I13" s="31"/>
      <c r="J13" s="31"/>
      <c r="K13" s="174"/>
      <c r="Y13" s="20"/>
      <c r="Z13" s="20"/>
      <c r="AA13" s="20"/>
      <c r="AB13" s="15" t="s">
        <v>97</v>
      </c>
      <c r="AE13" s="15" t="s">
        <v>100</v>
      </c>
      <c r="AH13" s="15" t="s">
        <v>101</v>
      </c>
      <c r="AI13" s="15" t="s">
        <v>100</v>
      </c>
      <c r="AJ13" s="15" t="s">
        <v>105</v>
      </c>
      <c r="AK13" s="15" t="s">
        <v>102</v>
      </c>
    </row>
    <row r="14" spans="3:41" x14ac:dyDescent="0.4">
      <c r="C14" s="69" t="str">
        <f t="shared" si="0"/>
        <v/>
      </c>
      <c r="D14" s="155"/>
      <c r="E14" s="234" t="str">
        <f t="shared" si="1"/>
        <v/>
      </c>
      <c r="F14" s="191" t="s">
        <v>122</v>
      </c>
      <c r="G14" s="149" t="s">
        <v>95</v>
      </c>
      <c r="H14" s="319" t="s">
        <v>96</v>
      </c>
      <c r="I14" s="191"/>
      <c r="J14" s="191"/>
      <c r="K14" s="173"/>
      <c r="AB14" s="15" t="s">
        <v>97</v>
      </c>
      <c r="AE14" s="15" t="s">
        <v>101</v>
      </c>
      <c r="AF14" s="15" t="s">
        <v>111</v>
      </c>
      <c r="AH14" s="15" t="s">
        <v>101</v>
      </c>
      <c r="AI14" s="15" t="s">
        <v>100</v>
      </c>
      <c r="AJ14" s="15" t="s">
        <v>98</v>
      </c>
      <c r="AK14" s="15" t="s">
        <v>102</v>
      </c>
    </row>
    <row r="15" spans="3:41" x14ac:dyDescent="0.4">
      <c r="C15" s="69" t="str">
        <f t="shared" si="0"/>
        <v/>
      </c>
      <c r="D15" s="155"/>
      <c r="E15" s="234" t="str">
        <f t="shared" si="1"/>
        <v/>
      </c>
      <c r="F15" s="31" t="s">
        <v>122</v>
      </c>
      <c r="G15" s="69" t="s">
        <v>103</v>
      </c>
      <c r="H15" s="320" t="s">
        <v>104</v>
      </c>
      <c r="I15" s="31"/>
      <c r="J15" s="31"/>
      <c r="K15" s="174"/>
      <c r="AB15" s="15" t="s">
        <v>140</v>
      </c>
      <c r="AC15" s="159">
        <v>80.000010000000003</v>
      </c>
      <c r="AD15" s="159">
        <v>10000000</v>
      </c>
      <c r="AE15" s="15" t="s">
        <v>98</v>
      </c>
      <c r="AF15" s="15" t="s">
        <v>141</v>
      </c>
      <c r="AH15" s="15" t="s">
        <v>101</v>
      </c>
      <c r="AI15" s="15" t="s">
        <v>108</v>
      </c>
      <c r="AJ15" s="15" t="s">
        <v>101</v>
      </c>
      <c r="AK15" s="15" t="s">
        <v>102</v>
      </c>
    </row>
    <row r="16" spans="3:41" x14ac:dyDescent="0.4">
      <c r="C16" s="69" t="str">
        <f t="shared" si="0"/>
        <v/>
      </c>
      <c r="D16" s="155"/>
      <c r="E16" s="234" t="str">
        <f t="shared" si="1"/>
        <v/>
      </c>
      <c r="F16" s="31" t="s">
        <v>122</v>
      </c>
      <c r="G16" s="69" t="s">
        <v>109</v>
      </c>
      <c r="H16" s="320">
        <v>150</v>
      </c>
      <c r="I16" s="31"/>
      <c r="J16" s="31"/>
      <c r="K16" s="174"/>
      <c r="O16" s="70"/>
      <c r="AB16" s="15" t="s">
        <v>140</v>
      </c>
      <c r="AC16" s="159">
        <v>50</v>
      </c>
      <c r="AD16" s="159">
        <v>80.000010000000003</v>
      </c>
      <c r="AE16" s="15" t="s">
        <v>105</v>
      </c>
      <c r="AH16" s="15" t="s">
        <v>101</v>
      </c>
      <c r="AI16" s="15" t="s">
        <v>108</v>
      </c>
      <c r="AJ16" s="15" t="s">
        <v>100</v>
      </c>
      <c r="AK16" s="15" t="s">
        <v>102</v>
      </c>
    </row>
    <row r="17" spans="3:37" x14ac:dyDescent="0.4">
      <c r="C17" s="69" t="str">
        <f t="shared" si="0"/>
        <v/>
      </c>
      <c r="D17" s="155"/>
      <c r="E17" s="233" t="s">
        <v>93</v>
      </c>
      <c r="F17" s="191" t="s">
        <v>94</v>
      </c>
      <c r="G17" s="149" t="s">
        <v>95</v>
      </c>
      <c r="H17" s="319" t="str">
        <f>H5</f>
        <v>0-30</v>
      </c>
      <c r="I17" s="191"/>
      <c r="J17" s="191"/>
      <c r="K17" s="173"/>
      <c r="AB17" s="15" t="s">
        <v>140</v>
      </c>
      <c r="AC17" s="159">
        <v>35</v>
      </c>
      <c r="AD17" s="159">
        <v>50</v>
      </c>
      <c r="AE17" s="15" t="s">
        <v>108</v>
      </c>
      <c r="AH17" s="15" t="s">
        <v>101</v>
      </c>
      <c r="AI17" s="15" t="s">
        <v>108</v>
      </c>
      <c r="AJ17" s="15" t="s">
        <v>108</v>
      </c>
      <c r="AK17" s="15" t="s">
        <v>102</v>
      </c>
    </row>
    <row r="18" spans="3:37" x14ac:dyDescent="0.4">
      <c r="C18" s="69" t="str">
        <f t="shared" si="0"/>
        <v/>
      </c>
      <c r="D18" s="155"/>
      <c r="E18" s="234" t="str">
        <f>IF(E17 = "Select", "", E17)</f>
        <v/>
      </c>
      <c r="F18" s="31" t="s">
        <v>94</v>
      </c>
      <c r="G18" s="69" t="s">
        <v>103</v>
      </c>
      <c r="H18" s="320" t="str">
        <f t="shared" ref="H18:H40" si="2">H6</f>
        <v>31-100</v>
      </c>
      <c r="I18" s="31"/>
      <c r="J18" s="31"/>
      <c r="K18" s="174"/>
      <c r="AB18" s="15" t="s">
        <v>140</v>
      </c>
      <c r="AC18" s="159">
        <v>15</v>
      </c>
      <c r="AD18" s="159">
        <v>35</v>
      </c>
      <c r="AE18" s="15" t="s">
        <v>100</v>
      </c>
      <c r="AH18" s="15" t="s">
        <v>101</v>
      </c>
      <c r="AI18" s="15" t="s">
        <v>108</v>
      </c>
      <c r="AJ18" s="15" t="s">
        <v>105</v>
      </c>
      <c r="AK18" s="15" t="s">
        <v>102</v>
      </c>
    </row>
    <row r="19" spans="3:37" x14ac:dyDescent="0.4">
      <c r="C19" s="69" t="str">
        <f t="shared" si="0"/>
        <v/>
      </c>
      <c r="D19" s="155"/>
      <c r="E19" s="234" t="str">
        <f>IF(E17 = "Select", "", E17)</f>
        <v/>
      </c>
      <c r="F19" s="192" t="s">
        <v>94</v>
      </c>
      <c r="G19" s="150" t="s">
        <v>109</v>
      </c>
      <c r="H19" s="321">
        <f t="shared" si="2"/>
        <v>150</v>
      </c>
      <c r="I19" s="192"/>
      <c r="J19" s="192"/>
      <c r="K19" s="175"/>
      <c r="AB19" s="15" t="s">
        <v>140</v>
      </c>
      <c r="AC19" s="159">
        <v>0</v>
      </c>
      <c r="AD19" s="159">
        <v>15</v>
      </c>
      <c r="AE19" s="15" t="s">
        <v>101</v>
      </c>
      <c r="AF19" s="15" t="s">
        <v>111</v>
      </c>
      <c r="AH19" s="15" t="s">
        <v>101</v>
      </c>
      <c r="AI19" s="15" t="s">
        <v>108</v>
      </c>
      <c r="AJ19" s="15" t="s">
        <v>98</v>
      </c>
      <c r="AK19" s="15" t="s">
        <v>102</v>
      </c>
    </row>
    <row r="20" spans="3:37" x14ac:dyDescent="0.4">
      <c r="C20" s="69" t="str">
        <f t="shared" si="0"/>
        <v/>
      </c>
      <c r="D20" s="155"/>
      <c r="E20" s="234" t="str">
        <f>IF(E17 = "Select", "", E17)</f>
        <v/>
      </c>
      <c r="F20" s="191" t="s">
        <v>116</v>
      </c>
      <c r="G20" s="149" t="s">
        <v>95</v>
      </c>
      <c r="H20" s="319" t="str">
        <f t="shared" si="2"/>
        <v>0-30</v>
      </c>
      <c r="I20" s="191"/>
      <c r="J20" s="191"/>
      <c r="K20" s="173"/>
      <c r="AB20" s="15" t="s">
        <v>142</v>
      </c>
      <c r="AC20" s="159">
        <v>0</v>
      </c>
      <c r="AD20" s="159">
        <v>20</v>
      </c>
      <c r="AE20" s="15" t="s">
        <v>98</v>
      </c>
      <c r="AF20" s="15" t="s">
        <v>111</v>
      </c>
      <c r="AH20" s="15" t="s">
        <v>101</v>
      </c>
      <c r="AI20" s="15" t="s">
        <v>105</v>
      </c>
      <c r="AJ20" s="15" t="s">
        <v>101</v>
      </c>
      <c r="AK20" s="15" t="s">
        <v>102</v>
      </c>
    </row>
    <row r="21" spans="3:37" x14ac:dyDescent="0.4">
      <c r="C21" s="69" t="str">
        <f t="shared" si="0"/>
        <v/>
      </c>
      <c r="D21" s="155"/>
      <c r="E21" s="234" t="str">
        <f>IF(E17 = "Select", "", E17)</f>
        <v/>
      </c>
      <c r="F21" s="31" t="s">
        <v>116</v>
      </c>
      <c r="G21" s="69" t="s">
        <v>103</v>
      </c>
      <c r="H21" s="320" t="str">
        <f t="shared" si="2"/>
        <v>31-100</v>
      </c>
      <c r="I21" s="31"/>
      <c r="J21" s="31"/>
      <c r="K21" s="174"/>
      <c r="AB21" s="15" t="s">
        <v>142</v>
      </c>
      <c r="AC21" s="159">
        <v>20</v>
      </c>
      <c r="AD21" s="159">
        <v>40.000010000000003</v>
      </c>
      <c r="AE21" s="15" t="s">
        <v>105</v>
      </c>
      <c r="AH21" s="15" t="s">
        <v>101</v>
      </c>
      <c r="AI21" s="15" t="s">
        <v>105</v>
      </c>
      <c r="AJ21" s="15" t="s">
        <v>100</v>
      </c>
      <c r="AK21" s="15" t="s">
        <v>102</v>
      </c>
    </row>
    <row r="22" spans="3:37" x14ac:dyDescent="0.4">
      <c r="C22" s="69" t="str">
        <f t="shared" si="0"/>
        <v/>
      </c>
      <c r="D22" s="155"/>
      <c r="E22" s="234" t="str">
        <f>IF(E17 = "Select", "", E17)</f>
        <v/>
      </c>
      <c r="F22" s="192" t="s">
        <v>116</v>
      </c>
      <c r="G22" s="150" t="s">
        <v>109</v>
      </c>
      <c r="H22" s="321">
        <f t="shared" si="2"/>
        <v>150</v>
      </c>
      <c r="I22" s="192"/>
      <c r="J22" s="192"/>
      <c r="K22" s="175"/>
      <c r="AB22" s="15" t="s">
        <v>142</v>
      </c>
      <c r="AC22" s="159">
        <v>40.000010000000003</v>
      </c>
      <c r="AD22" s="159">
        <v>60.000010000000003</v>
      </c>
      <c r="AE22" s="15" t="s">
        <v>108</v>
      </c>
      <c r="AH22" s="15" t="s">
        <v>101</v>
      </c>
      <c r="AI22" s="15" t="s">
        <v>105</v>
      </c>
      <c r="AJ22" s="15" t="s">
        <v>108</v>
      </c>
      <c r="AK22" s="15" t="s">
        <v>102</v>
      </c>
    </row>
    <row r="23" spans="3:37" x14ac:dyDescent="0.4">
      <c r="C23" s="69" t="str">
        <f t="shared" si="0"/>
        <v/>
      </c>
      <c r="D23" s="155"/>
      <c r="E23" s="234" t="str">
        <f>IF(E17 = "Select", "", E17)</f>
        <v/>
      </c>
      <c r="F23" s="191" t="s">
        <v>117</v>
      </c>
      <c r="G23" s="149" t="s">
        <v>95</v>
      </c>
      <c r="H23" s="319" t="str">
        <f t="shared" si="2"/>
        <v>0-30</v>
      </c>
      <c r="I23" s="191"/>
      <c r="J23" s="191"/>
      <c r="K23" s="173"/>
      <c r="AB23" s="15" t="s">
        <v>142</v>
      </c>
      <c r="AC23" s="159">
        <v>60.000010000000003</v>
      </c>
      <c r="AD23" s="159">
        <v>80.000010000000003</v>
      </c>
      <c r="AE23" s="15" t="s">
        <v>100</v>
      </c>
      <c r="AH23" s="15" t="s">
        <v>101</v>
      </c>
      <c r="AI23" s="15" t="s">
        <v>105</v>
      </c>
      <c r="AJ23" s="15" t="s">
        <v>105</v>
      </c>
      <c r="AK23" s="15" t="s">
        <v>102</v>
      </c>
    </row>
    <row r="24" spans="3:37" x14ac:dyDescent="0.4">
      <c r="C24" s="69" t="str">
        <f t="shared" si="0"/>
        <v/>
      </c>
      <c r="D24" s="155"/>
      <c r="E24" s="234" t="str">
        <f>IF(E17 = "Select", "", E17)</f>
        <v/>
      </c>
      <c r="F24" s="31" t="s">
        <v>117</v>
      </c>
      <c r="G24" s="69" t="s">
        <v>103</v>
      </c>
      <c r="H24" s="320" t="str">
        <f t="shared" si="2"/>
        <v>31-100</v>
      </c>
      <c r="I24" s="31"/>
      <c r="J24" s="31"/>
      <c r="K24" s="174"/>
      <c r="AB24" s="15" t="s">
        <v>142</v>
      </c>
      <c r="AC24" s="159">
        <v>80.000010000000003</v>
      </c>
      <c r="AD24" s="159">
        <v>10000000</v>
      </c>
      <c r="AE24" s="15" t="s">
        <v>101</v>
      </c>
      <c r="AF24" s="15" t="s">
        <v>141</v>
      </c>
      <c r="AH24" s="15" t="s">
        <v>101</v>
      </c>
      <c r="AI24" s="15" t="s">
        <v>105</v>
      </c>
      <c r="AJ24" s="15" t="s">
        <v>98</v>
      </c>
      <c r="AK24" s="15" t="s">
        <v>102</v>
      </c>
    </row>
    <row r="25" spans="3:37" x14ac:dyDescent="0.4">
      <c r="C25" s="69" t="str">
        <f t="shared" si="0"/>
        <v/>
      </c>
      <c r="D25" s="155"/>
      <c r="E25" s="234" t="str">
        <f>IF(E17 = "Select", "", E17)</f>
        <v/>
      </c>
      <c r="F25" s="192" t="s">
        <v>117</v>
      </c>
      <c r="G25" s="150" t="s">
        <v>109</v>
      </c>
      <c r="H25" s="321">
        <f t="shared" si="2"/>
        <v>150</v>
      </c>
      <c r="I25" s="192"/>
      <c r="J25" s="192"/>
      <c r="K25" s="175"/>
      <c r="AB25" s="15" t="s">
        <v>143</v>
      </c>
      <c r="AC25" s="159">
        <v>0</v>
      </c>
      <c r="AD25" s="159">
        <v>3.1E-2</v>
      </c>
      <c r="AE25" s="15" t="s">
        <v>98</v>
      </c>
      <c r="AH25" s="15" t="s">
        <v>101</v>
      </c>
      <c r="AI25" s="15" t="s">
        <v>98</v>
      </c>
      <c r="AJ25" s="15" t="s">
        <v>101</v>
      </c>
      <c r="AK25" s="15" t="s">
        <v>102</v>
      </c>
    </row>
    <row r="26" spans="3:37" x14ac:dyDescent="0.4">
      <c r="C26" s="69" t="str">
        <f t="shared" si="0"/>
        <v/>
      </c>
      <c r="D26" s="155"/>
      <c r="E26" s="234" t="str">
        <f>IF(E17 = "Select", "", E17)</f>
        <v/>
      </c>
      <c r="F26" s="191" t="s">
        <v>122</v>
      </c>
      <c r="G26" s="149" t="s">
        <v>95</v>
      </c>
      <c r="H26" s="319" t="str">
        <f t="shared" si="2"/>
        <v>0-30</v>
      </c>
      <c r="I26" s="191"/>
      <c r="J26" s="191"/>
      <c r="K26" s="173"/>
      <c r="AB26" s="15" t="s">
        <v>143</v>
      </c>
      <c r="AC26" s="159">
        <v>3.1E-2</v>
      </c>
      <c r="AD26" s="159">
        <v>0.12600001</v>
      </c>
      <c r="AE26" s="15" t="s">
        <v>105</v>
      </c>
      <c r="AH26" s="15" t="s">
        <v>101</v>
      </c>
      <c r="AI26" s="15" t="s">
        <v>98</v>
      </c>
      <c r="AJ26" s="15" t="s">
        <v>100</v>
      </c>
      <c r="AK26" s="15" t="s">
        <v>102</v>
      </c>
    </row>
    <row r="27" spans="3:37" x14ac:dyDescent="0.4">
      <c r="C27" s="69" t="str">
        <f t="shared" si="0"/>
        <v/>
      </c>
      <c r="D27" s="155"/>
      <c r="E27" s="234" t="str">
        <f>IF(E17 = "Select", "", E17)</f>
        <v/>
      </c>
      <c r="F27" s="31" t="s">
        <v>122</v>
      </c>
      <c r="G27" s="69" t="s">
        <v>103</v>
      </c>
      <c r="H27" s="320" t="str">
        <f t="shared" si="2"/>
        <v>31-100</v>
      </c>
      <c r="I27" s="31"/>
      <c r="J27" s="31"/>
      <c r="K27" s="174"/>
      <c r="AB27" s="15" t="s">
        <v>143</v>
      </c>
      <c r="AC27" s="159">
        <v>0.12600001</v>
      </c>
      <c r="AD27" s="159">
        <v>0.18700000999999999</v>
      </c>
      <c r="AE27" s="15" t="s">
        <v>108</v>
      </c>
      <c r="AH27" s="15" t="s">
        <v>101</v>
      </c>
      <c r="AI27" s="15" t="s">
        <v>98</v>
      </c>
      <c r="AJ27" s="15" t="s">
        <v>108</v>
      </c>
      <c r="AK27" s="15" t="s">
        <v>102</v>
      </c>
    </row>
    <row r="28" spans="3:37" x14ac:dyDescent="0.4">
      <c r="C28" s="69" t="str">
        <f t="shared" si="0"/>
        <v/>
      </c>
      <c r="D28" s="155"/>
      <c r="E28" s="234" t="str">
        <f>IF(E17 = "Select", "", E17)</f>
        <v/>
      </c>
      <c r="F28" s="192" t="s">
        <v>122</v>
      </c>
      <c r="G28" s="150" t="s">
        <v>109</v>
      </c>
      <c r="H28" s="321">
        <f t="shared" si="2"/>
        <v>150</v>
      </c>
      <c r="I28" s="192"/>
      <c r="J28" s="192"/>
      <c r="K28" s="175"/>
      <c r="AB28" s="15" t="s">
        <v>143</v>
      </c>
      <c r="AC28" s="159">
        <v>0.18700000999999999</v>
      </c>
      <c r="AD28" s="159">
        <v>0.23700001000000001</v>
      </c>
      <c r="AE28" s="15" t="s">
        <v>100</v>
      </c>
      <c r="AH28" s="15" t="s">
        <v>101</v>
      </c>
      <c r="AI28" s="15" t="s">
        <v>98</v>
      </c>
      <c r="AJ28" s="15" t="s">
        <v>105</v>
      </c>
      <c r="AK28" s="15" t="s">
        <v>102</v>
      </c>
    </row>
    <row r="29" spans="3:37" x14ac:dyDescent="0.4">
      <c r="C29" s="69" t="str">
        <f t="shared" si="0"/>
        <v/>
      </c>
      <c r="D29" s="155"/>
      <c r="E29" s="233" t="s">
        <v>93</v>
      </c>
      <c r="F29" s="191" t="s">
        <v>94</v>
      </c>
      <c r="G29" s="149" t="s">
        <v>95</v>
      </c>
      <c r="H29" s="319" t="str">
        <f>H17</f>
        <v>0-30</v>
      </c>
      <c r="I29" s="191"/>
      <c r="J29" s="191"/>
      <c r="K29" s="173"/>
      <c r="AB29" s="15" t="s">
        <v>143</v>
      </c>
      <c r="AC29" s="159">
        <v>0.23700001000000001</v>
      </c>
      <c r="AD29" s="159">
        <v>10000000</v>
      </c>
      <c r="AE29" s="15" t="s">
        <v>101</v>
      </c>
      <c r="AF29" s="15" t="s">
        <v>141</v>
      </c>
      <c r="AH29" s="15" t="s">
        <v>101</v>
      </c>
      <c r="AI29" s="15" t="s">
        <v>98</v>
      </c>
      <c r="AJ29" s="15" t="s">
        <v>98</v>
      </c>
      <c r="AK29" s="15" t="s">
        <v>102</v>
      </c>
    </row>
    <row r="30" spans="3:37" x14ac:dyDescent="0.4">
      <c r="C30" s="69" t="str">
        <f t="shared" si="0"/>
        <v/>
      </c>
      <c r="D30" s="155"/>
      <c r="E30" s="234" t="str">
        <f>IF(E29 = "Select", "", E29)</f>
        <v/>
      </c>
      <c r="F30" s="31" t="s">
        <v>94</v>
      </c>
      <c r="G30" s="69" t="s">
        <v>103</v>
      </c>
      <c r="H30" s="320" t="str">
        <f t="shared" si="2"/>
        <v>31-100</v>
      </c>
      <c r="I30" s="31"/>
      <c r="J30" s="31"/>
      <c r="K30" s="174"/>
      <c r="AB30" s="15" t="s">
        <v>144</v>
      </c>
      <c r="AC30" s="159">
        <v>0</v>
      </c>
      <c r="AD30" s="159">
        <v>1.2</v>
      </c>
      <c r="AE30" s="15" t="s">
        <v>98</v>
      </c>
      <c r="AF30" s="15" t="s">
        <v>111</v>
      </c>
      <c r="AH30" s="15" t="s">
        <v>100</v>
      </c>
      <c r="AI30" s="15" t="s">
        <v>101</v>
      </c>
      <c r="AJ30" s="15" t="s">
        <v>101</v>
      </c>
      <c r="AK30" s="15" t="s">
        <v>102</v>
      </c>
    </row>
    <row r="31" spans="3:37" x14ac:dyDescent="0.4">
      <c r="C31" s="69" t="str">
        <f t="shared" si="0"/>
        <v/>
      </c>
      <c r="D31" s="155"/>
      <c r="E31" s="234" t="str">
        <f>IF(E29 = "Select", "", E29)</f>
        <v/>
      </c>
      <c r="F31" s="192" t="s">
        <v>94</v>
      </c>
      <c r="G31" s="150" t="s">
        <v>109</v>
      </c>
      <c r="H31" s="321">
        <f t="shared" si="2"/>
        <v>150</v>
      </c>
      <c r="I31" s="192"/>
      <c r="J31" s="192"/>
      <c r="K31" s="175"/>
      <c r="AB31" s="15" t="s">
        <v>144</v>
      </c>
      <c r="AC31" s="159">
        <v>1.2000010000000001</v>
      </c>
      <c r="AD31" s="159">
        <v>3.0000100000000001</v>
      </c>
      <c r="AE31" s="15" t="s">
        <v>105</v>
      </c>
      <c r="AH31" s="15" t="s">
        <v>100</v>
      </c>
      <c r="AI31" s="15" t="s">
        <v>101</v>
      </c>
      <c r="AJ31" s="15" t="s">
        <v>100</v>
      </c>
      <c r="AK31" s="15" t="s">
        <v>102</v>
      </c>
    </row>
    <row r="32" spans="3:37" x14ac:dyDescent="0.4">
      <c r="C32" s="69" t="str">
        <f t="shared" si="0"/>
        <v/>
      </c>
      <c r="D32" s="155"/>
      <c r="E32" s="234" t="str">
        <f>IF(E29 = "Select", "", E29)</f>
        <v/>
      </c>
      <c r="F32" s="191" t="s">
        <v>116</v>
      </c>
      <c r="G32" s="149" t="s">
        <v>95</v>
      </c>
      <c r="H32" s="319" t="str">
        <f t="shared" si="2"/>
        <v>0-30</v>
      </c>
      <c r="I32" s="191"/>
      <c r="J32" s="191"/>
      <c r="K32" s="173"/>
      <c r="AB32" s="15" t="s">
        <v>144</v>
      </c>
      <c r="AC32" s="159">
        <v>3.0000100000000001</v>
      </c>
      <c r="AD32" s="159">
        <v>3.9000010000000001</v>
      </c>
      <c r="AE32" s="15" t="s">
        <v>108</v>
      </c>
      <c r="AH32" s="15" t="s">
        <v>100</v>
      </c>
      <c r="AI32" s="15" t="s">
        <v>101</v>
      </c>
      <c r="AJ32" s="15" t="s">
        <v>108</v>
      </c>
      <c r="AK32" s="15" t="s">
        <v>102</v>
      </c>
    </row>
    <row r="33" spans="3:37" x14ac:dyDescent="0.4">
      <c r="C33" s="69" t="str">
        <f t="shared" si="0"/>
        <v/>
      </c>
      <c r="D33" s="155"/>
      <c r="E33" s="234" t="str">
        <f>IF(E29 = "Select", "", E29)</f>
        <v/>
      </c>
      <c r="F33" s="31" t="s">
        <v>116</v>
      </c>
      <c r="G33" s="69" t="s">
        <v>103</v>
      </c>
      <c r="H33" s="320" t="str">
        <f t="shared" si="2"/>
        <v>31-100</v>
      </c>
      <c r="I33" s="31"/>
      <c r="J33" s="31"/>
      <c r="K33" s="174"/>
      <c r="AB33" s="15" t="s">
        <v>144</v>
      </c>
      <c r="AC33" s="159">
        <v>3.9000010000000001</v>
      </c>
      <c r="AD33" s="159">
        <v>4.800001</v>
      </c>
      <c r="AE33" s="15" t="s">
        <v>100</v>
      </c>
      <c r="AH33" s="15" t="s">
        <v>100</v>
      </c>
      <c r="AI33" s="15" t="s">
        <v>101</v>
      </c>
      <c r="AJ33" s="15" t="s">
        <v>105</v>
      </c>
      <c r="AK33" s="15" t="s">
        <v>102</v>
      </c>
    </row>
    <row r="34" spans="3:37" x14ac:dyDescent="0.4">
      <c r="C34" s="69" t="str">
        <f t="shared" si="0"/>
        <v/>
      </c>
      <c r="D34" s="155"/>
      <c r="E34" s="234" t="str">
        <f>IF(E29 = "Select", "", E29)</f>
        <v/>
      </c>
      <c r="F34" s="192" t="s">
        <v>116</v>
      </c>
      <c r="G34" s="150" t="s">
        <v>109</v>
      </c>
      <c r="H34" s="321">
        <f t="shared" si="2"/>
        <v>150</v>
      </c>
      <c r="I34" s="192"/>
      <c r="J34" s="192"/>
      <c r="K34" s="175"/>
      <c r="AB34" s="15" t="s">
        <v>144</v>
      </c>
      <c r="AC34" s="159">
        <v>4.800001</v>
      </c>
      <c r="AD34" s="159">
        <v>10000000</v>
      </c>
      <c r="AE34" s="15" t="s">
        <v>101</v>
      </c>
      <c r="AF34" s="15" t="s">
        <v>141</v>
      </c>
      <c r="AH34" s="15" t="s">
        <v>100</v>
      </c>
      <c r="AI34" s="15" t="s">
        <v>101</v>
      </c>
      <c r="AJ34" s="15" t="s">
        <v>98</v>
      </c>
      <c r="AK34" s="15" t="s">
        <v>102</v>
      </c>
    </row>
    <row r="35" spans="3:37" x14ac:dyDescent="0.4">
      <c r="C35" s="69" t="str">
        <f t="shared" si="0"/>
        <v/>
      </c>
      <c r="D35" s="155"/>
      <c r="E35" s="234" t="str">
        <f>IF(E29 = "Select", "", E29)</f>
        <v/>
      </c>
      <c r="F35" s="191" t="s">
        <v>117</v>
      </c>
      <c r="G35" s="149" t="s">
        <v>95</v>
      </c>
      <c r="H35" s="319" t="str">
        <f t="shared" si="2"/>
        <v>0-30</v>
      </c>
      <c r="I35" s="191"/>
      <c r="J35" s="191"/>
      <c r="K35" s="173"/>
      <c r="AB35" s="15" t="s">
        <v>145</v>
      </c>
      <c r="AC35" s="159">
        <v>0.83000010000000002</v>
      </c>
      <c r="AD35" s="159">
        <v>10000000</v>
      </c>
      <c r="AE35" s="15" t="s">
        <v>98</v>
      </c>
      <c r="AF35" s="15" t="s">
        <v>141</v>
      </c>
      <c r="AH35" s="15" t="s">
        <v>100</v>
      </c>
      <c r="AI35" s="15" t="s">
        <v>100</v>
      </c>
      <c r="AJ35" s="15" t="s">
        <v>101</v>
      </c>
      <c r="AK35" s="15" t="s">
        <v>102</v>
      </c>
    </row>
    <row r="36" spans="3:37" x14ac:dyDescent="0.4">
      <c r="C36" s="69" t="str">
        <f t="shared" si="0"/>
        <v/>
      </c>
      <c r="D36" s="155"/>
      <c r="E36" s="234" t="str">
        <f>IF(E29 = "Select", "", E29)</f>
        <v/>
      </c>
      <c r="F36" s="31" t="s">
        <v>117</v>
      </c>
      <c r="G36" s="69" t="s">
        <v>103</v>
      </c>
      <c r="H36" s="320" t="str">
        <f t="shared" si="2"/>
        <v>31-100</v>
      </c>
      <c r="I36" s="31"/>
      <c r="J36" s="31"/>
      <c r="K36" s="174"/>
      <c r="AB36" s="15" t="s">
        <v>145</v>
      </c>
      <c r="AC36" s="159">
        <v>0.59000010000000003</v>
      </c>
      <c r="AD36" s="159">
        <v>0.83000010000000002</v>
      </c>
      <c r="AE36" s="15" t="s">
        <v>105</v>
      </c>
      <c r="AH36" s="15" t="s">
        <v>100</v>
      </c>
      <c r="AI36" s="15" t="s">
        <v>100</v>
      </c>
      <c r="AJ36" s="15" t="s">
        <v>100</v>
      </c>
      <c r="AK36" s="15" t="s">
        <v>102</v>
      </c>
    </row>
    <row r="37" spans="3:37" x14ac:dyDescent="0.4">
      <c r="C37" s="69" t="str">
        <f t="shared" si="0"/>
        <v/>
      </c>
      <c r="D37" s="155"/>
      <c r="E37" s="234" t="str">
        <f>IF(E29 = "Select", "", E29)</f>
        <v/>
      </c>
      <c r="F37" s="192" t="s">
        <v>117</v>
      </c>
      <c r="G37" s="150" t="s">
        <v>109</v>
      </c>
      <c r="H37" s="321">
        <f t="shared" si="2"/>
        <v>150</v>
      </c>
      <c r="I37" s="192"/>
      <c r="J37" s="192"/>
      <c r="K37" s="175"/>
      <c r="AB37" s="15" t="s">
        <v>145</v>
      </c>
      <c r="AC37" s="159">
        <v>0.47000009999999998</v>
      </c>
      <c r="AD37" s="159">
        <v>0.59000010000000003</v>
      </c>
      <c r="AE37" s="15" t="s">
        <v>108</v>
      </c>
      <c r="AH37" s="15" t="s">
        <v>100</v>
      </c>
      <c r="AI37" s="15" t="s">
        <v>100</v>
      </c>
      <c r="AJ37" s="15" t="s">
        <v>108</v>
      </c>
      <c r="AK37" s="15" t="s">
        <v>102</v>
      </c>
    </row>
    <row r="38" spans="3:37" x14ac:dyDescent="0.4">
      <c r="C38" s="69" t="str">
        <f t="shared" si="0"/>
        <v/>
      </c>
      <c r="D38" s="155"/>
      <c r="E38" s="234" t="str">
        <f>IF(E29 = "Select", "", E29)</f>
        <v/>
      </c>
      <c r="F38" s="31" t="s">
        <v>122</v>
      </c>
      <c r="G38" s="69" t="s">
        <v>95</v>
      </c>
      <c r="H38" s="320" t="str">
        <f t="shared" si="2"/>
        <v>0-30</v>
      </c>
      <c r="I38" s="31"/>
      <c r="J38" s="31"/>
      <c r="K38" s="174"/>
      <c r="AB38" s="15" t="s">
        <v>145</v>
      </c>
      <c r="AC38" s="159">
        <v>0.35000009999999998</v>
      </c>
      <c r="AD38" s="159">
        <v>0.47000009999999998</v>
      </c>
      <c r="AE38" s="15" t="s">
        <v>100</v>
      </c>
      <c r="AH38" s="15" t="s">
        <v>100</v>
      </c>
      <c r="AI38" s="15" t="s">
        <v>100</v>
      </c>
      <c r="AJ38" s="15" t="s">
        <v>105</v>
      </c>
      <c r="AK38" s="15" t="s">
        <v>102</v>
      </c>
    </row>
    <row r="39" spans="3:37" x14ac:dyDescent="0.4">
      <c r="C39" s="69" t="str">
        <f t="shared" si="0"/>
        <v/>
      </c>
      <c r="D39" s="155"/>
      <c r="E39" s="234" t="str">
        <f>IF(E29 = "Select", "", E29)</f>
        <v/>
      </c>
      <c r="F39" s="31" t="s">
        <v>122</v>
      </c>
      <c r="G39" s="69" t="s">
        <v>103</v>
      </c>
      <c r="H39" s="320" t="str">
        <f t="shared" si="2"/>
        <v>31-100</v>
      </c>
      <c r="I39" s="31"/>
      <c r="J39" s="31"/>
      <c r="K39" s="174"/>
      <c r="AB39" s="15" t="s">
        <v>145</v>
      </c>
      <c r="AC39" s="159">
        <v>0</v>
      </c>
      <c r="AD39" s="159">
        <v>0.35000009999999998</v>
      </c>
      <c r="AE39" s="15" t="s">
        <v>101</v>
      </c>
      <c r="AF39" s="15" t="s">
        <v>111</v>
      </c>
      <c r="AH39" s="15" t="s">
        <v>100</v>
      </c>
      <c r="AI39" s="15" t="s">
        <v>100</v>
      </c>
      <c r="AJ39" s="15" t="s">
        <v>98</v>
      </c>
      <c r="AK39" s="15" t="s">
        <v>102</v>
      </c>
    </row>
    <row r="40" spans="3:37" x14ac:dyDescent="0.4">
      <c r="C40" s="69" t="str">
        <f t="shared" si="0"/>
        <v/>
      </c>
      <c r="D40" s="155"/>
      <c r="E40" s="235" t="str">
        <f>IF(E29 = "Select", "", E29)</f>
        <v/>
      </c>
      <c r="F40" s="192" t="s">
        <v>122</v>
      </c>
      <c r="G40" s="150" t="s">
        <v>109</v>
      </c>
      <c r="H40" s="321">
        <f t="shared" si="2"/>
        <v>150</v>
      </c>
      <c r="I40" s="192"/>
      <c r="J40" s="192"/>
      <c r="K40" s="175"/>
      <c r="AB40" s="15" t="s">
        <v>146</v>
      </c>
      <c r="AC40" s="159">
        <v>8.0000099999999996</v>
      </c>
      <c r="AD40" s="159">
        <v>100</v>
      </c>
      <c r="AE40" s="15" t="s">
        <v>98</v>
      </c>
      <c r="AH40" s="15" t="s">
        <v>100</v>
      </c>
      <c r="AI40" s="15" t="s">
        <v>108</v>
      </c>
      <c r="AJ40" s="15" t="s">
        <v>101</v>
      </c>
      <c r="AK40" s="15" t="s">
        <v>102</v>
      </c>
    </row>
    <row r="41" spans="3:37" x14ac:dyDescent="0.4">
      <c r="AB41" s="15" t="s">
        <v>146</v>
      </c>
      <c r="AC41" s="159">
        <v>6</v>
      </c>
      <c r="AD41" s="159">
        <v>8.0000099999999996</v>
      </c>
      <c r="AE41" s="15" t="s">
        <v>105</v>
      </c>
      <c r="AH41" s="15" t="s">
        <v>100</v>
      </c>
      <c r="AI41" s="15" t="s">
        <v>108</v>
      </c>
      <c r="AJ41" s="15" t="s">
        <v>100</v>
      </c>
      <c r="AK41" s="15" t="s">
        <v>102</v>
      </c>
    </row>
    <row r="42" spans="3:37" x14ac:dyDescent="0.4">
      <c r="D42" s="18" t="s">
        <v>1929</v>
      </c>
      <c r="AB42" s="15" t="s">
        <v>146</v>
      </c>
      <c r="AC42" s="159">
        <v>4</v>
      </c>
      <c r="AD42" s="159">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59">
        <v>2</v>
      </c>
      <c r="AD43" s="159">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59">
        <v>0</v>
      </c>
      <c r="AD44" s="159">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59">
        <v>16.00001</v>
      </c>
      <c r="AD45" s="159">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59">
        <v>11.7</v>
      </c>
      <c r="AD46" s="159">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59">
        <v>7.5</v>
      </c>
      <c r="AD47" s="159">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59">
        <v>5.4</v>
      </c>
      <c r="AD48" s="159">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59">
        <v>0</v>
      </c>
      <c r="AD49" s="159">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59">
        <v>16.00001</v>
      </c>
      <c r="AD50" s="159">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59">
        <v>12</v>
      </c>
      <c r="AD51" s="159">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59">
        <v>8</v>
      </c>
      <c r="AD52" s="159">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59">
        <v>4</v>
      </c>
      <c r="AD53" s="159">
        <v>8</v>
      </c>
      <c r="AE53" s="15" t="s">
        <v>100</v>
      </c>
      <c r="AH53" s="15" t="s">
        <v>100</v>
      </c>
      <c r="AI53" s="15" t="s">
        <v>98</v>
      </c>
      <c r="AJ53" s="15" t="s">
        <v>105</v>
      </c>
      <c r="AK53" s="15" t="s">
        <v>102</v>
      </c>
    </row>
    <row r="54" spans="3:37" x14ac:dyDescent="0.4">
      <c r="AB54" s="15" t="s">
        <v>148</v>
      </c>
      <c r="AC54" s="159">
        <v>0</v>
      </c>
      <c r="AD54" s="159">
        <v>4</v>
      </c>
      <c r="AE54" s="15" t="s">
        <v>101</v>
      </c>
      <c r="AF54" s="15" t="s">
        <v>111</v>
      </c>
      <c r="AH54" s="15" t="s">
        <v>100</v>
      </c>
      <c r="AI54" s="15" t="s">
        <v>98</v>
      </c>
      <c r="AJ54" s="15" t="s">
        <v>98</v>
      </c>
      <c r="AK54" s="15" t="s">
        <v>102</v>
      </c>
    </row>
    <row r="55" spans="3:37" x14ac:dyDescent="0.4">
      <c r="D55" s="18" t="s">
        <v>157</v>
      </c>
      <c r="AB55" s="15" t="s">
        <v>149</v>
      </c>
      <c r="AC55" s="159">
        <v>20.80001</v>
      </c>
      <c r="AD55" s="159">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59">
        <v>9.1999999999999993</v>
      </c>
      <c r="AD56" s="159">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59">
        <v>5.7</v>
      </c>
      <c r="AD57" s="159">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59">
        <v>1.9</v>
      </c>
      <c r="AD58" s="159">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59">
        <v>0</v>
      </c>
      <c r="AD59" s="159">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59">
        <v>0.67000009999999999</v>
      </c>
      <c r="AD60" s="159">
        <v>10000000</v>
      </c>
      <c r="AE60" s="15" t="s">
        <v>98</v>
      </c>
      <c r="AF60" s="15" t="s">
        <v>141</v>
      </c>
      <c r="AH60" s="15" t="s">
        <v>108</v>
      </c>
      <c r="AI60" s="15" t="s">
        <v>100</v>
      </c>
      <c r="AJ60" s="15" t="s">
        <v>101</v>
      </c>
      <c r="AK60" s="15" t="s">
        <v>102</v>
      </c>
    </row>
    <row r="61" spans="3:37" x14ac:dyDescent="0.4">
      <c r="AB61" s="15" t="s">
        <v>150</v>
      </c>
      <c r="AC61" s="159">
        <v>0.5</v>
      </c>
      <c r="AD61" s="159">
        <v>0.67000009999999999</v>
      </c>
      <c r="AE61" s="15" t="s">
        <v>105</v>
      </c>
      <c r="AH61" s="15" t="s">
        <v>108</v>
      </c>
      <c r="AI61" s="15" t="s">
        <v>100</v>
      </c>
      <c r="AJ61" s="15" t="s">
        <v>100</v>
      </c>
      <c r="AK61" s="15" t="s">
        <v>102</v>
      </c>
    </row>
    <row r="62" spans="3:37" x14ac:dyDescent="0.4">
      <c r="D62" s="18" t="s">
        <v>1921</v>
      </c>
      <c r="AB62" s="15" t="s">
        <v>150</v>
      </c>
      <c r="AC62" s="159">
        <v>0.42</v>
      </c>
      <c r="AD62" s="159">
        <v>0.5</v>
      </c>
      <c r="AE62" s="15" t="s">
        <v>108</v>
      </c>
      <c r="AH62" s="15" t="s">
        <v>108</v>
      </c>
      <c r="AI62" s="15" t="s">
        <v>100</v>
      </c>
      <c r="AJ62" s="15" t="s">
        <v>108</v>
      </c>
      <c r="AK62" s="15" t="s">
        <v>102</v>
      </c>
    </row>
    <row r="63" spans="3:37" hidden="1" x14ac:dyDescent="0.4">
      <c r="C63" s="15">
        <v>8.2200000000000006</v>
      </c>
      <c r="D63" s="15">
        <v>8.23</v>
      </c>
      <c r="AB63" s="15" t="s">
        <v>150</v>
      </c>
      <c r="AC63" s="159">
        <v>0.33</v>
      </c>
      <c r="AD63" s="159">
        <v>0.42</v>
      </c>
      <c r="AE63" s="15" t="s">
        <v>100</v>
      </c>
      <c r="AH63" s="15" t="s">
        <v>108</v>
      </c>
      <c r="AI63" s="15" t="s">
        <v>100</v>
      </c>
      <c r="AJ63" s="15" t="s">
        <v>105</v>
      </c>
      <c r="AK63" s="15" t="s">
        <v>102</v>
      </c>
    </row>
    <row r="64" spans="3:37" x14ac:dyDescent="0.4">
      <c r="C64" s="66" t="s">
        <v>44</v>
      </c>
      <c r="D64" s="65" t="s">
        <v>158</v>
      </c>
      <c r="AB64" s="15" t="s">
        <v>150</v>
      </c>
      <c r="AC64" s="159">
        <v>0</v>
      </c>
      <c r="AD64" s="159">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59">
        <v>0.86000010000000005</v>
      </c>
      <c r="AD65" s="159">
        <v>10000000</v>
      </c>
      <c r="AE65" s="15" t="s">
        <v>98</v>
      </c>
      <c r="AF65" s="15" t="s">
        <v>141</v>
      </c>
      <c r="AH65" s="15" t="s">
        <v>108</v>
      </c>
      <c r="AI65" s="15" t="s">
        <v>108</v>
      </c>
      <c r="AJ65" s="15" t="s">
        <v>101</v>
      </c>
      <c r="AK65" s="15" t="s">
        <v>102</v>
      </c>
    </row>
    <row r="66" spans="3:37" x14ac:dyDescent="0.4">
      <c r="AB66" s="15" t="s">
        <v>151</v>
      </c>
      <c r="AC66" s="159">
        <v>0.68</v>
      </c>
      <c r="AD66" s="159">
        <v>0.86000010000000005</v>
      </c>
      <c r="AE66" s="15" t="s">
        <v>105</v>
      </c>
      <c r="AH66" s="15" t="s">
        <v>108</v>
      </c>
      <c r="AI66" s="15" t="s">
        <v>108</v>
      </c>
      <c r="AJ66" s="15" t="s">
        <v>100</v>
      </c>
      <c r="AK66" s="15" t="s">
        <v>102</v>
      </c>
    </row>
    <row r="67" spans="3:37" x14ac:dyDescent="0.4">
      <c r="AB67" s="15" t="s">
        <v>151</v>
      </c>
      <c r="AC67" s="159">
        <v>0.43</v>
      </c>
      <c r="AD67" s="159">
        <v>0.68</v>
      </c>
      <c r="AE67" s="15" t="s">
        <v>108</v>
      </c>
      <c r="AH67" s="15" t="s">
        <v>108</v>
      </c>
      <c r="AI67" s="15" t="s">
        <v>108</v>
      </c>
      <c r="AJ67" s="15" t="s">
        <v>108</v>
      </c>
      <c r="AK67" s="15" t="s">
        <v>133</v>
      </c>
    </row>
    <row r="68" spans="3:37" x14ac:dyDescent="0.4">
      <c r="AB68" s="15" t="s">
        <v>151</v>
      </c>
      <c r="AC68" s="159">
        <v>0.2</v>
      </c>
      <c r="AD68" s="159">
        <v>0.43</v>
      </c>
      <c r="AE68" s="15" t="s">
        <v>100</v>
      </c>
      <c r="AH68" s="15" t="s">
        <v>108</v>
      </c>
      <c r="AI68" s="15" t="s">
        <v>108</v>
      </c>
      <c r="AJ68" s="15" t="s">
        <v>105</v>
      </c>
      <c r="AK68" s="15" t="s">
        <v>133</v>
      </c>
    </row>
    <row r="69" spans="3:37" x14ac:dyDescent="0.4">
      <c r="AB69" s="15" t="s">
        <v>151</v>
      </c>
      <c r="AC69" s="159">
        <v>0</v>
      </c>
      <c r="AD69" s="159">
        <v>0.2</v>
      </c>
      <c r="AE69" s="15" t="s">
        <v>101</v>
      </c>
      <c r="AF69" s="15" t="s">
        <v>111</v>
      </c>
      <c r="AH69" s="15" t="s">
        <v>108</v>
      </c>
      <c r="AI69" s="15" t="s">
        <v>108</v>
      </c>
      <c r="AJ69" s="15" t="s">
        <v>98</v>
      </c>
      <c r="AK69" s="15" t="s">
        <v>133</v>
      </c>
    </row>
    <row r="70" spans="3:37" x14ac:dyDescent="0.4">
      <c r="AB70" s="15" t="s">
        <v>153</v>
      </c>
      <c r="AC70" s="159">
        <v>27.400001</v>
      </c>
      <c r="AD70" s="159">
        <v>10000000</v>
      </c>
      <c r="AE70" s="15" t="s">
        <v>98</v>
      </c>
      <c r="AF70" s="15" t="s">
        <v>141</v>
      </c>
      <c r="AH70" s="15" t="s">
        <v>108</v>
      </c>
      <c r="AI70" s="15" t="s">
        <v>105</v>
      </c>
      <c r="AJ70" s="15" t="s">
        <v>101</v>
      </c>
      <c r="AK70" s="15" t="s">
        <v>102</v>
      </c>
    </row>
    <row r="71" spans="3:37" x14ac:dyDescent="0.4">
      <c r="AB71" s="15" t="s">
        <v>153</v>
      </c>
      <c r="AC71" s="159">
        <v>23.1</v>
      </c>
      <c r="AD71" s="159">
        <v>27.400001</v>
      </c>
      <c r="AE71" s="15" t="s">
        <v>105</v>
      </c>
      <c r="AH71" s="15" t="s">
        <v>108</v>
      </c>
      <c r="AI71" s="15" t="s">
        <v>105</v>
      </c>
      <c r="AJ71" s="15" t="s">
        <v>100</v>
      </c>
      <c r="AK71" s="15" t="s">
        <v>102</v>
      </c>
    </row>
    <row r="72" spans="3:37" x14ac:dyDescent="0.4">
      <c r="AB72" s="15" t="s">
        <v>153</v>
      </c>
      <c r="AC72" s="159">
        <v>18.8</v>
      </c>
      <c r="AD72" s="159">
        <v>23.1</v>
      </c>
      <c r="AE72" s="15" t="s">
        <v>108</v>
      </c>
      <c r="AH72" s="15" t="s">
        <v>108</v>
      </c>
      <c r="AI72" s="15" t="s">
        <v>105</v>
      </c>
      <c r="AJ72" s="15" t="s">
        <v>108</v>
      </c>
      <c r="AK72" s="15" t="s">
        <v>133</v>
      </c>
    </row>
    <row r="73" spans="3:37" x14ac:dyDescent="0.4">
      <c r="AB73" s="15" t="s">
        <v>153</v>
      </c>
      <c r="AC73" s="159">
        <v>10.4</v>
      </c>
      <c r="AD73" s="159">
        <v>18.8</v>
      </c>
      <c r="AE73" s="15" t="s">
        <v>100</v>
      </c>
      <c r="AH73" s="15" t="s">
        <v>108</v>
      </c>
      <c r="AI73" s="15" t="s">
        <v>105</v>
      </c>
      <c r="AJ73" s="15" t="s">
        <v>105</v>
      </c>
      <c r="AK73" s="15" t="s">
        <v>133</v>
      </c>
    </row>
    <row r="74" spans="3:37" x14ac:dyDescent="0.4">
      <c r="AB74" s="15" t="s">
        <v>153</v>
      </c>
      <c r="AC74" s="159">
        <v>0</v>
      </c>
      <c r="AD74" s="159">
        <v>10.4</v>
      </c>
      <c r="AE74" s="15" t="s">
        <v>101</v>
      </c>
      <c r="AF74" s="15" t="s">
        <v>111</v>
      </c>
      <c r="AH74" s="15" t="s">
        <v>108</v>
      </c>
      <c r="AI74" s="15" t="s">
        <v>105</v>
      </c>
      <c r="AJ74" s="15" t="s">
        <v>98</v>
      </c>
      <c r="AK74" s="15" t="s">
        <v>133</v>
      </c>
    </row>
    <row r="75" spans="3:37" x14ac:dyDescent="0.4">
      <c r="AB75" s="15" t="s">
        <v>154</v>
      </c>
      <c r="AC75" s="159">
        <v>9.6000010000000007</v>
      </c>
      <c r="AD75" s="159">
        <v>10000000</v>
      </c>
      <c r="AE75" s="15" t="s">
        <v>98</v>
      </c>
      <c r="AF75" s="15" t="s">
        <v>141</v>
      </c>
      <c r="AH75" s="15" t="s">
        <v>108</v>
      </c>
      <c r="AI75" s="15" t="s">
        <v>98</v>
      </c>
      <c r="AJ75" s="15" t="s">
        <v>101</v>
      </c>
      <c r="AK75" s="15" t="s">
        <v>102</v>
      </c>
    </row>
    <row r="76" spans="3:37" x14ac:dyDescent="0.4">
      <c r="AB76" s="15" t="s">
        <v>154</v>
      </c>
      <c r="AC76" s="159">
        <v>7.5</v>
      </c>
      <c r="AD76" s="159">
        <v>9.6000010000000007</v>
      </c>
      <c r="AE76" s="15" t="s">
        <v>105</v>
      </c>
      <c r="AH76" s="15" t="s">
        <v>108</v>
      </c>
      <c r="AI76" s="15" t="s">
        <v>98</v>
      </c>
      <c r="AJ76" s="15" t="s">
        <v>100</v>
      </c>
      <c r="AK76" s="15" t="s">
        <v>102</v>
      </c>
    </row>
    <row r="77" spans="3:37" x14ac:dyDescent="0.4">
      <c r="AB77" s="15" t="s">
        <v>154</v>
      </c>
      <c r="AC77" s="159">
        <v>6.2</v>
      </c>
      <c r="AD77" s="159">
        <v>7.5</v>
      </c>
      <c r="AE77" s="15" t="s">
        <v>108</v>
      </c>
      <c r="AH77" s="15" t="s">
        <v>108</v>
      </c>
      <c r="AI77" s="15" t="s">
        <v>98</v>
      </c>
      <c r="AJ77" s="15" t="s">
        <v>108</v>
      </c>
      <c r="AK77" s="15" t="s">
        <v>133</v>
      </c>
    </row>
    <row r="78" spans="3:37" x14ac:dyDescent="0.4">
      <c r="AB78" s="15" t="s">
        <v>154</v>
      </c>
      <c r="AC78" s="159">
        <v>4.5</v>
      </c>
      <c r="AD78" s="159">
        <v>6.2</v>
      </c>
      <c r="AE78" s="15" t="s">
        <v>100</v>
      </c>
      <c r="AH78" s="15" t="s">
        <v>108</v>
      </c>
      <c r="AI78" s="15" t="s">
        <v>98</v>
      </c>
      <c r="AJ78" s="15" t="s">
        <v>105</v>
      </c>
      <c r="AK78" s="15" t="s">
        <v>133</v>
      </c>
    </row>
    <row r="79" spans="3:37" x14ac:dyDescent="0.4">
      <c r="AB79" s="15" t="s">
        <v>154</v>
      </c>
      <c r="AC79" s="159">
        <v>0</v>
      </c>
      <c r="AD79" s="159">
        <v>4.5</v>
      </c>
      <c r="AE79" s="15" t="s">
        <v>101</v>
      </c>
      <c r="AF79" s="15" t="s">
        <v>111</v>
      </c>
      <c r="AH79" s="15" t="s">
        <v>108</v>
      </c>
      <c r="AI79" s="15" t="s">
        <v>98</v>
      </c>
      <c r="AJ79" s="15" t="s">
        <v>98</v>
      </c>
      <c r="AK79" s="15" t="s">
        <v>133</v>
      </c>
    </row>
    <row r="80" spans="3:37" x14ac:dyDescent="0.4">
      <c r="AB80" s="15" t="s">
        <v>155</v>
      </c>
      <c r="AC80" s="159">
        <v>0</v>
      </c>
      <c r="AD80" s="159">
        <v>2</v>
      </c>
      <c r="AE80" s="15" t="s">
        <v>98</v>
      </c>
      <c r="AH80" s="15" t="s">
        <v>105</v>
      </c>
      <c r="AI80" s="15" t="s">
        <v>101</v>
      </c>
      <c r="AJ80" s="15" t="s">
        <v>101</v>
      </c>
      <c r="AK80" s="15" t="s">
        <v>102</v>
      </c>
    </row>
    <row r="81" spans="28:37" x14ac:dyDescent="0.4">
      <c r="AB81" s="15" t="s">
        <v>155</v>
      </c>
      <c r="AC81" s="159">
        <v>2</v>
      </c>
      <c r="AD81" s="159">
        <v>3</v>
      </c>
      <c r="AE81" s="15" t="s">
        <v>105</v>
      </c>
      <c r="AH81" s="15" t="s">
        <v>105</v>
      </c>
      <c r="AI81" s="15" t="s">
        <v>101</v>
      </c>
      <c r="AJ81" s="15" t="s">
        <v>100</v>
      </c>
      <c r="AK81" s="15" t="s">
        <v>102</v>
      </c>
    </row>
    <row r="82" spans="28:37" x14ac:dyDescent="0.4">
      <c r="AB82" s="15" t="s">
        <v>155</v>
      </c>
      <c r="AC82" s="159">
        <v>3</v>
      </c>
      <c r="AD82" s="159">
        <v>4</v>
      </c>
      <c r="AE82" s="15" t="s">
        <v>108</v>
      </c>
      <c r="AH82" s="15" t="s">
        <v>105</v>
      </c>
      <c r="AI82" s="15" t="s">
        <v>101</v>
      </c>
      <c r="AJ82" s="15" t="s">
        <v>108</v>
      </c>
      <c r="AK82" s="15" t="s">
        <v>102</v>
      </c>
    </row>
    <row r="83" spans="28:37" x14ac:dyDescent="0.4">
      <c r="AB83" s="15" t="s">
        <v>155</v>
      </c>
      <c r="AC83" s="159">
        <v>4</v>
      </c>
      <c r="AD83" s="159">
        <v>6</v>
      </c>
      <c r="AE83" s="15" t="s">
        <v>100</v>
      </c>
      <c r="AH83" s="15" t="s">
        <v>105</v>
      </c>
      <c r="AI83" s="15" t="s">
        <v>101</v>
      </c>
      <c r="AJ83" s="15" t="s">
        <v>105</v>
      </c>
      <c r="AK83" s="15" t="s">
        <v>102</v>
      </c>
    </row>
    <row r="84" spans="28:37" x14ac:dyDescent="0.4">
      <c r="AB84" s="15" t="s">
        <v>155</v>
      </c>
      <c r="AC84" s="160">
        <v>6</v>
      </c>
      <c r="AD84" s="160">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8" x14ac:dyDescent="0.4"/>
  <cols>
    <col min="1" max="1" width="9" style="15"/>
    <col min="2" max="2" width="0" style="15" hidden="1" customWidth="1"/>
    <col min="3" max="3" width="22.5546875" style="15" customWidth="1"/>
    <col min="4" max="4" width="19.6640625" style="15"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1930</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6"/>
      <c r="E5" s="237"/>
      <c r="F5" s="237"/>
      <c r="G5" s="237"/>
      <c r="H5" s="237"/>
      <c r="I5" s="31"/>
      <c r="J5" s="237"/>
      <c r="K5" s="30"/>
      <c r="L5" s="238"/>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6"/>
      <c r="E6" s="237"/>
      <c r="F6" s="237"/>
      <c r="G6" s="237"/>
      <c r="H6" s="237"/>
      <c r="I6" s="31"/>
      <c r="J6" s="237"/>
      <c r="K6" s="30"/>
      <c r="L6" s="238"/>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6"/>
      <c r="E7" s="237"/>
      <c r="F7" s="237"/>
      <c r="G7" s="237"/>
      <c r="H7" s="237"/>
      <c r="I7" s="31"/>
      <c r="J7" s="237"/>
      <c r="K7" s="30"/>
      <c r="L7" s="238"/>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6"/>
      <c r="E8" s="237"/>
      <c r="F8" s="237"/>
      <c r="G8" s="237"/>
      <c r="H8" s="237"/>
      <c r="I8" s="31"/>
      <c r="J8" s="237"/>
      <c r="K8" s="30"/>
      <c r="L8" s="238"/>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6"/>
      <c r="E9" s="237"/>
      <c r="F9" s="237"/>
      <c r="G9" s="237"/>
      <c r="H9" s="237"/>
      <c r="I9" s="31"/>
      <c r="J9" s="237"/>
      <c r="K9" s="30"/>
      <c r="L9" s="238"/>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6"/>
      <c r="E10" s="237"/>
      <c r="F10" s="237"/>
      <c r="G10" s="237"/>
      <c r="H10" s="237"/>
      <c r="I10" s="31"/>
      <c r="J10" s="237"/>
      <c r="K10" s="30"/>
      <c r="L10" s="238"/>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6"/>
      <c r="E11" s="237"/>
      <c r="F11" s="237"/>
      <c r="G11" s="237"/>
      <c r="H11" s="237"/>
      <c r="I11" s="31"/>
      <c r="J11" s="237"/>
      <c r="K11" s="30"/>
      <c r="L11" s="238"/>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6"/>
      <c r="E12" s="237"/>
      <c r="F12" s="237"/>
      <c r="G12" s="237"/>
      <c r="H12" s="237"/>
      <c r="I12" s="31"/>
      <c r="J12" s="237"/>
      <c r="K12" s="30"/>
      <c r="L12" s="238"/>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6"/>
      <c r="E13" s="237"/>
      <c r="F13" s="237"/>
      <c r="G13" s="237"/>
      <c r="H13" s="237"/>
      <c r="I13" s="31"/>
      <c r="J13" s="237"/>
      <c r="K13" s="30"/>
      <c r="L13" s="238"/>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6"/>
      <c r="E14" s="237"/>
      <c r="F14" s="237"/>
      <c r="G14" s="237"/>
      <c r="H14" s="237"/>
      <c r="I14" s="31"/>
      <c r="J14" s="237"/>
      <c r="K14" s="30"/>
      <c r="L14" s="238"/>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6"/>
      <c r="E15" s="237"/>
      <c r="F15" s="237"/>
      <c r="G15" s="237"/>
      <c r="H15" s="237"/>
      <c r="I15" s="31"/>
      <c r="J15" s="237"/>
      <c r="K15" s="30"/>
      <c r="L15" s="238"/>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6"/>
      <c r="E16" s="237"/>
      <c r="F16" s="237"/>
      <c r="G16" s="237"/>
      <c r="H16" s="237"/>
      <c r="I16" s="31"/>
      <c r="J16" s="237"/>
      <c r="K16" s="30"/>
      <c r="L16" s="238"/>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6"/>
      <c r="E17" s="237"/>
      <c r="F17" s="237"/>
      <c r="G17" s="237"/>
      <c r="H17" s="237"/>
      <c r="I17" s="31"/>
      <c r="J17" s="237"/>
      <c r="K17" s="30"/>
      <c r="L17" s="238"/>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6"/>
      <c r="E18" s="237"/>
      <c r="F18" s="237"/>
      <c r="G18" s="237"/>
      <c r="H18" s="237"/>
      <c r="I18" s="31"/>
      <c r="J18" s="237"/>
      <c r="K18" s="30"/>
      <c r="L18" s="238"/>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6"/>
      <c r="E19" s="237"/>
      <c r="F19" s="237"/>
      <c r="G19" s="237"/>
      <c r="H19" s="237"/>
      <c r="I19" s="31"/>
      <c r="J19" s="237"/>
      <c r="K19" s="30"/>
      <c r="L19" s="238"/>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6"/>
      <c r="E20" s="237"/>
      <c r="F20" s="237"/>
      <c r="G20" s="237"/>
      <c r="H20" s="237"/>
      <c r="I20" s="31"/>
      <c r="J20" s="237"/>
      <c r="K20" s="30"/>
      <c r="L20" s="238"/>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6"/>
      <c r="E21" s="237"/>
      <c r="F21" s="237"/>
      <c r="G21" s="237"/>
      <c r="H21" s="237"/>
      <c r="I21" s="31"/>
      <c r="J21" s="237"/>
      <c r="K21" s="30"/>
      <c r="L21" s="238"/>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6"/>
      <c r="E22" s="237"/>
      <c r="F22" s="237"/>
      <c r="G22" s="237"/>
      <c r="H22" s="237"/>
      <c r="I22" s="31"/>
      <c r="J22" s="237"/>
      <c r="K22" s="30"/>
      <c r="L22" s="238"/>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6"/>
      <c r="E23" s="237"/>
      <c r="F23" s="237"/>
      <c r="G23" s="237"/>
      <c r="H23" s="237"/>
      <c r="I23" s="31"/>
      <c r="J23" s="237"/>
      <c r="K23" s="30"/>
      <c r="L23" s="238"/>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6"/>
      <c r="E24" s="237"/>
      <c r="F24" s="237"/>
      <c r="G24" s="237"/>
      <c r="H24" s="237"/>
      <c r="I24" s="31"/>
      <c r="J24" s="237"/>
      <c r="K24" s="30"/>
      <c r="L24" s="238"/>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6"/>
      <c r="E25" s="237"/>
      <c r="F25" s="237"/>
      <c r="G25" s="237"/>
      <c r="H25" s="237"/>
      <c r="I25" s="31"/>
      <c r="J25" s="237"/>
      <c r="K25" s="30"/>
      <c r="L25" s="238"/>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6"/>
      <c r="E26" s="237"/>
      <c r="F26" s="237"/>
      <c r="G26" s="237"/>
      <c r="H26" s="237"/>
      <c r="I26" s="31"/>
      <c r="J26" s="237"/>
      <c r="K26" s="30"/>
      <c r="L26" s="238"/>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6"/>
      <c r="E27" s="237"/>
      <c r="F27" s="237"/>
      <c r="G27" s="237"/>
      <c r="H27" s="237"/>
      <c r="I27" s="31"/>
      <c r="J27" s="237"/>
      <c r="K27" s="30"/>
      <c r="L27" s="238"/>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6"/>
      <c r="E28" s="237"/>
      <c r="F28" s="237"/>
      <c r="G28" s="237"/>
      <c r="H28" s="237"/>
      <c r="I28" s="31"/>
      <c r="J28" s="237"/>
      <c r="K28" s="30"/>
      <c r="L28" s="238"/>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6"/>
      <c r="E29" s="237"/>
      <c r="F29" s="237"/>
      <c r="G29" s="237"/>
      <c r="H29" s="237"/>
      <c r="I29" s="31"/>
      <c r="J29" s="237"/>
      <c r="K29" s="30"/>
      <c r="L29" s="238"/>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1931</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6"/>
      <c r="E34" s="31"/>
      <c r="F34" s="237"/>
      <c r="G34" s="238"/>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6"/>
      <c r="E35" s="31"/>
      <c r="F35" s="237"/>
      <c r="G35" s="238"/>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6"/>
      <c r="E36" s="31"/>
      <c r="F36" s="237"/>
      <c r="G36" s="238"/>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6"/>
      <c r="E37" s="31"/>
      <c r="F37" s="237"/>
      <c r="G37" s="238"/>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6"/>
      <c r="E38" s="31"/>
      <c r="F38" s="237"/>
      <c r="G38" s="238"/>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6"/>
      <c r="E39" s="31"/>
      <c r="F39" s="237"/>
      <c r="G39" s="238"/>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6"/>
      <c r="E40" s="31"/>
      <c r="F40" s="237"/>
      <c r="G40" s="238"/>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6"/>
      <c r="E41" s="31"/>
      <c r="F41" s="237"/>
      <c r="G41" s="238"/>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6"/>
      <c r="E42" s="31"/>
      <c r="F42" s="237"/>
      <c r="G42" s="238"/>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6"/>
      <c r="E43" s="31"/>
      <c r="F43" s="237"/>
      <c r="G43" s="238"/>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6"/>
      <c r="E44" s="31"/>
      <c r="F44" s="237"/>
      <c r="G44" s="238"/>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6"/>
      <c r="E45" s="31"/>
      <c r="F45" s="237"/>
      <c r="G45" s="238"/>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6"/>
      <c r="E46" s="31"/>
      <c r="F46" s="237"/>
      <c r="G46" s="238"/>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6"/>
      <c r="E47" s="31"/>
      <c r="F47" s="237"/>
      <c r="G47" s="238"/>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6"/>
      <c r="E48" s="31"/>
      <c r="F48" s="237"/>
      <c r="G48" s="238"/>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6"/>
      <c r="E49" s="31"/>
      <c r="F49" s="237"/>
      <c r="G49" s="238"/>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6"/>
      <c r="E50" s="31"/>
      <c r="F50" s="237"/>
      <c r="G50" s="238"/>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6"/>
      <c r="E51" s="31"/>
      <c r="F51" s="237"/>
      <c r="G51" s="238"/>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6"/>
      <c r="E52" s="31"/>
      <c r="F52" s="237"/>
      <c r="G52" s="238"/>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6"/>
      <c r="E53" s="31"/>
      <c r="F53" s="237"/>
      <c r="G53" s="238"/>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6"/>
      <c r="E54" s="31"/>
      <c r="F54" s="237"/>
      <c r="G54" s="238"/>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6"/>
      <c r="E55" s="31"/>
      <c r="F55" s="237"/>
      <c r="G55" s="238"/>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6"/>
      <c r="E56" s="31"/>
      <c r="F56" s="237"/>
      <c r="G56" s="238"/>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6"/>
      <c r="E57" s="31"/>
      <c r="F57" s="237"/>
      <c r="G57" s="238"/>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6"/>
      <c r="E58" s="31"/>
      <c r="F58" s="237"/>
      <c r="G58" s="238"/>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6"/>
      <c r="E59" s="31"/>
      <c r="F59" s="237"/>
      <c r="G59" s="238"/>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6"/>
      <c r="E60" s="31"/>
      <c r="F60" s="237"/>
      <c r="G60" s="238"/>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6"/>
      <c r="E61" s="31"/>
      <c r="F61" s="237"/>
      <c r="G61" s="238"/>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6"/>
      <c r="E62" s="31"/>
      <c r="F62" s="237"/>
      <c r="G62" s="238"/>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6"/>
      <c r="E63" s="31"/>
      <c r="F63" s="237"/>
      <c r="G63" s="238"/>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6"/>
      <c r="E64" s="31"/>
      <c r="F64" s="237"/>
      <c r="G64" s="238"/>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6"/>
      <c r="E65" s="31"/>
      <c r="F65" s="237"/>
      <c r="G65" s="238"/>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6"/>
      <c r="E66" s="31"/>
      <c r="F66" s="237"/>
      <c r="G66" s="238"/>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6"/>
      <c r="E67" s="31"/>
      <c r="F67" s="237"/>
      <c r="G67" s="238"/>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6"/>
      <c r="E68" s="31"/>
      <c r="F68" s="237"/>
      <c r="G68" s="238"/>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6"/>
      <c r="E69" s="31"/>
      <c r="F69" s="237"/>
      <c r="G69" s="238"/>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6"/>
      <c r="E70" s="31"/>
      <c r="F70" s="237"/>
      <c r="G70" s="238"/>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6"/>
      <c r="E71" s="31"/>
      <c r="F71" s="237"/>
      <c r="G71" s="238"/>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6"/>
      <c r="E72" s="31"/>
      <c r="F72" s="237"/>
      <c r="G72" s="238"/>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6"/>
      <c r="E73" s="31"/>
      <c r="F73" s="237"/>
      <c r="G73" s="238"/>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6"/>
      <c r="E74" s="31"/>
      <c r="F74" s="237"/>
      <c r="G74" s="238"/>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6"/>
      <c r="E75" s="31"/>
      <c r="F75" s="237"/>
      <c r="G75" s="238"/>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6"/>
      <c r="E76" s="31"/>
      <c r="F76" s="237"/>
      <c r="G76" s="238"/>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6"/>
      <c r="E77" s="31"/>
      <c r="F77" s="237"/>
      <c r="G77" s="238"/>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6"/>
      <c r="E78" s="31"/>
      <c r="F78" s="237"/>
      <c r="G78" s="238"/>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6"/>
      <c r="E79" s="31"/>
      <c r="F79" s="237"/>
      <c r="G79" s="238"/>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6"/>
      <c r="E80" s="31"/>
      <c r="F80" s="237"/>
      <c r="G80" s="238"/>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6"/>
      <c r="E81" s="31"/>
      <c r="F81" s="237"/>
      <c r="G81" s="238"/>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6"/>
      <c r="E82" s="31"/>
      <c r="F82" s="237"/>
      <c r="G82" s="238"/>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6"/>
      <c r="E83" s="31"/>
      <c r="F83" s="237"/>
      <c r="G83" s="238"/>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6"/>
      <c r="E84" s="31"/>
      <c r="F84" s="237"/>
      <c r="G84" s="238"/>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6"/>
      <c r="E85" s="31"/>
      <c r="F85" s="237"/>
      <c r="G85" s="238"/>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6"/>
      <c r="E86" s="31"/>
      <c r="F86" s="237"/>
      <c r="G86" s="238"/>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6"/>
      <c r="E87" s="31"/>
      <c r="F87" s="237"/>
      <c r="G87" s="238"/>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6"/>
      <c r="E88" s="31"/>
      <c r="F88" s="237"/>
      <c r="G88" s="238"/>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6"/>
      <c r="E89" s="31"/>
      <c r="F89" s="237"/>
      <c r="G89" s="238"/>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6"/>
      <c r="E90" s="31"/>
      <c r="F90" s="237"/>
      <c r="G90" s="238"/>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6"/>
      <c r="E91" s="31"/>
      <c r="F91" s="237"/>
      <c r="G91" s="238"/>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6"/>
      <c r="E92" s="31"/>
      <c r="F92" s="237"/>
      <c r="G92" s="238"/>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6"/>
      <c r="E93" s="31"/>
      <c r="F93" s="237"/>
      <c r="G93" s="238"/>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6"/>
      <c r="E94" s="31"/>
      <c r="F94" s="237"/>
      <c r="G94" s="238"/>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6"/>
      <c r="E95" s="31"/>
      <c r="F95" s="237"/>
      <c r="G95" s="238"/>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6"/>
      <c r="E96" s="31"/>
      <c r="F96" s="237"/>
      <c r="G96" s="238"/>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6"/>
      <c r="E97" s="31"/>
      <c r="F97" s="237"/>
      <c r="G97" s="238"/>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6"/>
      <c r="E98" s="31"/>
      <c r="F98" s="237"/>
      <c r="G98" s="238"/>
      <c r="J98" s="42"/>
      <c r="K98" s="15"/>
      <c r="Y98" s="46" t="e">
        <f t="shared" si="2"/>
        <v>#N/A</v>
      </c>
      <c r="Z98" s="47" t="e">
        <f t="shared" ref="Z98:Z100" si="5">(VLOOKUP(E98,$C$4:$J$29,4,0))*(VLOOKUP(E98,$C$4:$J$29,5,0))*F98*100</f>
        <v>#N/A</v>
      </c>
      <c r="AA98" s="48" t="e">
        <f>(VLOOKUP(E98,Table6[#All],4,0))/(VLOOKUP(E98,Table6[#All],6,0))*F98</f>
        <v>#N/A</v>
      </c>
      <c r="AB98" s="49" t="e">
        <f>(VLOOKUP(E98,Table6[#All],3,0))/(VLOOKUP(E98,Table6[#All],7,0))*F98</f>
        <v>#N/A</v>
      </c>
      <c r="AC98" s="15" t="e">
        <f t="shared" ref="AC98:AC100" si="6">(VLOOKUP(E98,$C$4:$J$29,5,0))*F98</f>
        <v>#N/A</v>
      </c>
    </row>
    <row r="99" spans="3:29" x14ac:dyDescent="0.4">
      <c r="C99" s="31"/>
      <c r="D99" s="236"/>
      <c r="E99" s="31"/>
      <c r="F99" s="237"/>
      <c r="G99" s="238"/>
      <c r="J99" s="42"/>
      <c r="K99" s="15"/>
      <c r="Y99" s="46" t="e">
        <f t="shared" ref="Y99:Y10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6"/>
      <c r="E100" s="31"/>
      <c r="F100" s="237"/>
      <c r="G100" s="238"/>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J101" s="42"/>
      <c r="K101" s="15"/>
      <c r="Y101" s="46" t="e">
        <f>(VLOOKUP(#REF!, $C$4:$J$29, 8, 0))/100*#REF!</f>
        <v>#REF!</v>
      </c>
      <c r="Z101" s="47" t="e">
        <f>(VLOOKUP(#REF!,$C$4:$J$29,4,0))*(VLOOKUP(#REF!,$C$4:$J$29,5,0))*#REF!*100</f>
        <v>#REF!</v>
      </c>
      <c r="AA101" s="48" t="e">
        <f>(VLOOKUP(#REF!,Table6[#All],4,0))/(VLOOKUP(#REF!,Table6[#All],6,0))*#REF!</f>
        <v>#REF!</v>
      </c>
      <c r="AB101" s="49" t="e">
        <f>(VLOOKUP(#REF!,Table6[#All],3,0))/(VLOOKUP(#REF!,Table6[#All],7,0))*#REF!</f>
        <v>#REF!</v>
      </c>
      <c r="AC101" s="15" t="e">
        <f>(VLOOKUP(#REF!,$C$4:$J$29,5,0))*#REF!</f>
        <v>#REF!</v>
      </c>
    </row>
    <row r="102" spans="3:29" x14ac:dyDescent="0.4">
      <c r="J102" s="42"/>
      <c r="K102" s="15"/>
      <c r="Y102" s="46" t="e">
        <f>(VLOOKUP(#REF!, $C$4:$J$29, 8, 0))/100*#REF!</f>
        <v>#REF!</v>
      </c>
      <c r="Z102" s="47" t="e">
        <f>(VLOOKUP(#REF!,$C$4:$J$29,4,0))*(VLOOKUP(#REF!,$C$4:$J$29,5,0))*#REF!*100</f>
        <v>#REF!</v>
      </c>
      <c r="AA102" s="48" t="e">
        <f>(VLOOKUP(#REF!,Table6[#All],4,0))/(VLOOKUP(#REF!,Table6[#All],6,0))*#REF!</f>
        <v>#REF!</v>
      </c>
      <c r="AB102" s="49" t="e">
        <f>(VLOOKUP(#REF!,Table6[#All],3,0))/(VLOOKUP(#REF!,Table6[#All],7,0))*#REF!</f>
        <v>#REF!</v>
      </c>
      <c r="AC102" s="15" t="e">
        <f>(VLOOKUP(#REF!,$C$4:$J$29,5,0))*#REF!</f>
        <v>#REF!</v>
      </c>
    </row>
    <row r="103" spans="3:29" x14ac:dyDescent="0.4">
      <c r="J103" s="42"/>
      <c r="K103" s="15"/>
      <c r="Y103" s="46" t="e">
        <f>(VLOOKUP(#REF!, $C$4:$J$29, 8, 0))/100*#REF!</f>
        <v>#REF!</v>
      </c>
      <c r="Z103" s="47" t="e">
        <f>(VLOOKUP(#REF!,$C$4:$J$29,4,0))*(VLOOKUP(#REF!,$C$4:$J$29,5,0))*#REF!*100</f>
        <v>#REF!</v>
      </c>
      <c r="AA103" s="48" t="e">
        <f>(VLOOKUP(#REF!,Table6[#All],4,0))/(VLOOKUP(#REF!,Table6[#All],6,0))*#REF!</f>
        <v>#REF!</v>
      </c>
      <c r="AB103" s="49" t="e">
        <f>(VLOOKUP(#REF!,Table6[#All],3,0))/(VLOOKUP(#REF!,Table6[#All],7,0))*#REF!</f>
        <v>#REF!</v>
      </c>
      <c r="AC103" s="15" t="e">
        <f>(VLOOKUP(#REF!,$C$4:$J$29,5,0))*#REF!</f>
        <v>#REF!</v>
      </c>
    </row>
    <row r="104" spans="3:29" x14ac:dyDescent="0.4">
      <c r="J104" s="42"/>
      <c r="K104" s="15"/>
      <c r="Y104" s="46" t="e">
        <f>(VLOOKUP(#REF!, $C$4:$J$29, 8, 0))/100*#REF!</f>
        <v>#REF!</v>
      </c>
      <c r="Z104" s="47" t="e">
        <f>(VLOOKUP(#REF!,$C$4:$J$29,4,0))*(VLOOKUP(#REF!,$C$4:$J$29,5,0))*#REF!*100</f>
        <v>#REF!</v>
      </c>
      <c r="AA104" s="48" t="e">
        <f>(VLOOKUP(#REF!,Table6[#All],4,0))/(VLOOKUP(#REF!,Table6[#All],6,0))*#REF!</f>
        <v>#REF!</v>
      </c>
      <c r="AB104" s="49" t="e">
        <f>(VLOOKUP(#REF!,Table6[#All],3,0))/(VLOOKUP(#REF!,Table6[#All],7,0))*#REF!</f>
        <v>#REF!</v>
      </c>
      <c r="AC104" s="15" t="e">
        <f>(VLOOKUP(#REF!,$C$4:$J$29,5,0))*#REF!</f>
        <v>#REF!</v>
      </c>
    </row>
    <row r="105" spans="3:29" x14ac:dyDescent="0.4">
      <c r="J105" s="42"/>
      <c r="K105" s="15"/>
      <c r="Y105" s="46" t="e">
        <f>(VLOOKUP(#REF!, $C$4:$J$29, 8, 0))/100*#REF!</f>
        <v>#REF!</v>
      </c>
      <c r="Z105" s="47" t="e">
        <f>(VLOOKUP(#REF!,$C$4:$J$29,4,0))*(VLOOKUP(#REF!,$C$4:$J$29,5,0))*#REF!*100</f>
        <v>#REF!</v>
      </c>
      <c r="AA105" s="48" t="e">
        <f>(VLOOKUP(#REF!,Table6[#All],4,0))/(VLOOKUP(#REF!,Table6[#All],6,0))*#REF!</f>
        <v>#REF!</v>
      </c>
      <c r="AB105" s="49" t="e">
        <f>(VLOOKUP(#REF!,Table6[#All],3,0))/(VLOOKUP(#REF!,Table6[#All],7,0))*#REF!</f>
        <v>#REF!</v>
      </c>
      <c r="AC105" s="15" t="e">
        <f>(VLOOKUP(#REF!,$C$4:$J$29,5,0))*#REF!</f>
        <v>#REF!</v>
      </c>
    </row>
    <row r="106" spans="3:29" x14ac:dyDescent="0.4">
      <c r="J106" s="42"/>
      <c r="K106" s="15"/>
      <c r="Y106" s="46" t="e">
        <f>(VLOOKUP(#REF!, $C$4:$J$29, 8, 0))/100*#REF!</f>
        <v>#REF!</v>
      </c>
      <c r="Z106" s="47" t="e">
        <f>(VLOOKUP(#REF!,$C$4:$J$29,4,0))*(VLOOKUP(#REF!,$C$4:$J$29,5,0))*#REF!*100</f>
        <v>#REF!</v>
      </c>
      <c r="AA106" s="48" t="e">
        <f>(VLOOKUP(#REF!,Table6[#All],4,0))/(VLOOKUP(#REF!,Table6[#All],6,0))*#REF!</f>
        <v>#REF!</v>
      </c>
      <c r="AB106" s="49" t="e">
        <f>(VLOOKUP(#REF!,Table6[#All],3,0))/(VLOOKUP(#REF!,Table6[#All],7,0))*#REF!</f>
        <v>#REF!</v>
      </c>
      <c r="AC106" s="15" t="e">
        <f>(VLOOKUP(#REF!,$C$4:$J$29,5,0))*#REF!</f>
        <v>#REF!</v>
      </c>
    </row>
    <row r="107" spans="3:29" x14ac:dyDescent="0.4">
      <c r="J107" s="42"/>
      <c r="K107" s="15"/>
      <c r="Y107" s="46" t="e">
        <f>(VLOOKUP(#REF!, $C$4:$J$29, 8, 0))/100*#REF!</f>
        <v>#REF!</v>
      </c>
      <c r="Z107" s="47" t="e">
        <f>(VLOOKUP(#REF!,$C$4:$J$29,4,0))*(VLOOKUP(#REF!,$C$4:$J$29,5,0))*#REF!*100</f>
        <v>#REF!</v>
      </c>
      <c r="AA107" s="48" t="e">
        <f>(VLOOKUP(#REF!,Table6[#All],4,0))/(VLOOKUP(#REF!,Table6[#All],6,0))*#REF!</f>
        <v>#REF!</v>
      </c>
      <c r="AB107" s="49" t="e">
        <f>(VLOOKUP(#REF!,Table6[#All],3,0))/(VLOOKUP(#REF!,Table6[#All],7,0))*#REF!</f>
        <v>#REF!</v>
      </c>
      <c r="AC107" s="15" t="e">
        <f>(VLOOKUP(#REF!,$C$4:$J$29,5,0))*#REF!</f>
        <v>#REF!</v>
      </c>
    </row>
    <row r="108" spans="3:29" x14ac:dyDescent="0.4">
      <c r="J108" s="42"/>
      <c r="K108" s="15"/>
      <c r="Y108" s="46" t="e">
        <f>(VLOOKUP(#REF!, $C$4:$J$29, 8, 0))/100*#REF!</f>
        <v>#REF!</v>
      </c>
      <c r="Z108" s="47" t="e">
        <f>(VLOOKUP(#REF!,$C$4:$J$29,4,0))*(VLOOKUP(#REF!,$C$4:$J$29,5,0))*#REF!*100</f>
        <v>#REF!</v>
      </c>
      <c r="AA108" s="48" t="e">
        <f>(VLOOKUP(#REF!,Table6[#All],4,0))/(VLOOKUP(#REF!,Table6[#All],6,0))*#REF!</f>
        <v>#REF!</v>
      </c>
      <c r="AB108" s="49" t="e">
        <f>(VLOOKUP(#REF!,Table6[#All],3,0))/(VLOOKUP(#REF!,Table6[#All],7,0))*#REF!</f>
        <v>#REF!</v>
      </c>
      <c r="AC108" s="15" t="e">
        <f>(VLOOKUP(#REF!,$C$4:$J$29,5,0))*#REF!</f>
        <v>#REF!</v>
      </c>
    </row>
    <row r="109" spans="3:29" x14ac:dyDescent="0.4">
      <c r="J109" s="42"/>
      <c r="K109" s="15"/>
      <c r="Y109" s="46" t="e">
        <f>(VLOOKUP(#REF!, $C$4:$J$29, 8, 0))/100*#REF!</f>
        <v>#REF!</v>
      </c>
      <c r="Z109" s="47" t="e">
        <f>(VLOOKUP(#REF!,$C$4:$J$29,4,0))*(VLOOKUP(#REF!,$C$4:$J$29,5,0))*#REF!*100</f>
        <v>#REF!</v>
      </c>
      <c r="AA109" s="48" t="e">
        <f>(VLOOKUP(#REF!,Table6[#All],4,0))/(VLOOKUP(#REF!,Table6[#All],6,0))*#REF!</f>
        <v>#REF!</v>
      </c>
      <c r="AB109" s="49" t="e">
        <f>(VLOOKUP(#REF!,Table6[#All],3,0))/(VLOOKUP(#REF!,Table6[#All],7,0))*#REF!</f>
        <v>#REF!</v>
      </c>
      <c r="AC109" s="15" t="e">
        <f>(VLOOKUP(#REF!,$C$4:$J$29,5,0))*#REF!</f>
        <v>#REF!</v>
      </c>
    </row>
    <row r="110" spans="3:29" x14ac:dyDescent="0.4">
      <c r="J110" s="42"/>
      <c r="K110" s="15"/>
      <c r="Y110" s="46" t="e">
        <f>(VLOOKUP(#REF!, $C$4:$J$29, 8, 0))/100*#REF!</f>
        <v>#REF!</v>
      </c>
      <c r="Z110" s="47" t="e">
        <f>(VLOOKUP(#REF!,$C$4:$J$29,4,0))*(VLOOKUP(#REF!,$C$4:$J$29,5,0))*#REF!*100</f>
        <v>#REF!</v>
      </c>
      <c r="AA110" s="48" t="e">
        <f>(VLOOKUP(#REF!,Table6[#All],4,0))/(VLOOKUP(#REF!,Table6[#All],6,0))*#REF!</f>
        <v>#REF!</v>
      </c>
      <c r="AB110" s="49" t="e">
        <f>(VLOOKUP(#REF!,Table6[#All],3,0))/(VLOOKUP(#REF!,Table6[#All],7,0))*#REF!</f>
        <v>#REF!</v>
      </c>
      <c r="AC110" s="15" t="e">
        <f>(VLOOKUP(#REF!,$C$4:$J$29,5,0))*#REF!</f>
        <v>#REF!</v>
      </c>
    </row>
    <row r="111" spans="3:29" x14ac:dyDescent="0.4">
      <c r="J111" s="42"/>
      <c r="K111" s="15"/>
      <c r="Y111" s="46" t="e">
        <f>(VLOOKUP(#REF!, $C$4:$J$29, 8, 0))/100*#REF!</f>
        <v>#REF!</v>
      </c>
      <c r="Z111" s="47" t="e">
        <f>(VLOOKUP(#REF!,$C$4:$J$29,4,0))*(VLOOKUP(#REF!,$C$4:$J$29,5,0))*#REF!*100</f>
        <v>#REF!</v>
      </c>
      <c r="AA111" s="48" t="e">
        <f>(VLOOKUP(#REF!,Table6[#All],4,0))/(VLOOKUP(#REF!,Table6[#All],6,0))*#REF!</f>
        <v>#REF!</v>
      </c>
      <c r="AB111" s="49" t="e">
        <f>(VLOOKUP(#REF!,Table6[#All],3,0))/(VLOOKUP(#REF!,Table6[#All],7,0))*#REF!</f>
        <v>#REF!</v>
      </c>
      <c r="AC111" s="15" t="e">
        <f>(VLOOKUP(#REF!,$C$4:$J$29,5,0))*#REF!</f>
        <v>#REF!</v>
      </c>
    </row>
    <row r="112" spans="3:29" x14ac:dyDescent="0.4">
      <c r="J112" s="42"/>
      <c r="K112" s="15"/>
      <c r="Y112" s="46" t="e">
        <f>(VLOOKUP(#REF!, $C$4:$J$29, 8, 0))/100*#REF!</f>
        <v>#REF!</v>
      </c>
      <c r="Z112" s="47" t="e">
        <f>(VLOOKUP(#REF!,$C$4:$J$29,4,0))*(VLOOKUP(#REF!,$C$4:$J$29,5,0))*#REF!*100</f>
        <v>#REF!</v>
      </c>
      <c r="AA112" s="48" t="e">
        <f>(VLOOKUP(#REF!,Table6[#All],4,0))/(VLOOKUP(#REF!,Table6[#All],6,0))*#REF!</f>
        <v>#REF!</v>
      </c>
      <c r="AB112" s="49" t="e">
        <f>(VLOOKUP(#REF!,Table6[#All],3,0))/(VLOOKUP(#REF!,Table6[#All],7,0))*#REF!</f>
        <v>#REF!</v>
      </c>
      <c r="AC112" s="15" t="e">
        <f>(VLOOKUP(#REF!,$C$4:$J$29,5,0))*#REF!</f>
        <v>#REF!</v>
      </c>
    </row>
    <row r="113" spans="10:29" x14ac:dyDescent="0.4">
      <c r="J113" s="42"/>
      <c r="K113" s="15"/>
      <c r="Y113" s="46" t="e">
        <f>(VLOOKUP(#REF!, $C$4:$J$29, 8, 0))/100*#REF!</f>
        <v>#REF!</v>
      </c>
      <c r="Z113" s="47" t="e">
        <f>(VLOOKUP(#REF!,$C$4:$J$29,4,0))*(VLOOKUP(#REF!,$C$4:$J$29,5,0))*#REF!*100</f>
        <v>#REF!</v>
      </c>
      <c r="AA113" s="48" t="e">
        <f>(VLOOKUP(#REF!,Table6[#All],4,0))/(VLOOKUP(#REF!,Table6[#All],6,0))*#REF!</f>
        <v>#REF!</v>
      </c>
      <c r="AB113" s="49" t="e">
        <f>(VLOOKUP(#REF!,Table6[#All],3,0))/(VLOOKUP(#REF!,Table6[#All],7,0))*#REF!</f>
        <v>#REF!</v>
      </c>
      <c r="AC113" s="15" t="e">
        <f>(VLOOKUP(#REF!,$C$4:$J$29,5,0))*#REF!</f>
        <v>#REF!</v>
      </c>
    </row>
    <row r="114" spans="10:29" x14ac:dyDescent="0.4">
      <c r="J114" s="42"/>
      <c r="K114" s="15"/>
      <c r="Y114" s="46" t="e">
        <f>(VLOOKUP(#REF!, $C$4:$J$29, 8, 0))/100*#REF!</f>
        <v>#REF!</v>
      </c>
      <c r="Z114" s="47" t="e">
        <f>(VLOOKUP(#REF!,$C$4:$J$29,4,0))*(VLOOKUP(#REF!,$C$4:$J$29,5,0))*#REF!*100</f>
        <v>#REF!</v>
      </c>
      <c r="AA114" s="48" t="e">
        <f>(VLOOKUP(#REF!,Table6[#All],4,0))/(VLOOKUP(#REF!,Table6[#All],6,0))*#REF!</f>
        <v>#REF!</v>
      </c>
      <c r="AB114" s="49" t="e">
        <f>(VLOOKUP(#REF!,Table6[#All],3,0))/(VLOOKUP(#REF!,Table6[#All],7,0))*#REF!</f>
        <v>#REF!</v>
      </c>
      <c r="AC114" s="15" t="e">
        <f>(VLOOKUP(#REF!,$C$4:$J$29,5,0))*#REF!</f>
        <v>#REF!</v>
      </c>
    </row>
    <row r="115" spans="10:29" x14ac:dyDescent="0.4">
      <c r="J115" s="42"/>
      <c r="K115" s="15"/>
      <c r="Y115" s="46" t="e">
        <f>(VLOOKUP(#REF!, $C$4:$J$29, 8, 0))/100*#REF!</f>
        <v>#REF!</v>
      </c>
      <c r="Z115" s="47" t="e">
        <f>(VLOOKUP(#REF!,$C$4:$J$29,4,0))*(VLOOKUP(#REF!,$C$4:$J$29,5,0))*#REF!*100</f>
        <v>#REF!</v>
      </c>
      <c r="AA115" s="48" t="e">
        <f>(VLOOKUP(#REF!,Table6[#All],4,0))/(VLOOKUP(#REF!,Table6[#All],6,0))*#REF!</f>
        <v>#REF!</v>
      </c>
      <c r="AB115" s="49" t="e">
        <f>(VLOOKUP(#REF!,Table6[#All],3,0))/(VLOOKUP(#REF!,Table6[#All],7,0))*#REF!</f>
        <v>#REF!</v>
      </c>
      <c r="AC115" s="15" t="e">
        <f>(VLOOKUP(#REF!,$C$4:$J$29,5,0))*#REF!</f>
        <v>#REF!</v>
      </c>
    </row>
    <row r="116" spans="10:29" x14ac:dyDescent="0.4">
      <c r="J116" s="42"/>
      <c r="K116" s="15"/>
      <c r="Y116" s="46" t="e">
        <f>(VLOOKUP(#REF!, $C$4:$J$29, 8, 0))/100*#REF!</f>
        <v>#REF!</v>
      </c>
      <c r="Z116" s="47" t="e">
        <f>(VLOOKUP(#REF!,$C$4:$J$29,4,0))*(VLOOKUP(#REF!,$C$4:$J$29,5,0))*#REF!*100</f>
        <v>#REF!</v>
      </c>
      <c r="AA116" s="48" t="e">
        <f>(VLOOKUP(#REF!,Table6[#All],4,0))/(VLOOKUP(#REF!,Table6[#All],6,0))*#REF!</f>
        <v>#REF!</v>
      </c>
      <c r="AB116" s="49" t="e">
        <f>(VLOOKUP(#REF!,Table6[#All],3,0))/(VLOOKUP(#REF!,Table6[#All],7,0))*#REF!</f>
        <v>#REF!</v>
      </c>
      <c r="AC116" s="15" t="e">
        <f>(VLOOKUP(#REF!,$C$4:$J$29,5,0))*#REF!</f>
        <v>#REF!</v>
      </c>
    </row>
    <row r="117" spans="10:29" x14ac:dyDescent="0.4">
      <c r="J117" s="42"/>
      <c r="K117" s="15"/>
      <c r="Y117" s="46" t="e">
        <f>(VLOOKUP(#REF!, $C$4:$J$29, 8, 0))/100*#REF!</f>
        <v>#REF!</v>
      </c>
      <c r="Z117" s="47" t="e">
        <f>(VLOOKUP(#REF!,$C$4:$J$29,4,0))*(VLOOKUP(#REF!,$C$4:$J$29,5,0))*#REF!*100</f>
        <v>#REF!</v>
      </c>
      <c r="AA117" s="48" t="e">
        <f>(VLOOKUP(#REF!,Table6[#All],4,0))/(VLOOKUP(#REF!,Table6[#All],6,0))*#REF!</f>
        <v>#REF!</v>
      </c>
      <c r="AB117" s="49" t="e">
        <f>(VLOOKUP(#REF!,Table6[#All],3,0))/(VLOOKUP(#REF!,Table6[#All],7,0))*#REF!</f>
        <v>#REF!</v>
      </c>
      <c r="AC117" s="15" t="e">
        <f>(VLOOKUP(#REF!,$C$4:$J$29,5,0))*#REF!</f>
        <v>#REF!</v>
      </c>
    </row>
    <row r="118" spans="10:29" x14ac:dyDescent="0.4">
      <c r="J118" s="42"/>
      <c r="K118" s="15"/>
      <c r="Y118" s="46" t="e">
        <f>(VLOOKUP(#REF!, $C$4:$J$29, 8, 0))/100*#REF!</f>
        <v>#REF!</v>
      </c>
      <c r="Z118" s="47" t="e">
        <f>(VLOOKUP(#REF!,$C$4:$J$29,4,0))*(VLOOKUP(#REF!,$C$4:$J$29,5,0))*#REF!*100</f>
        <v>#REF!</v>
      </c>
      <c r="AA118" s="48" t="e">
        <f>(VLOOKUP(#REF!,Table6[#All],4,0))/(VLOOKUP(#REF!,Table6[#All],6,0))*#REF!</f>
        <v>#REF!</v>
      </c>
      <c r="AB118" s="49" t="e">
        <f>(VLOOKUP(#REF!,Table6[#All],3,0))/(VLOOKUP(#REF!,Table6[#All],7,0))*#REF!</f>
        <v>#REF!</v>
      </c>
      <c r="AC118" s="15" t="e">
        <f>(VLOOKUP(#REF!,$C$4:$J$29,5,0))*#REF!</f>
        <v>#REF!</v>
      </c>
    </row>
    <row r="119" spans="10:29" x14ac:dyDescent="0.4">
      <c r="J119" s="42"/>
      <c r="K119" s="15"/>
      <c r="Y119" s="46" t="e">
        <f>(VLOOKUP(#REF!, $C$4:$J$29, 8, 0))/100*#REF!</f>
        <v>#REF!</v>
      </c>
      <c r="Z119" s="47" t="e">
        <f>(VLOOKUP(#REF!,$C$4:$J$29,4,0))*(VLOOKUP(#REF!,$C$4:$J$29,5,0))*#REF!*100</f>
        <v>#REF!</v>
      </c>
      <c r="AA119" s="48" t="e">
        <f>(VLOOKUP(#REF!,Table6[#All],4,0))/(VLOOKUP(#REF!,Table6[#All],6,0))*#REF!</f>
        <v>#REF!</v>
      </c>
      <c r="AB119" s="49" t="e">
        <f>(VLOOKUP(#REF!,Table6[#All],3,0))/(VLOOKUP(#REF!,Table6[#All],7,0))*#REF!</f>
        <v>#REF!</v>
      </c>
      <c r="AC119" s="15" t="e">
        <f>(VLOOKUP(#REF!,$C$4:$J$29,5,0))*#REF!</f>
        <v>#REF!</v>
      </c>
    </row>
    <row r="120" spans="10:29" x14ac:dyDescent="0.4">
      <c r="J120" s="42"/>
      <c r="K120" s="15"/>
      <c r="Y120" s="46" t="e">
        <f>(VLOOKUP(#REF!, $C$4:$J$29, 8, 0))/100*#REF!</f>
        <v>#REF!</v>
      </c>
      <c r="Z120" s="47" t="e">
        <f>(VLOOKUP(#REF!,$C$4:$J$29,4,0))*(VLOOKUP(#REF!,$C$4:$J$29,5,0))*#REF!*100</f>
        <v>#REF!</v>
      </c>
      <c r="AA120" s="48" t="e">
        <f>(VLOOKUP(#REF!,Table6[#All],4,0))/(VLOOKUP(#REF!,Table6[#All],6,0))*#REF!</f>
        <v>#REF!</v>
      </c>
      <c r="AB120" s="49" t="e">
        <f>(VLOOKUP(#REF!,Table6[#All],3,0))/(VLOOKUP(#REF!,Table6[#All],7,0))*#REF!</f>
        <v>#REF!</v>
      </c>
      <c r="AC120" s="15" t="e">
        <f>(VLOOKUP(#REF!,$C$4:$J$29,5,0))*#REF!</f>
        <v>#REF!</v>
      </c>
    </row>
    <row r="121" spans="10:29" x14ac:dyDescent="0.4">
      <c r="J121" s="42"/>
      <c r="K121" s="15"/>
      <c r="Y121" s="46" t="e">
        <f>(VLOOKUP(#REF!, $C$4:$J$29, 8, 0))/100*#REF!</f>
        <v>#REF!</v>
      </c>
      <c r="Z121" s="47" t="e">
        <f>(VLOOKUP(#REF!,$C$4:$J$29,4,0))*(VLOOKUP(#REF!,$C$4:$J$29,5,0))*#REF!*100</f>
        <v>#REF!</v>
      </c>
      <c r="AA121" s="48" t="e">
        <f>(VLOOKUP(#REF!,Table6[#All],4,0))/(VLOOKUP(#REF!,Table6[#All],6,0))*#REF!</f>
        <v>#REF!</v>
      </c>
      <c r="AB121" s="49" t="e">
        <f>(VLOOKUP(#REF!,Table6[#All],3,0))/(VLOOKUP(#REF!,Table6[#All],7,0))*#REF!</f>
        <v>#REF!</v>
      </c>
      <c r="AC121" s="15" t="e">
        <f>(VLOOKUP(#REF!,$C$4:$J$29,5,0))*#REF!</f>
        <v>#REF!</v>
      </c>
    </row>
    <row r="122" spans="10:29" x14ac:dyDescent="0.4">
      <c r="J122" s="42"/>
      <c r="K122" s="15"/>
      <c r="Y122" s="46" t="e">
        <f>(VLOOKUP(#REF!, $C$4:$J$29, 8, 0))/100*#REF!</f>
        <v>#REF!</v>
      </c>
      <c r="Z122" s="47" t="e">
        <f>(VLOOKUP(#REF!,$C$4:$J$29,4,0))*(VLOOKUP(#REF!,$C$4:$J$29,5,0))*#REF!*100</f>
        <v>#REF!</v>
      </c>
      <c r="AA122" s="48" t="e">
        <f>(VLOOKUP(#REF!,Table6[#All],4,0))/(VLOOKUP(#REF!,Table6[#All],6,0))*#REF!</f>
        <v>#REF!</v>
      </c>
      <c r="AB122" s="49" t="e">
        <f>(VLOOKUP(#REF!,Table6[#All],3,0))/(VLOOKUP(#REF!,Table6[#All],7,0))*#REF!</f>
        <v>#REF!</v>
      </c>
      <c r="AC122" s="15" t="e">
        <f>(VLOOKUP(#REF!,$C$4:$J$29,5,0))*#REF!</f>
        <v>#REF!</v>
      </c>
    </row>
    <row r="123" spans="10:29" x14ac:dyDescent="0.4">
      <c r="J123" s="42"/>
      <c r="K123" s="15"/>
      <c r="Y123" s="46" t="e">
        <f>(VLOOKUP(#REF!, $C$4:$J$29, 8, 0))/100*#REF!</f>
        <v>#REF!</v>
      </c>
      <c r="Z123" s="47" t="e">
        <f>(VLOOKUP(#REF!,$C$4:$J$29,4,0))*(VLOOKUP(#REF!,$C$4:$J$29,5,0))*#REF!*100</f>
        <v>#REF!</v>
      </c>
      <c r="AA123" s="48" t="e">
        <f>(VLOOKUP(#REF!,Table6[#All],4,0))/(VLOOKUP(#REF!,Table6[#All],6,0))*#REF!</f>
        <v>#REF!</v>
      </c>
      <c r="AB123" s="49" t="e">
        <f>(VLOOKUP(#REF!,Table6[#All],3,0))/(VLOOKUP(#REF!,Table6[#All],7,0))*#REF!</f>
        <v>#REF!</v>
      </c>
      <c r="AC123" s="15" t="e">
        <f>(VLOOKUP(#REF!,$C$4:$J$29,5,0))*#REF!</f>
        <v>#REF!</v>
      </c>
    </row>
    <row r="124" spans="10:29" x14ac:dyDescent="0.4">
      <c r="J124" s="42"/>
      <c r="K124" s="15"/>
      <c r="Y124" s="46" t="e">
        <f>(VLOOKUP(#REF!, $C$4:$J$29, 8, 0))/100*#REF!</f>
        <v>#REF!</v>
      </c>
      <c r="Z124" s="47" t="e">
        <f>(VLOOKUP(#REF!,$C$4:$J$29,4,0))*(VLOOKUP(#REF!,$C$4:$J$29,5,0))*#REF!*100</f>
        <v>#REF!</v>
      </c>
      <c r="AA124" s="48" t="e">
        <f>(VLOOKUP(#REF!,Table6[#All],4,0))/(VLOOKUP(#REF!,Table6[#All],6,0))*#REF!</f>
        <v>#REF!</v>
      </c>
      <c r="AB124" s="49" t="e">
        <f>(VLOOKUP(#REF!,Table6[#All],3,0))/(VLOOKUP(#REF!,Table6[#All],7,0))*#REF!</f>
        <v>#REF!</v>
      </c>
      <c r="AC124" s="15" t="e">
        <f>(VLOOKUP(#REF!,$C$4:$J$29,5,0))*#REF!</f>
        <v>#REF!</v>
      </c>
    </row>
    <row r="125" spans="10:29" x14ac:dyDescent="0.4">
      <c r="J125" s="42"/>
      <c r="K125" s="15"/>
      <c r="Y125" s="46" t="e">
        <f>(VLOOKUP(#REF!, $C$4:$J$29, 8, 0))/100*#REF!</f>
        <v>#REF!</v>
      </c>
      <c r="Z125" s="47" t="e">
        <f>(VLOOKUP(#REF!,$C$4:$J$29,4,0))*(VLOOKUP(#REF!,$C$4:$J$29,5,0))*#REF!*100</f>
        <v>#REF!</v>
      </c>
      <c r="AA125" s="48" t="e">
        <f>(VLOOKUP(#REF!,Table6[#All],4,0))/(VLOOKUP(#REF!,Table6[#All],6,0))*#REF!</f>
        <v>#REF!</v>
      </c>
      <c r="AB125" s="49" t="e">
        <f>(VLOOKUP(#REF!,Table6[#All],3,0))/(VLOOKUP(#REF!,Table6[#All],7,0))*#REF!</f>
        <v>#REF!</v>
      </c>
      <c r="AC125" s="15" t="e">
        <f>(VLOOKUP(#REF!,$C$4:$J$29,5,0))*#REF!</f>
        <v>#REF!</v>
      </c>
    </row>
    <row r="126" spans="10:29" x14ac:dyDescent="0.4">
      <c r="J126" s="42"/>
      <c r="K126" s="15"/>
      <c r="Y126" s="46" t="e">
        <f>(VLOOKUP(#REF!, $C$4:$J$29, 8, 0))/100*#REF!</f>
        <v>#REF!</v>
      </c>
      <c r="Z126" s="47" t="e">
        <f>(VLOOKUP(#REF!,$C$4:$J$29,4,0))*(VLOOKUP(#REF!,$C$4:$J$29,5,0))*#REF!*100</f>
        <v>#REF!</v>
      </c>
      <c r="AA126" s="48" t="e">
        <f>(VLOOKUP(#REF!,Table6[#All],4,0))/(VLOOKUP(#REF!,Table6[#All],6,0))*#REF!</f>
        <v>#REF!</v>
      </c>
      <c r="AB126" s="49" t="e">
        <f>(VLOOKUP(#REF!,Table6[#All],3,0))/(VLOOKUP(#REF!,Table6[#All],7,0))*#REF!</f>
        <v>#REF!</v>
      </c>
      <c r="AC126" s="15" t="e">
        <f>(VLOOKUP(#REF!,$C$4:$J$29,5,0))*#REF!</f>
        <v>#REF!</v>
      </c>
    </row>
    <row r="127" spans="10:29" x14ac:dyDescent="0.4">
      <c r="J127" s="42"/>
      <c r="K127" s="15"/>
      <c r="Y127" s="46" t="e">
        <f>(VLOOKUP(#REF!, $C$4:$J$29, 8, 0))/100*#REF!</f>
        <v>#REF!</v>
      </c>
      <c r="Z127" s="47" t="e">
        <f>(VLOOKUP(#REF!,$C$4:$J$29,4,0))*(VLOOKUP(#REF!,$C$4:$J$29,5,0))*#REF!*100</f>
        <v>#REF!</v>
      </c>
      <c r="AA127" s="48" t="e">
        <f>(VLOOKUP(#REF!,Table6[#All],4,0))/(VLOOKUP(#REF!,Table6[#All],6,0))*#REF!</f>
        <v>#REF!</v>
      </c>
      <c r="AB127" s="49" t="e">
        <f>(VLOOKUP(#REF!,Table6[#All],3,0))/(VLOOKUP(#REF!,Table6[#All],7,0))*#REF!</f>
        <v>#REF!</v>
      </c>
      <c r="AC127" s="15" t="e">
        <f>(VLOOKUP(#REF!,$C$4:$J$29,5,0))*#REF!</f>
        <v>#REF!</v>
      </c>
    </row>
    <row r="128" spans="10:29" x14ac:dyDescent="0.4">
      <c r="J128" s="42"/>
      <c r="K128" s="15"/>
      <c r="Y128" s="46" t="e">
        <f>(VLOOKUP(#REF!, $C$4:$J$29, 8, 0))/100*#REF!</f>
        <v>#REF!</v>
      </c>
      <c r="Z128" s="47" t="e">
        <f>(VLOOKUP(#REF!,$C$4:$J$29,4,0))*(VLOOKUP(#REF!,$C$4:$J$29,5,0))*#REF!*100</f>
        <v>#REF!</v>
      </c>
      <c r="AA128" s="48" t="e">
        <f>(VLOOKUP(#REF!,Table6[#All],4,0))/(VLOOKUP(#REF!,Table6[#All],6,0))*#REF!</f>
        <v>#REF!</v>
      </c>
      <c r="AB128" s="49" t="e">
        <f>(VLOOKUP(#REF!,Table6[#All],3,0))/(VLOOKUP(#REF!,Table6[#All],7,0))*#REF!</f>
        <v>#REF!</v>
      </c>
      <c r="AC128" s="15" t="e">
        <f>(VLOOKUP(#REF!,$C$4:$J$29,5,0))*#REF!</f>
        <v>#REF!</v>
      </c>
    </row>
    <row r="129" spans="10:29" x14ac:dyDescent="0.4">
      <c r="J129" s="42"/>
      <c r="K129" s="15"/>
      <c r="Y129" s="46" t="e">
        <f>(VLOOKUP(#REF!, $C$4:$J$29, 8, 0))/100*#REF!</f>
        <v>#REF!</v>
      </c>
      <c r="Z129" s="47" t="e">
        <f>(VLOOKUP(#REF!,$C$4:$J$29,4,0))*(VLOOKUP(#REF!,$C$4:$J$29,5,0))*#REF!*100</f>
        <v>#REF!</v>
      </c>
      <c r="AA129" s="48" t="e">
        <f>(VLOOKUP(#REF!,Table6[#All],4,0))/(VLOOKUP(#REF!,Table6[#All],6,0))*#REF!</f>
        <v>#REF!</v>
      </c>
      <c r="AB129" s="49" t="e">
        <f>(VLOOKUP(#REF!,Table6[#All],3,0))/(VLOOKUP(#REF!,Table6[#All],7,0))*#REF!</f>
        <v>#REF!</v>
      </c>
      <c r="AC129" s="15" t="e">
        <f>(VLOOKUP(#REF!,$C$4:$J$29,5,0))*#REF!</f>
        <v>#REF!</v>
      </c>
    </row>
    <row r="130" spans="10:29" x14ac:dyDescent="0.4">
      <c r="J130" s="42"/>
      <c r="K130" s="15"/>
      <c r="Y130" s="46" t="e">
        <f>(VLOOKUP(#REF!, $C$4:$J$29, 8, 0))/100*#REF!</f>
        <v>#REF!</v>
      </c>
      <c r="Z130" s="47" t="e">
        <f>(VLOOKUP(#REF!,$C$4:$J$29,4,0))*(VLOOKUP(#REF!,$C$4:$J$29,5,0))*#REF!*100</f>
        <v>#REF!</v>
      </c>
      <c r="AA130" s="48" t="e">
        <f>(VLOOKUP(#REF!,Table6[#All],4,0))/(VLOOKUP(#REF!,Table6[#All],6,0))*#REF!</f>
        <v>#REF!</v>
      </c>
      <c r="AB130" s="49" t="e">
        <f>(VLOOKUP(#REF!,Table6[#All],3,0))/(VLOOKUP(#REF!,Table6[#All],7,0))*#REF!</f>
        <v>#REF!</v>
      </c>
      <c r="AC130" s="15" t="e">
        <f>(VLOOKUP(#REF!,$C$4:$J$29,5,0))*#REF!</f>
        <v>#REF!</v>
      </c>
    </row>
    <row r="131" spans="10:29" x14ac:dyDescent="0.4">
      <c r="J131" s="42"/>
      <c r="K131" s="15"/>
      <c r="Y131" s="46" t="e">
        <f>(VLOOKUP(#REF!, $C$4:$J$29, 8, 0))/100*#REF!</f>
        <v>#REF!</v>
      </c>
      <c r="Z131" s="47" t="e">
        <f>(VLOOKUP(#REF!,$C$4:$J$29,4,0))*(VLOOKUP(#REF!,$C$4:$J$29,5,0))*#REF!*100</f>
        <v>#REF!</v>
      </c>
      <c r="AA131" s="48" t="e">
        <f>(VLOOKUP(#REF!,Table6[#All],4,0))/(VLOOKUP(#REF!,Table6[#All],6,0))*#REF!</f>
        <v>#REF!</v>
      </c>
      <c r="AB131" s="49" t="e">
        <f>(VLOOKUP(#REF!,Table6[#All],3,0))/(VLOOKUP(#REF!,Table6[#All],7,0))*#REF!</f>
        <v>#REF!</v>
      </c>
      <c r="AC131" s="15" t="e">
        <f>(VLOOKUP(#REF!,$C$4:$J$29,5,0))*#REF!</f>
        <v>#REF!</v>
      </c>
    </row>
    <row r="132" spans="10:29" x14ac:dyDescent="0.4">
      <c r="J132" s="42"/>
      <c r="K132" s="15"/>
      <c r="Y132" s="46" t="e">
        <f>(VLOOKUP(#REF!, $C$4:$J$29, 8, 0))/100*#REF!</f>
        <v>#REF!</v>
      </c>
      <c r="Z132" s="47" t="e">
        <f>(VLOOKUP(#REF!,$C$4:$J$29,4,0))*(VLOOKUP(#REF!,$C$4:$J$29,5,0))*#REF!*100</f>
        <v>#REF!</v>
      </c>
      <c r="AA132" s="48" t="e">
        <f>(VLOOKUP(#REF!,Table6[#All],4,0))/(VLOOKUP(#REF!,Table6[#All],6,0))*#REF!</f>
        <v>#REF!</v>
      </c>
      <c r="AB132" s="49" t="e">
        <f>(VLOOKUP(#REF!,Table6[#All],3,0))/(VLOOKUP(#REF!,Table6[#All],7,0))*#REF!</f>
        <v>#REF!</v>
      </c>
      <c r="AC132" s="15" t="e">
        <f>(VLOOKUP(#REF!,$C$4:$J$29,5,0))*#REF!</f>
        <v>#REF!</v>
      </c>
    </row>
    <row r="133" spans="10:29" x14ac:dyDescent="0.4">
      <c r="J133" s="42"/>
      <c r="K133" s="15"/>
      <c r="Y133" s="46" t="e">
        <f>(VLOOKUP(#REF!, $C$4:$J$29, 8, 0))/100*#REF!</f>
        <v>#REF!</v>
      </c>
      <c r="Z133" s="47" t="e">
        <f>(VLOOKUP(#REF!,$C$4:$J$29,4,0))*(VLOOKUP(#REF!,$C$4:$J$29,5,0))*#REF!*100</f>
        <v>#REF!</v>
      </c>
      <c r="AA133" s="48" t="e">
        <f>(VLOOKUP(#REF!,Table6[#All],4,0))/(VLOOKUP(#REF!,Table6[#All],6,0))*#REF!</f>
        <v>#REF!</v>
      </c>
      <c r="AB133" s="49" t="e">
        <f>(VLOOKUP(#REF!,Table6[#All],3,0))/(VLOOKUP(#REF!,Table6[#All],7,0))*#REF!</f>
        <v>#REF!</v>
      </c>
      <c r="AC133" s="15" t="e">
        <f>(VLOOKUP(#REF!,$C$4:$J$29,5,0))*#REF!</f>
        <v>#REF!</v>
      </c>
    </row>
    <row r="134" spans="10:29" x14ac:dyDescent="0.4">
      <c r="J134" s="42"/>
      <c r="K134" s="15"/>
      <c r="Y134" s="46" t="e">
        <f>(VLOOKUP(#REF!, $C$4:$J$29, 8, 0))/100*#REF!</f>
        <v>#REF!</v>
      </c>
      <c r="Z134" s="47" t="e">
        <f>(VLOOKUP(#REF!,$C$4:$J$29,4,0))*(VLOOKUP(#REF!,$C$4:$J$29,5,0))*#REF!*100</f>
        <v>#REF!</v>
      </c>
      <c r="AA134" s="48" t="e">
        <f>(VLOOKUP(#REF!,Table6[#All],4,0))/(VLOOKUP(#REF!,Table6[#All],6,0))*#REF!</f>
        <v>#REF!</v>
      </c>
      <c r="AB134" s="49" t="e">
        <f>(VLOOKUP(#REF!,Table6[#All],3,0))/(VLOOKUP(#REF!,Table6[#All],7,0))*#REF!</f>
        <v>#REF!</v>
      </c>
      <c r="AC134" s="15" t="e">
        <f>(VLOOKUP(#REF!,$C$4:$J$29,5,0))*#REF!</f>
        <v>#REF!</v>
      </c>
    </row>
    <row r="135" spans="10:29" x14ac:dyDescent="0.4">
      <c r="J135" s="42"/>
      <c r="K135" s="15"/>
      <c r="Y135" s="46" t="e">
        <f>(VLOOKUP(#REF!, $C$4:$J$29, 8, 0))/100*#REF!</f>
        <v>#REF!</v>
      </c>
      <c r="Z135" s="47" t="e">
        <f>(VLOOKUP(#REF!,$C$4:$J$29,4,0))*(VLOOKUP(#REF!,$C$4:$J$29,5,0))*#REF!*100</f>
        <v>#REF!</v>
      </c>
      <c r="AA135" s="48" t="e">
        <f>(VLOOKUP(#REF!,Table6[#All],4,0))/(VLOOKUP(#REF!,Table6[#All],6,0))*#REF!</f>
        <v>#REF!</v>
      </c>
      <c r="AB135" s="49" t="e">
        <f>(VLOOKUP(#REF!,Table6[#All],3,0))/(VLOOKUP(#REF!,Table6[#All],7,0))*#REF!</f>
        <v>#REF!</v>
      </c>
      <c r="AC135" s="15" t="e">
        <f>(VLOOKUP(#REF!,$C$4:$J$29,5,0))*#REF!</f>
        <v>#REF!</v>
      </c>
    </row>
    <row r="136" spans="10:29" x14ac:dyDescent="0.4">
      <c r="J136" s="42"/>
      <c r="K136" s="15"/>
      <c r="Y136" s="46" t="e">
        <f>(VLOOKUP(#REF!, $C$4:$J$29, 8, 0))/100*#REF!</f>
        <v>#REF!</v>
      </c>
      <c r="Z136" s="47" t="e">
        <f>(VLOOKUP(#REF!,$C$4:$J$29,4,0))*(VLOOKUP(#REF!,$C$4:$J$29,5,0))*#REF!*100</f>
        <v>#REF!</v>
      </c>
      <c r="AA136" s="48" t="e">
        <f>(VLOOKUP(#REF!,Table6[#All],4,0))/(VLOOKUP(#REF!,Table6[#All],6,0))*#REF!</f>
        <v>#REF!</v>
      </c>
      <c r="AB136" s="49" t="e">
        <f>(VLOOKUP(#REF!,Table6[#All],3,0))/(VLOOKUP(#REF!,Table6[#All],7,0))*#REF!</f>
        <v>#REF!</v>
      </c>
      <c r="AC136" s="15" t="e">
        <f>(VLOOKUP(#REF!,$C$4:$J$29,5,0))*#REF!</f>
        <v>#REF!</v>
      </c>
    </row>
    <row r="137" spans="10:29" x14ac:dyDescent="0.4">
      <c r="J137" s="42"/>
      <c r="K137" s="15"/>
      <c r="Y137" s="46" t="e">
        <f>(VLOOKUP(#REF!, $C$4:$J$29, 8, 0))/100*#REF!</f>
        <v>#REF!</v>
      </c>
      <c r="Z137" s="47" t="e">
        <f>(VLOOKUP(#REF!,$C$4:$J$29,4,0))*(VLOOKUP(#REF!,$C$4:$J$29,5,0))*#REF!*100</f>
        <v>#REF!</v>
      </c>
      <c r="AA137" s="48" t="e">
        <f>(VLOOKUP(#REF!,Table6[#All],4,0))/(VLOOKUP(#REF!,Table6[#All],6,0))*#REF!</f>
        <v>#REF!</v>
      </c>
      <c r="AB137" s="49" t="e">
        <f>(VLOOKUP(#REF!,Table6[#All],3,0))/(VLOOKUP(#REF!,Table6[#All],7,0))*#REF!</f>
        <v>#REF!</v>
      </c>
      <c r="AC137" s="15" t="e">
        <f>(VLOOKUP(#REF!,$C$4:$J$29,5,0))*#REF!</f>
        <v>#REF!</v>
      </c>
    </row>
    <row r="138" spans="10:29" x14ac:dyDescent="0.4">
      <c r="J138" s="42"/>
      <c r="K138" s="15"/>
      <c r="Y138" s="46" t="e">
        <f>(VLOOKUP(#REF!, $C$4:$J$29, 8, 0))/100*#REF!</f>
        <v>#REF!</v>
      </c>
      <c r="Z138" s="47" t="e">
        <f>(VLOOKUP(#REF!,$C$4:$J$29,4,0))*(VLOOKUP(#REF!,$C$4:$J$29,5,0))*#REF!*100</f>
        <v>#REF!</v>
      </c>
      <c r="AA138" s="48" t="e">
        <f>(VLOOKUP(#REF!,Table6[#All],4,0))/(VLOOKUP(#REF!,Table6[#All],6,0))*#REF!</f>
        <v>#REF!</v>
      </c>
      <c r="AB138" s="49" t="e">
        <f>(VLOOKUP(#REF!,Table6[#All],3,0))/(VLOOKUP(#REF!,Table6[#All],7,0))*#REF!</f>
        <v>#REF!</v>
      </c>
      <c r="AC138" s="15" t="e">
        <f>(VLOOKUP(#REF!,$C$4:$J$29,5,0))*#REF!</f>
        <v>#REF!</v>
      </c>
    </row>
    <row r="139" spans="10:29" x14ac:dyDescent="0.4">
      <c r="J139" s="42"/>
      <c r="K139" s="15"/>
      <c r="Y139" s="46" t="e">
        <f>(VLOOKUP(#REF!, $C$4:$J$29, 8, 0))/100*#REF!</f>
        <v>#REF!</v>
      </c>
      <c r="Z139" s="47" t="e">
        <f>(VLOOKUP(#REF!,$C$4:$J$29,4,0))*(VLOOKUP(#REF!,$C$4:$J$29,5,0))*#REF!*100</f>
        <v>#REF!</v>
      </c>
      <c r="AA139" s="48" t="e">
        <f>(VLOOKUP(#REF!,Table6[#All],4,0))/(VLOOKUP(#REF!,Table6[#All],6,0))*#REF!</f>
        <v>#REF!</v>
      </c>
      <c r="AB139" s="49" t="e">
        <f>(VLOOKUP(#REF!,Table6[#All],3,0))/(VLOOKUP(#REF!,Table6[#All],7,0))*#REF!</f>
        <v>#REF!</v>
      </c>
      <c r="AC139" s="15" t="e">
        <f>(VLOOKUP(#REF!,$C$4:$J$29,5,0))*#REF!</f>
        <v>#REF!</v>
      </c>
    </row>
    <row r="140" spans="10:29" x14ac:dyDescent="0.4">
      <c r="J140" s="42"/>
      <c r="K140" s="15"/>
      <c r="Y140" s="46" t="e">
        <f>(VLOOKUP(#REF!, $C$4:$J$29, 8, 0))/100*#REF!</f>
        <v>#REF!</v>
      </c>
      <c r="Z140" s="47" t="e">
        <f>(VLOOKUP(#REF!,$C$4:$J$29,4,0))*(VLOOKUP(#REF!,$C$4:$J$29,5,0))*#REF!*100</f>
        <v>#REF!</v>
      </c>
      <c r="AA140" s="48" t="e">
        <f>(VLOOKUP(#REF!,Table6[#All],4,0))/(VLOOKUP(#REF!,Table6[#All],6,0))*#REF!</f>
        <v>#REF!</v>
      </c>
      <c r="AB140" s="49" t="e">
        <f>(VLOOKUP(#REF!,Table6[#All],3,0))/(VLOOKUP(#REF!,Table6[#All],7,0))*#REF!</f>
        <v>#REF!</v>
      </c>
      <c r="AC140" s="15" t="e">
        <f>(VLOOKUP(#REF!,$C$4:$J$29,5,0))*#REF!</f>
        <v>#REF!</v>
      </c>
    </row>
    <row r="141" spans="10:29" x14ac:dyDescent="0.4">
      <c r="J141" s="42"/>
      <c r="K141" s="15"/>
      <c r="Y141" s="46" t="e">
        <f>(VLOOKUP(#REF!, $C$4:$J$29, 8, 0))/100*#REF!</f>
        <v>#REF!</v>
      </c>
      <c r="Z141" s="47" t="e">
        <f>(VLOOKUP(#REF!,$C$4:$J$29,4,0))*(VLOOKUP(#REF!,$C$4:$J$29,5,0))*#REF!*100</f>
        <v>#REF!</v>
      </c>
      <c r="AA141" s="48" t="e">
        <f>(VLOOKUP(#REF!,Table6[#All],4,0))/(VLOOKUP(#REF!,Table6[#All],6,0))*#REF!</f>
        <v>#REF!</v>
      </c>
      <c r="AB141" s="49" t="e">
        <f>(VLOOKUP(#REF!,Table6[#All],3,0))/(VLOOKUP(#REF!,Table6[#All],7,0))*#REF!</f>
        <v>#REF!</v>
      </c>
      <c r="AC141" s="15" t="e">
        <f>(VLOOKUP(#REF!,$C$4:$J$29,5,0))*#REF!</f>
        <v>#REF!</v>
      </c>
    </row>
    <row r="142" spans="10:29" x14ac:dyDescent="0.4">
      <c r="J142" s="42"/>
      <c r="K142" s="15"/>
      <c r="Y142" s="46" t="e">
        <f>(VLOOKUP(#REF!, $C$4:$J$29, 8, 0))/100*#REF!</f>
        <v>#REF!</v>
      </c>
      <c r="Z142" s="47" t="e">
        <f>(VLOOKUP(#REF!,$C$4:$J$29,4,0))*(VLOOKUP(#REF!,$C$4:$J$29,5,0))*#REF!*100</f>
        <v>#REF!</v>
      </c>
      <c r="AA142" s="48" t="e">
        <f>(VLOOKUP(#REF!,Table6[#All],4,0))/(VLOOKUP(#REF!,Table6[#All],6,0))*#REF!</f>
        <v>#REF!</v>
      </c>
      <c r="AB142" s="49" t="e">
        <f>(VLOOKUP(#REF!,Table6[#All],3,0))/(VLOOKUP(#REF!,Table6[#All],7,0))*#REF!</f>
        <v>#REF!</v>
      </c>
      <c r="AC142" s="15" t="e">
        <f>(VLOOKUP(#REF!,$C$4:$J$29,5,0))*#REF!</f>
        <v>#REF!</v>
      </c>
    </row>
    <row r="143" spans="10:29" x14ac:dyDescent="0.4">
      <c r="J143" s="42"/>
      <c r="K143" s="15"/>
      <c r="Y143" s="46" t="e">
        <f>(VLOOKUP(#REF!, $C$4:$J$29, 8, 0))/100*#REF!</f>
        <v>#REF!</v>
      </c>
      <c r="Z143" s="47" t="e">
        <f>(VLOOKUP(#REF!,$C$4:$J$29,4,0))*(VLOOKUP(#REF!,$C$4:$J$29,5,0))*#REF!*100</f>
        <v>#REF!</v>
      </c>
      <c r="AA143" s="48" t="e">
        <f>(VLOOKUP(#REF!,Table6[#All],4,0))/(VLOOKUP(#REF!,Table6[#All],6,0))*#REF!</f>
        <v>#REF!</v>
      </c>
      <c r="AB143" s="49" t="e">
        <f>(VLOOKUP(#REF!,Table6[#All],3,0))/(VLOOKUP(#REF!,Table6[#All],7,0))*#REF!</f>
        <v>#REF!</v>
      </c>
      <c r="AC143" s="15" t="e">
        <f>(VLOOKUP(#REF!,$C$4:$J$29,5,0))*#REF!</f>
        <v>#REF!</v>
      </c>
    </row>
    <row r="144" spans="10:29" x14ac:dyDescent="0.4">
      <c r="J144" s="42"/>
      <c r="K144" s="15"/>
      <c r="Y144" s="46" t="e">
        <f>(VLOOKUP(#REF!, $C$4:$J$29, 8, 0))/100*#REF!</f>
        <v>#REF!</v>
      </c>
      <c r="Z144" s="47" t="e">
        <f>(VLOOKUP(#REF!,$C$4:$J$29,4,0))*(VLOOKUP(#REF!,$C$4:$J$29,5,0))*#REF!*100</f>
        <v>#REF!</v>
      </c>
      <c r="AA144" s="48" t="e">
        <f>(VLOOKUP(#REF!,Table6[#All],4,0))/(VLOOKUP(#REF!,Table6[#All],6,0))*#REF!</f>
        <v>#REF!</v>
      </c>
      <c r="AB144" s="49" t="e">
        <f>(VLOOKUP(#REF!,Table6[#All],3,0))/(VLOOKUP(#REF!,Table6[#All],7,0))*#REF!</f>
        <v>#REF!</v>
      </c>
      <c r="AC144" s="15" t="e">
        <f>(VLOOKUP(#REF!,$C$4:$J$29,5,0))*#REF!</f>
        <v>#REF!</v>
      </c>
    </row>
    <row r="145" spans="10:29" x14ac:dyDescent="0.4">
      <c r="J145" s="42"/>
      <c r="K145" s="15"/>
      <c r="Y145" s="46" t="e">
        <f>(VLOOKUP(#REF!, $C$4:$J$29, 8, 0))/100*#REF!</f>
        <v>#REF!</v>
      </c>
      <c r="Z145" s="47" t="e">
        <f>(VLOOKUP(#REF!,$C$4:$J$29,4,0))*(VLOOKUP(#REF!,$C$4:$J$29,5,0))*#REF!*100</f>
        <v>#REF!</v>
      </c>
      <c r="AA145" s="48" t="e">
        <f>(VLOOKUP(#REF!,Table6[#All],4,0))/(VLOOKUP(#REF!,Table6[#All],6,0))*#REF!</f>
        <v>#REF!</v>
      </c>
      <c r="AB145" s="49" t="e">
        <f>(VLOOKUP(#REF!,Table6[#All],3,0))/(VLOOKUP(#REF!,Table6[#All],7,0))*#REF!</f>
        <v>#REF!</v>
      </c>
      <c r="AC145" s="15" t="e">
        <f>(VLOOKUP(#REF!,$C$4:$J$29,5,0))*#REF!</f>
        <v>#REF!</v>
      </c>
    </row>
    <row r="146" spans="10:29" x14ac:dyDescent="0.4">
      <c r="J146" s="42"/>
      <c r="K146" s="15"/>
      <c r="Y146" s="46" t="e">
        <f>(VLOOKUP(#REF!, $C$4:$J$29, 8, 0))/100*#REF!</f>
        <v>#REF!</v>
      </c>
      <c r="Z146" s="47" t="e">
        <f>(VLOOKUP(#REF!,$C$4:$J$29,4,0))*(VLOOKUP(#REF!,$C$4:$J$29,5,0))*#REF!*100</f>
        <v>#REF!</v>
      </c>
      <c r="AA146" s="48" t="e">
        <f>(VLOOKUP(#REF!,Table6[#All],4,0))/(VLOOKUP(#REF!,Table6[#All],6,0))*#REF!</f>
        <v>#REF!</v>
      </c>
      <c r="AB146" s="49" t="e">
        <f>(VLOOKUP(#REF!,Table6[#All],3,0))/(VLOOKUP(#REF!,Table6[#All],7,0))*#REF!</f>
        <v>#REF!</v>
      </c>
      <c r="AC146" s="15" t="e">
        <f>(VLOOKUP(#REF!,$C$4:$J$29,5,0))*#REF!</f>
        <v>#REF!</v>
      </c>
    </row>
    <row r="147" spans="10:29" x14ac:dyDescent="0.4">
      <c r="J147" s="42"/>
      <c r="K147" s="15"/>
      <c r="Y147" s="46" t="e">
        <f>(VLOOKUP(#REF!, $C$4:$J$29, 8, 0))/100*#REF!</f>
        <v>#REF!</v>
      </c>
      <c r="Z147" s="47" t="e">
        <f>(VLOOKUP(#REF!,$C$4:$J$29,4,0))*(VLOOKUP(#REF!,$C$4:$J$29,5,0))*#REF!*100</f>
        <v>#REF!</v>
      </c>
      <c r="AA147" s="48" t="e">
        <f>(VLOOKUP(#REF!,Table6[#All],4,0))/(VLOOKUP(#REF!,Table6[#All],6,0))*#REF!</f>
        <v>#REF!</v>
      </c>
      <c r="AB147" s="49" t="e">
        <f>(VLOOKUP(#REF!,Table6[#All],3,0))/(VLOOKUP(#REF!,Table6[#All],7,0))*#REF!</f>
        <v>#REF!</v>
      </c>
      <c r="AC147" s="15" t="e">
        <f>(VLOOKUP(#REF!,$C$4:$J$29,5,0))*#REF!</f>
        <v>#REF!</v>
      </c>
    </row>
    <row r="148" spans="10:29" x14ac:dyDescent="0.4">
      <c r="J148" s="42"/>
      <c r="K148" s="15"/>
      <c r="Y148" s="46" t="e">
        <f>(VLOOKUP(#REF!, $C$4:$J$29, 8, 0))/100*#REF!</f>
        <v>#REF!</v>
      </c>
      <c r="Z148" s="47" t="e">
        <f>(VLOOKUP(#REF!,$C$4:$J$29,4,0))*(VLOOKUP(#REF!,$C$4:$J$29,5,0))*#REF!*100</f>
        <v>#REF!</v>
      </c>
      <c r="AA148" s="48" t="e">
        <f>(VLOOKUP(#REF!,Table6[#All],4,0))/(VLOOKUP(#REF!,Table6[#All],6,0))*#REF!</f>
        <v>#REF!</v>
      </c>
      <c r="AB148" s="49" t="e">
        <f>(VLOOKUP(#REF!,Table6[#All],3,0))/(VLOOKUP(#REF!,Table6[#All],7,0))*#REF!</f>
        <v>#REF!</v>
      </c>
      <c r="AC148" s="15" t="e">
        <f>(VLOOKUP(#REF!,$C$4:$J$29,5,0))*#REF!</f>
        <v>#REF!</v>
      </c>
    </row>
    <row r="149" spans="10:29" x14ac:dyDescent="0.4">
      <c r="J149" s="42"/>
      <c r="K149" s="15"/>
      <c r="Y149" s="46" t="e">
        <f>(VLOOKUP(#REF!, $C$4:$J$29, 8, 0))/100*#REF!</f>
        <v>#REF!</v>
      </c>
      <c r="Z149" s="47" t="e">
        <f>(VLOOKUP(#REF!,$C$4:$J$29,4,0))*(VLOOKUP(#REF!,$C$4:$J$29,5,0))*#REF!*100</f>
        <v>#REF!</v>
      </c>
      <c r="AA149" s="48" t="e">
        <f>(VLOOKUP(#REF!,Table6[#All],4,0))/(VLOOKUP(#REF!,Table6[#All],6,0))*#REF!</f>
        <v>#REF!</v>
      </c>
      <c r="AB149" s="49" t="e">
        <f>(VLOOKUP(#REF!,Table6[#All],3,0))/(VLOOKUP(#REF!,Table6[#All],7,0))*#REF!</f>
        <v>#REF!</v>
      </c>
      <c r="AC149" s="15" t="e">
        <f>(VLOOKUP(#REF!,$C$4:$J$29,5,0))*#REF!</f>
        <v>#REF!</v>
      </c>
    </row>
    <row r="150" spans="10:29" x14ac:dyDescent="0.4">
      <c r="J150" s="42"/>
      <c r="K150" s="15"/>
      <c r="Y150" s="46" t="e">
        <f>(VLOOKUP(#REF!, $C$4:$J$29, 8, 0))/100*#REF!</f>
        <v>#REF!</v>
      </c>
      <c r="Z150" s="47" t="e">
        <f>(VLOOKUP(#REF!,$C$4:$J$29,4,0))*(VLOOKUP(#REF!,$C$4:$J$29,5,0))*#REF!*100</f>
        <v>#REF!</v>
      </c>
      <c r="AA150" s="48" t="e">
        <f>(VLOOKUP(#REF!,Table6[#All],4,0))/(VLOOKUP(#REF!,Table6[#All],6,0))*#REF!</f>
        <v>#REF!</v>
      </c>
      <c r="AB150" s="49" t="e">
        <f>(VLOOKUP(#REF!,Table6[#All],3,0))/(VLOOKUP(#REF!,Table6[#All],7,0))*#REF!</f>
        <v>#REF!</v>
      </c>
      <c r="AC150" s="15" t="e">
        <f>(VLOOKUP(#REF!,$C$4:$J$29,5,0))*#REF!</f>
        <v>#REF!</v>
      </c>
    </row>
  </sheetData>
  <sheetProtection algorithmName="SHA-512" hashValue="/8lWEiw8zmmiNfjdzjLj+0zx0iMWEAvKHVkQd5glMVNlSc0wtGOmQxKjfy2wXFepPkKeTHC9AtD+YfzxHW0akA==" saltValue="BMcCoRyOH0fKYVZuZpH2xA==" spinCount="100000" sheet="1" objects="1" scenarios="1"/>
  <phoneticPr fontId="6" type="noConversion"/>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29.109375" style="15" customWidth="1"/>
    <col min="15" max="16384" width="9" style="15"/>
  </cols>
  <sheetData>
    <row r="2" spans="3:16" x14ac:dyDescent="0.4">
      <c r="C2" s="18" t="s">
        <v>227</v>
      </c>
      <c r="I2" s="18" t="s">
        <v>1933</v>
      </c>
    </row>
    <row r="3" spans="3:16" ht="30.45" hidden="1" customHeight="1" x14ac:dyDescent="0.4">
      <c r="C3" s="239">
        <v>12.1</v>
      </c>
      <c r="D3" s="239">
        <v>12.2</v>
      </c>
      <c r="E3" s="239">
        <v>12.3</v>
      </c>
      <c r="F3" s="239">
        <v>12.4</v>
      </c>
      <c r="G3" s="239">
        <v>12.5</v>
      </c>
      <c r="I3" s="239">
        <v>12.6</v>
      </c>
      <c r="J3" s="239">
        <v>12.7</v>
      </c>
      <c r="K3" s="239">
        <v>12.8</v>
      </c>
      <c r="L3" s="339">
        <v>12.12</v>
      </c>
      <c r="M3" s="339">
        <v>12.13</v>
      </c>
      <c r="N3" s="339">
        <v>12.14</v>
      </c>
      <c r="P3" s="15" t="s">
        <v>228</v>
      </c>
    </row>
    <row r="4" spans="3:16" ht="38.549999999999997" customHeight="1" x14ac:dyDescent="0.4">
      <c r="C4" s="157" t="s">
        <v>46</v>
      </c>
      <c r="D4" s="158" t="s">
        <v>221</v>
      </c>
      <c r="E4" s="23" t="s">
        <v>224</v>
      </c>
      <c r="F4" s="23" t="s">
        <v>229</v>
      </c>
      <c r="G4" s="36" t="s">
        <v>56</v>
      </c>
      <c r="I4" s="349" t="s">
        <v>72</v>
      </c>
      <c r="J4" s="61" t="s">
        <v>52</v>
      </c>
      <c r="K4" s="61" t="s">
        <v>223</v>
      </c>
      <c r="L4" s="104" t="s">
        <v>230</v>
      </c>
      <c r="M4" s="104" t="s">
        <v>231</v>
      </c>
      <c r="N4" s="162" t="s">
        <v>232</v>
      </c>
    </row>
    <row r="5" spans="3:16" x14ac:dyDescent="0.4">
      <c r="C5" s="28"/>
      <c r="D5" s="29"/>
      <c r="E5" s="31"/>
      <c r="F5" s="31"/>
      <c r="G5" s="236"/>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1" t="str">
        <f>IF(I5= 0, "", (SUMIFS(Table225[Mortality count
('# animals)],Table225[Species in production (Latin name) (select)],I5)))</f>
        <v/>
      </c>
      <c r="M5" s="242" t="str">
        <f>IFERROR((Table34[[#This Row],[Mortality count ('# animals)]]/(Table34[[#This Row],[Stocking count 
('# animals)]]))*100, "")</f>
        <v/>
      </c>
      <c r="N5" s="242" t="str">
        <f>IFERROR(((Table34[[#This Row],[Stocking count 
('# animals)]]-Table34[[#This Row],[Harvest count ('# animals)]])/(Table34[[#This Row],[Stocking count 
('# animals)]]))*100, "")</f>
        <v/>
      </c>
    </row>
    <row r="6" spans="3:16" x14ac:dyDescent="0.4">
      <c r="C6" s="28"/>
      <c r="D6" s="29"/>
      <c r="E6" s="31"/>
      <c r="F6" s="31"/>
      <c r="G6" s="236"/>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1" t="str">
        <f>IF(I6= 0, "", (SUMIFS(Table225[Mortality count
('# animals)],Table225[Species in production (Latin name) (select)],I6)))</f>
        <v/>
      </c>
      <c r="M6" s="242" t="str">
        <f>IFERROR((Table34[[#This Row],[Mortality count ('# animals)]]/(Table34[[#This Row],[Stocking count 
('# animals)]]))*100, "")</f>
        <v/>
      </c>
      <c r="N6" s="242" t="str">
        <f>IFERROR(((Table34[[#This Row],[Stocking count 
('# animals)]]-Table34[[#This Row],[Harvest count ('# animals)]])/(Table34[[#This Row],[Stocking count 
('# animals)]]))*100, "")</f>
        <v/>
      </c>
    </row>
    <row r="7" spans="3:16" x14ac:dyDescent="0.4">
      <c r="C7" s="28"/>
      <c r="D7" s="29"/>
      <c r="E7" s="31"/>
      <c r="F7" s="31"/>
      <c r="G7" s="236"/>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1" t="str">
        <f>IF(I7= 0, "", (SUMIFS(Table225[Mortality count
('# animals)],Table225[Species in production (Latin name) (select)],I7)))</f>
        <v/>
      </c>
      <c r="M7" s="242" t="str">
        <f>IFERROR((Table34[[#This Row],[Mortality count ('# animals)]]/(Table34[[#This Row],[Stocking count 
('# animals)]]))*100, "")</f>
        <v/>
      </c>
      <c r="N7" s="242" t="str">
        <f>IFERROR(((Table34[[#This Row],[Stocking count 
('# animals)]]-Table34[[#This Row],[Harvest count ('# animals)]])/(Table34[[#This Row],[Stocking count 
('# animals)]]))*100, "")</f>
        <v/>
      </c>
    </row>
    <row r="8" spans="3:16" x14ac:dyDescent="0.4">
      <c r="C8" s="28"/>
      <c r="D8" s="29"/>
      <c r="E8" s="31"/>
      <c r="F8" s="31"/>
      <c r="G8" s="236"/>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1" t="str">
        <f>IF(I8= 0, "", (SUMIFS(Table225[Mortality count
('# animals)],Table225[Species in production (Latin name) (select)],I8)))</f>
        <v/>
      </c>
      <c r="M8" s="242" t="str">
        <f>IFERROR((Table34[[#This Row],[Mortality count ('# animals)]]/(Table34[[#This Row],[Stocking count 
('# animals)]]))*100, "")</f>
        <v/>
      </c>
      <c r="N8" s="242" t="str">
        <f>IFERROR(((Table34[[#This Row],[Stocking count 
('# animals)]]-Table34[[#This Row],[Harvest count ('# animals)]])/(Table34[[#This Row],[Stocking count 
('# animals)]]))*100, "")</f>
        <v/>
      </c>
    </row>
    <row r="9" spans="3:16" x14ac:dyDescent="0.4">
      <c r="C9" s="28"/>
      <c r="D9" s="29"/>
      <c r="E9" s="31"/>
      <c r="F9" s="31"/>
      <c r="G9" s="236"/>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1" t="str">
        <f>IF(I9= 0, "", (SUMIFS(Table225[Mortality count
('# animals)],Table225[Species in production (Latin name) (select)],I9)))</f>
        <v/>
      </c>
      <c r="M9" s="242" t="str">
        <f>IFERROR((Table34[[#This Row],[Mortality count ('# animals)]]/(Table34[[#This Row],[Stocking count 
('# animals)]]))*100, "")</f>
        <v/>
      </c>
      <c r="N9" s="242" t="str">
        <f>IFERROR(((Table34[[#This Row],[Stocking count 
('# animals)]]-Table34[[#This Row],[Harvest count ('# animals)]])/(Table34[[#This Row],[Stocking count 
('# animals)]]))*100, "")</f>
        <v/>
      </c>
    </row>
    <row r="10" spans="3:16" x14ac:dyDescent="0.4">
      <c r="C10" s="28"/>
      <c r="D10" s="29"/>
      <c r="E10" s="31"/>
      <c r="F10" s="31"/>
      <c r="G10" s="236"/>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1" t="str">
        <f>IF(I10= 0, "", (SUMIFS(Table225[Mortality count
('# animals)],Table225[Species in production (Latin name) (select)],I10)))</f>
        <v/>
      </c>
      <c r="M10" s="242" t="str">
        <f>IFERROR((Table34[[#This Row],[Mortality count ('# animals)]]/(Table34[[#This Row],[Stocking count 
('# animals)]]))*100, "")</f>
        <v/>
      </c>
      <c r="N10" s="242" t="str">
        <f>IFERROR(((Table34[[#This Row],[Stocking count 
('# animals)]]-Table34[[#This Row],[Harvest count ('# animals)]])/(Table34[[#This Row],[Stocking count 
('# animals)]]))*100, "")</f>
        <v/>
      </c>
    </row>
    <row r="11" spans="3:16" x14ac:dyDescent="0.4">
      <c r="C11" s="28"/>
      <c r="D11" s="29"/>
      <c r="E11" s="31"/>
      <c r="F11" s="31"/>
      <c r="G11" s="236"/>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1" t="str">
        <f>IF(I11= 0, "", (SUMIFS(Table225[Mortality count
('# animals)],Table225[Species in production (Latin name) (select)],I11)))</f>
        <v/>
      </c>
      <c r="M11" s="242" t="str">
        <f>IFERROR((Table34[[#This Row],[Mortality count ('# animals)]]/(Table34[[#This Row],[Stocking count 
('# animals)]]))*100, "")</f>
        <v/>
      </c>
      <c r="N11" s="242" t="str">
        <f>IFERROR(((Table34[[#This Row],[Stocking count 
('# animals)]]-Table34[[#This Row],[Harvest count ('# animals)]])/(Table34[[#This Row],[Stocking count 
('# animals)]]))*100, "")</f>
        <v/>
      </c>
    </row>
    <row r="12" spans="3:16" x14ac:dyDescent="0.4">
      <c r="C12" s="28"/>
      <c r="D12" s="29"/>
      <c r="E12" s="31"/>
      <c r="F12" s="31"/>
      <c r="G12" s="236"/>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1" t="str">
        <f>IF(I12= 0, "", (SUMIFS(Table225[Mortality count
('# animals)],Table225[Species in production (Latin name) (select)],I12)))</f>
        <v/>
      </c>
      <c r="M12" s="242" t="str">
        <f>IFERROR((Table34[[#This Row],[Mortality count ('# animals)]]/(Table34[[#This Row],[Stocking count 
('# animals)]]))*100, "")</f>
        <v/>
      </c>
      <c r="N12" s="242" t="str">
        <f>IFERROR(((Table34[[#This Row],[Stocking count 
('# animals)]]-Table34[[#This Row],[Harvest count ('# animals)]])/(Table34[[#This Row],[Stocking count 
('# animals)]]))*100, "")</f>
        <v/>
      </c>
    </row>
    <row r="13" spans="3:16" x14ac:dyDescent="0.4">
      <c r="C13" s="28"/>
      <c r="D13" s="29"/>
      <c r="E13" s="31"/>
      <c r="F13" s="31"/>
      <c r="G13" s="236"/>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1" t="str">
        <f>IF(I13= 0, "", (SUMIFS(Table225[Mortality count
('# animals)],Table225[Species in production (Latin name) (select)],I13)))</f>
        <v/>
      </c>
      <c r="M13" s="242" t="str">
        <f>IFERROR((Table34[[#This Row],[Mortality count ('# animals)]]/(Table34[[#This Row],[Stocking count 
('# animals)]]))*100, "")</f>
        <v/>
      </c>
      <c r="N13" s="242" t="str">
        <f>IFERROR(((Table34[[#This Row],[Stocking count 
('# animals)]]-Table34[[#This Row],[Harvest count ('# animals)]])/(Table34[[#This Row],[Stocking count 
('# animals)]]))*100, "")</f>
        <v/>
      </c>
    </row>
    <row r="14" spans="3:16" x14ac:dyDescent="0.4">
      <c r="C14" s="28"/>
      <c r="D14" s="29"/>
      <c r="E14" s="31"/>
      <c r="F14" s="31"/>
      <c r="G14" s="236"/>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1" t="str">
        <f>IF(I14= 0, "", (SUMIFS(Table225[Mortality count
('# animals)],Table225[Species in production (Latin name) (select)],I14)))</f>
        <v/>
      </c>
      <c r="M14" s="242" t="str">
        <f>IFERROR((Table34[[#This Row],[Mortality count ('# animals)]]/(Table34[[#This Row],[Stocking count 
('# animals)]]))*100, "")</f>
        <v/>
      </c>
      <c r="N14" s="242" t="str">
        <f>IFERROR(((Table34[[#This Row],[Stocking count 
('# animals)]]-Table34[[#This Row],[Harvest count ('# animals)]])/(Table34[[#This Row],[Stocking count 
('# animals)]]))*100, "")</f>
        <v/>
      </c>
    </row>
    <row r="15" spans="3:16" x14ac:dyDescent="0.4">
      <c r="C15" s="28"/>
      <c r="D15" s="29"/>
      <c r="E15" s="31"/>
      <c r="F15" s="31"/>
      <c r="G15" s="236"/>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1" t="str">
        <f>IF(I15= 0, "", (SUMIFS(Table225[Mortality count
('# animals)],Table225[Species in production (Latin name) (select)],I15)))</f>
        <v/>
      </c>
      <c r="M15" s="242" t="str">
        <f>IFERROR((Table34[[#This Row],[Mortality count ('# animals)]]/(Table34[[#This Row],[Stocking count 
('# animals)]]))*100, "")</f>
        <v/>
      </c>
      <c r="N15" s="242" t="str">
        <f>IFERROR(((Table34[[#This Row],[Stocking count 
('# animals)]]-Table34[[#This Row],[Harvest count ('# animals)]])/(Table34[[#This Row],[Stocking count 
('# animals)]]))*100, "")</f>
        <v/>
      </c>
    </row>
    <row r="16" spans="3:16" x14ac:dyDescent="0.4">
      <c r="C16" s="28"/>
      <c r="D16" s="29"/>
      <c r="E16" s="31"/>
      <c r="F16" s="31"/>
      <c r="G16" s="236"/>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1" t="str">
        <f>IF(I16= 0, "", (SUMIFS(Table225[Mortality count
('# animals)],Table225[Species in production (Latin name) (select)],I16)))</f>
        <v/>
      </c>
      <c r="M16" s="242" t="str">
        <f>IFERROR((Table34[[#This Row],[Mortality count ('# animals)]]/(Table34[[#This Row],[Stocking count 
('# animals)]]))*100, "")</f>
        <v/>
      </c>
      <c r="N16" s="242" t="str">
        <f>IFERROR(((Table34[[#This Row],[Stocking count 
('# animals)]]-Table34[[#This Row],[Harvest count ('# animals)]])/(Table34[[#This Row],[Stocking count 
('# animals)]]))*100, "")</f>
        <v/>
      </c>
    </row>
    <row r="17" spans="3:14" x14ac:dyDescent="0.4">
      <c r="C17" s="28"/>
      <c r="D17" s="29"/>
      <c r="E17" s="31"/>
      <c r="F17" s="31"/>
      <c r="G17" s="236"/>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1" t="str">
        <f>IF(I17= 0, "", (SUMIFS(Table225[Mortality count
('# animals)],Table225[Species in production (Latin name) (select)],I17)))</f>
        <v/>
      </c>
      <c r="M17" s="242" t="str">
        <f>IFERROR((Table34[[#This Row],[Mortality count ('# animals)]]/(Table34[[#This Row],[Stocking count 
('# animals)]]))*100, "")</f>
        <v/>
      </c>
      <c r="N17" s="242" t="str">
        <f>IFERROR(((Table34[[#This Row],[Stocking count 
('# animals)]]-Table34[[#This Row],[Harvest count ('# animals)]])/(Table34[[#This Row],[Stocking count 
('# animals)]]))*100, "")</f>
        <v/>
      </c>
    </row>
    <row r="18" spans="3:14" x14ac:dyDescent="0.4">
      <c r="C18" s="28"/>
      <c r="D18" s="29"/>
      <c r="E18" s="31"/>
      <c r="F18" s="31"/>
      <c r="G18" s="236"/>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1" t="str">
        <f>IF(I18= 0, "", (SUMIFS(Table225[Mortality count
('# animals)],Table225[Species in production (Latin name) (select)],I18)))</f>
        <v/>
      </c>
      <c r="M18" s="242" t="str">
        <f>IFERROR((Table34[[#This Row],[Mortality count ('# animals)]]/(Table34[[#This Row],[Stocking count 
('# animals)]]))*100, "")</f>
        <v/>
      </c>
      <c r="N18" s="242" t="str">
        <f>IFERROR(((Table34[[#This Row],[Stocking count 
('# animals)]]-Table34[[#This Row],[Harvest count ('# animals)]])/(Table34[[#This Row],[Stocking count 
('# animals)]]))*100, "")</f>
        <v/>
      </c>
    </row>
    <row r="19" spans="3:14" x14ac:dyDescent="0.4">
      <c r="C19" s="28"/>
      <c r="D19" s="29"/>
      <c r="E19" s="31"/>
      <c r="F19" s="31"/>
      <c r="G19" s="236"/>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1" t="str">
        <f>IF(I19= 0, "", (SUMIFS(Table225[Mortality count
('# animals)],Table225[Species in production (Latin name) (select)],I19)))</f>
        <v/>
      </c>
      <c r="M19" s="242" t="str">
        <f>IFERROR((Table34[[#This Row],[Mortality count ('# animals)]]/(Table34[[#This Row],[Stocking count 
('# animals)]]))*100, "")</f>
        <v/>
      </c>
      <c r="N19" s="242" t="str">
        <f>IFERROR(((Table34[[#This Row],[Stocking count 
('# animals)]]-Table34[[#This Row],[Harvest count ('# animals)]])/(Table34[[#This Row],[Stocking count 
('# animals)]]))*100, "")</f>
        <v/>
      </c>
    </row>
    <row r="20" spans="3:14" x14ac:dyDescent="0.4">
      <c r="C20" s="28"/>
      <c r="D20" s="29"/>
      <c r="E20" s="31"/>
      <c r="F20" s="31"/>
      <c r="G20" s="236"/>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1" t="str">
        <f>IF(I20= 0, "", (SUMIFS(Table225[Mortality count
('# animals)],Table225[Species in production (Latin name) (select)],I20)))</f>
        <v/>
      </c>
      <c r="M20" s="242" t="str">
        <f>IFERROR((Table34[[#This Row],[Mortality count ('# animals)]]/(Table34[[#This Row],[Stocking count 
('# animals)]]))*100, "")</f>
        <v/>
      </c>
      <c r="N20" s="242" t="str">
        <f>IFERROR(((Table34[[#This Row],[Stocking count 
('# animals)]]-Table34[[#This Row],[Harvest count ('# animals)]])/(Table34[[#This Row],[Stocking count 
('# animals)]]))*100, "")</f>
        <v/>
      </c>
    </row>
    <row r="21" spans="3:14" x14ac:dyDescent="0.4">
      <c r="C21" s="28"/>
      <c r="D21" s="29"/>
      <c r="E21" s="31"/>
      <c r="F21" s="31"/>
      <c r="G21" s="236"/>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1" t="str">
        <f>IF(I21= 0, "", (SUMIFS(Table225[Mortality count
('# animals)],Table225[Species in production (Latin name) (select)],I21)))</f>
        <v/>
      </c>
      <c r="M21" s="242" t="str">
        <f>IFERROR((Table34[[#This Row],[Mortality count ('# animals)]]/(Table34[[#This Row],[Stocking count 
('# animals)]]))*100, "")</f>
        <v/>
      </c>
      <c r="N21" s="242" t="str">
        <f>IFERROR(((Table34[[#This Row],[Stocking count 
('# animals)]]-Table34[[#This Row],[Harvest count ('# animals)]])/(Table34[[#This Row],[Stocking count 
('# animals)]]))*100, "")</f>
        <v/>
      </c>
    </row>
    <row r="22" spans="3:14" x14ac:dyDescent="0.4">
      <c r="C22" s="28"/>
      <c r="D22" s="29"/>
      <c r="E22" s="31"/>
      <c r="F22" s="31"/>
      <c r="G22" s="236"/>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1" t="str">
        <f>IF(I22= 0, "", (SUMIFS(Table225[Mortality count
('# animals)],Table225[Species in production (Latin name) (select)],I22)))</f>
        <v/>
      </c>
      <c r="M22" s="242" t="str">
        <f>IFERROR((Table34[[#This Row],[Mortality count ('# animals)]]/(Table34[[#This Row],[Stocking count 
('# animals)]]))*100, "")</f>
        <v/>
      </c>
      <c r="N22" s="242" t="str">
        <f>IFERROR(((Table34[[#This Row],[Stocking count 
('# animals)]]-Table34[[#This Row],[Harvest count ('# animals)]])/(Table34[[#This Row],[Stocking count 
('# animals)]]))*100, "")</f>
        <v/>
      </c>
    </row>
    <row r="23" spans="3:14" x14ac:dyDescent="0.4">
      <c r="C23" s="28"/>
      <c r="D23" s="29"/>
      <c r="E23" s="31"/>
      <c r="F23" s="31"/>
      <c r="G23" s="236"/>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1" t="str">
        <f>IF(I23= 0, "", (SUMIFS(Table225[Mortality count
('# animals)],Table225[Species in production (Latin name) (select)],I23)))</f>
        <v/>
      </c>
      <c r="M23" s="242" t="str">
        <f>IFERROR((Table34[[#This Row],[Mortality count ('# animals)]]/(Table34[[#This Row],[Stocking count 
('# animals)]]))*100, "")</f>
        <v/>
      </c>
      <c r="N23" s="242" t="str">
        <f>IFERROR(((Table34[[#This Row],[Stocking count 
('# animals)]]-Table34[[#This Row],[Harvest count ('# animals)]])/(Table34[[#This Row],[Stocking count 
('# animals)]]))*100, "")</f>
        <v/>
      </c>
    </row>
    <row r="24" spans="3:14" x14ac:dyDescent="0.4">
      <c r="C24" s="28"/>
      <c r="D24" s="29"/>
      <c r="E24" s="31"/>
      <c r="F24" s="31"/>
      <c r="G24" s="236"/>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1" t="str">
        <f>IF(I24= 0, "", (SUMIFS(Table225[Mortality count
('# animals)],Table225[Species in production (Latin name) (select)],I24)))</f>
        <v/>
      </c>
      <c r="M24" s="242" t="str">
        <f>IFERROR((Table34[[#This Row],[Mortality count ('# animals)]]/(Table34[[#This Row],[Stocking count 
('# animals)]]))*100, "")</f>
        <v/>
      </c>
      <c r="N24" s="242" t="str">
        <f>IFERROR(((Table34[[#This Row],[Stocking count 
('# animals)]]-Table34[[#This Row],[Harvest count ('# animals)]])/(Table34[[#This Row],[Stocking count 
('# animals)]]))*100, "")</f>
        <v/>
      </c>
    </row>
    <row r="25" spans="3:14" x14ac:dyDescent="0.4">
      <c r="C25" s="28"/>
      <c r="D25" s="29"/>
      <c r="E25" s="31"/>
      <c r="F25" s="31"/>
      <c r="G25" s="236"/>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1" t="str">
        <f>IF(I25= 0, "", (SUMIFS(Table225[Mortality count
('# animals)],Table225[Species in production (Latin name) (select)],I25)))</f>
        <v/>
      </c>
      <c r="M25" s="242" t="str">
        <f>IFERROR((Table34[[#This Row],[Mortality count ('# animals)]]/(Table34[[#This Row],[Stocking count 
('# animals)]]))*100, "")</f>
        <v/>
      </c>
      <c r="N25" s="242" t="str">
        <f>IFERROR(((Table34[[#This Row],[Stocking count 
('# animals)]]-Table34[[#This Row],[Harvest count ('# animals)]])/(Table34[[#This Row],[Stocking count 
('# animals)]]))*100, "")</f>
        <v/>
      </c>
    </row>
    <row r="26" spans="3:14" x14ac:dyDescent="0.4">
      <c r="C26" s="28"/>
      <c r="D26" s="29"/>
      <c r="E26" s="31"/>
      <c r="F26" s="31"/>
      <c r="G26" s="236"/>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1" t="str">
        <f>IF(I26= 0, "", (SUMIFS(Table225[Mortality count
('# animals)],Table225[Species in production (Latin name) (select)],I26)))</f>
        <v/>
      </c>
      <c r="M26" s="242" t="str">
        <f>IFERROR((Table34[[#This Row],[Mortality count ('# animals)]]/(Table34[[#This Row],[Stocking count 
('# animals)]]))*100, "")</f>
        <v/>
      </c>
      <c r="N26" s="242" t="str">
        <f>IFERROR(((Table34[[#This Row],[Stocking count 
('# animals)]]-Table34[[#This Row],[Harvest count ('# animals)]])/(Table34[[#This Row],[Stocking count 
('# animals)]]))*100, "")</f>
        <v/>
      </c>
    </row>
    <row r="27" spans="3:14" x14ac:dyDescent="0.4">
      <c r="C27" s="28"/>
      <c r="D27" s="29"/>
      <c r="E27" s="31"/>
      <c r="F27" s="31"/>
      <c r="G27" s="236"/>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1" t="str">
        <f>IF(I27= 0, "", (SUMIFS(Table225[Mortality count
('# animals)],Table225[Species in production (Latin name) (select)],I27)))</f>
        <v/>
      </c>
      <c r="M27" s="242" t="str">
        <f>IFERROR((Table34[[#This Row],[Mortality count ('# animals)]]/(Table34[[#This Row],[Stocking count 
('# animals)]]))*100, "")</f>
        <v/>
      </c>
      <c r="N27" s="242" t="str">
        <f>IFERROR(((Table34[[#This Row],[Stocking count 
('# animals)]]-Table34[[#This Row],[Harvest count ('# animals)]])/(Table34[[#This Row],[Stocking count 
('# animals)]]))*100, "")</f>
        <v/>
      </c>
    </row>
    <row r="28" spans="3:14" x14ac:dyDescent="0.4">
      <c r="C28" s="28"/>
      <c r="D28" s="29"/>
      <c r="E28" s="31"/>
      <c r="F28" s="31"/>
      <c r="G28" s="236"/>
    </row>
    <row r="29" spans="3:14" x14ac:dyDescent="0.4">
      <c r="C29" s="28"/>
      <c r="D29" s="29"/>
      <c r="E29" s="31"/>
      <c r="F29" s="31"/>
      <c r="G29" s="236"/>
      <c r="M29" s="239"/>
      <c r="N29" s="239"/>
    </row>
    <row r="30" spans="3:14" x14ac:dyDescent="0.4">
      <c r="C30" s="28"/>
      <c r="D30" s="29"/>
      <c r="E30" s="31"/>
      <c r="F30" s="31"/>
      <c r="G30" s="236"/>
      <c r="J30" s="20"/>
      <c r="K30" s="20"/>
    </row>
    <row r="31" spans="3:14" x14ac:dyDescent="0.4">
      <c r="C31" s="28"/>
      <c r="D31" s="29"/>
      <c r="E31" s="31"/>
      <c r="F31" s="31"/>
      <c r="G31" s="236"/>
      <c r="J31" s="20"/>
      <c r="K31" s="20"/>
    </row>
    <row r="32" spans="3:14" x14ac:dyDescent="0.4">
      <c r="C32" s="28"/>
      <c r="D32" s="29"/>
      <c r="E32" s="31"/>
      <c r="F32" s="31"/>
      <c r="G32" s="236"/>
      <c r="J32" s="20"/>
      <c r="K32" s="20"/>
    </row>
    <row r="33" spans="3:11" x14ac:dyDescent="0.4">
      <c r="C33" s="28"/>
      <c r="D33" s="29"/>
      <c r="E33" s="31"/>
      <c r="F33" s="31"/>
      <c r="G33" s="236"/>
      <c r="J33" s="20"/>
      <c r="K33" s="20"/>
    </row>
    <row r="34" spans="3:11" x14ac:dyDescent="0.4">
      <c r="C34" s="28"/>
      <c r="D34" s="29"/>
      <c r="E34" s="31"/>
      <c r="F34" s="31"/>
      <c r="G34" s="236"/>
      <c r="J34" s="20"/>
      <c r="K34" s="20"/>
    </row>
    <row r="35" spans="3:11" x14ac:dyDescent="0.4">
      <c r="C35" s="28"/>
      <c r="D35" s="29"/>
      <c r="E35" s="31"/>
      <c r="F35" s="31"/>
      <c r="G35" s="236"/>
      <c r="J35" s="20"/>
      <c r="K35" s="20"/>
    </row>
    <row r="36" spans="3:11" x14ac:dyDescent="0.4">
      <c r="C36" s="28"/>
      <c r="D36" s="29"/>
      <c r="E36" s="31"/>
      <c r="F36" s="31"/>
      <c r="G36" s="236"/>
      <c r="J36" s="20"/>
      <c r="K36" s="20"/>
    </row>
    <row r="37" spans="3:11" x14ac:dyDescent="0.4">
      <c r="C37" s="28"/>
      <c r="D37" s="29"/>
      <c r="E37" s="31"/>
      <c r="F37" s="31"/>
      <c r="G37" s="236"/>
      <c r="J37" s="20"/>
      <c r="K37" s="20"/>
    </row>
    <row r="38" spans="3:11" x14ac:dyDescent="0.4">
      <c r="C38" s="28"/>
      <c r="D38" s="29"/>
      <c r="E38" s="31"/>
      <c r="F38" s="31"/>
      <c r="G38" s="236"/>
      <c r="J38" s="20"/>
      <c r="K38" s="20"/>
    </row>
    <row r="39" spans="3:11" x14ac:dyDescent="0.4">
      <c r="C39" s="28"/>
      <c r="D39" s="29"/>
      <c r="E39" s="31"/>
      <c r="F39" s="31"/>
      <c r="G39" s="236"/>
      <c r="J39" s="20"/>
      <c r="K39" s="20"/>
    </row>
    <row r="40" spans="3:11" x14ac:dyDescent="0.4">
      <c r="C40" s="28"/>
      <c r="D40" s="29"/>
      <c r="E40" s="31"/>
      <c r="F40" s="31"/>
      <c r="G40" s="236"/>
      <c r="J40" s="20"/>
      <c r="K40" s="20"/>
    </row>
    <row r="41" spans="3:11" x14ac:dyDescent="0.4">
      <c r="J41" s="20"/>
      <c r="K41" s="20"/>
    </row>
    <row r="42" spans="3:11" x14ac:dyDescent="0.4">
      <c r="J42" s="20"/>
      <c r="K42" s="20"/>
    </row>
  </sheetData>
  <sheetProtection algorithmName="SHA-512" hashValue="EVv/T4iYQkcc67HjM/SfrEDtaJpzMxdutDbGwd6mPxhwHv6+WKl0b0Yv1xuiQF6biSgtVj8CtqxplTeG+oEt4g==" saltValue="qD9EBMi+d1c14VEzDkkCTA=="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2" t="s">
        <v>226</v>
      </c>
      <c r="J4" s="36" t="s">
        <v>56</v>
      </c>
    </row>
    <row r="5" spans="3:10" x14ac:dyDescent="0.4">
      <c r="C5" s="29"/>
      <c r="D5" s="240"/>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6"/>
    </row>
    <row r="6" spans="3:10" x14ac:dyDescent="0.4">
      <c r="C6" s="29"/>
      <c r="D6" s="240"/>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6"/>
    </row>
    <row r="7" spans="3:10" x14ac:dyDescent="0.4">
      <c r="C7" s="29"/>
      <c r="D7" s="240"/>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6"/>
    </row>
    <row r="8" spans="3:10" x14ac:dyDescent="0.4">
      <c r="C8" s="29"/>
      <c r="D8" s="240"/>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6"/>
    </row>
    <row r="9" spans="3:10" x14ac:dyDescent="0.4">
      <c r="C9" s="29"/>
      <c r="D9" s="240"/>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6"/>
    </row>
    <row r="10" spans="3:10" x14ac:dyDescent="0.4">
      <c r="C10" s="29"/>
      <c r="D10" s="240"/>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6"/>
    </row>
    <row r="11" spans="3:10" x14ac:dyDescent="0.4">
      <c r="C11" s="29"/>
      <c r="D11" s="240"/>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6"/>
    </row>
    <row r="12" spans="3:10" x14ac:dyDescent="0.4">
      <c r="C12" s="29"/>
      <c r="D12" s="240"/>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6"/>
    </row>
    <row r="13" spans="3:10" x14ac:dyDescent="0.4">
      <c r="C13" s="29"/>
      <c r="D13" s="240"/>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6"/>
    </row>
    <row r="14" spans="3:10" x14ac:dyDescent="0.4">
      <c r="C14" s="29"/>
      <c r="D14" s="240"/>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6"/>
    </row>
    <row r="15" spans="3:10" x14ac:dyDescent="0.4">
      <c r="C15" s="29"/>
      <c r="D15" s="240"/>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6"/>
    </row>
    <row r="16" spans="3:10" x14ac:dyDescent="0.4">
      <c r="C16" s="29"/>
      <c r="D16" s="240"/>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6"/>
    </row>
    <row r="17" spans="3:10" x14ac:dyDescent="0.4">
      <c r="C17" s="29"/>
      <c r="D17" s="240"/>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6"/>
    </row>
    <row r="18" spans="3:10" x14ac:dyDescent="0.4">
      <c r="C18" s="29"/>
      <c r="D18" s="240"/>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6"/>
    </row>
    <row r="19" spans="3:10" x14ac:dyDescent="0.4">
      <c r="C19" s="29"/>
      <c r="D19" s="240"/>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6"/>
    </row>
    <row r="20" spans="3:10" x14ac:dyDescent="0.4">
      <c r="C20" s="29"/>
      <c r="D20" s="240"/>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6"/>
    </row>
  </sheetData>
  <sheetProtection algorithmName="SHA-512" hashValue="eNN74zsmNgkHNUNSlFn2ziAvaaMTi2xjux1OKskx5EwdP1LkEAaghfeTleHjk5ABhPP9cCeJKpvnNj2uHtZS6A==" saltValue="NAeNCkgwWtoq7WeTwiEd7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4.33203125" style="15" customWidth="1"/>
    <col min="16" max="16" width="32" style="15" customWidth="1"/>
    <col min="17" max="17" width="16.6640625" style="15" bestFit="1" customWidth="1"/>
    <col min="18" max="18" width="9" style="15"/>
    <col min="19" max="19" width="24.5546875" style="15" customWidth="1"/>
    <col min="20" max="20" width="11.21875" style="15" customWidth="1"/>
    <col min="21" max="21" width="20.77734375" style="15" customWidth="1"/>
    <col min="22" max="22" width="32" style="15" customWidth="1"/>
    <col min="23" max="23" width="19.88671875" style="15" bestFit="1" customWidth="1"/>
    <col min="24" max="24" width="11" style="15" customWidth="1"/>
    <col min="25" max="16384" width="9" style="15"/>
  </cols>
  <sheetData>
    <row r="2" spans="3:23" x14ac:dyDescent="0.4">
      <c r="C2" s="18" t="s">
        <v>233</v>
      </c>
      <c r="O2" s="18" t="s">
        <v>1934</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234</v>
      </c>
      <c r="F4" s="23" t="s">
        <v>235</v>
      </c>
      <c r="G4" s="23" t="s">
        <v>236</v>
      </c>
      <c r="H4" s="23" t="s">
        <v>237</v>
      </c>
      <c r="I4" s="23" t="s">
        <v>238</v>
      </c>
      <c r="J4" s="23" t="s">
        <v>239</v>
      </c>
      <c r="K4" s="23" t="s">
        <v>240</v>
      </c>
      <c r="L4" s="103" t="s">
        <v>241</v>
      </c>
      <c r="M4" s="36" t="s">
        <v>56</v>
      </c>
      <c r="N4" s="15"/>
      <c r="O4" s="61" t="s">
        <v>72</v>
      </c>
      <c r="P4" s="110" t="s">
        <v>55</v>
      </c>
      <c r="Q4" s="110" t="s">
        <v>242</v>
      </c>
      <c r="S4" s="61" t="s">
        <v>72</v>
      </c>
      <c r="T4" s="110" t="s">
        <v>47</v>
      </c>
      <c r="U4" s="110" t="s">
        <v>238</v>
      </c>
      <c r="V4" s="110" t="s">
        <v>55</v>
      </c>
      <c r="W4" s="110" t="s">
        <v>243</v>
      </c>
    </row>
    <row r="5" spans="3:23" ht="17.399999999999999" thickTop="1" x14ac:dyDescent="0.4">
      <c r="C5" s="31"/>
      <c r="D5" s="236"/>
      <c r="E5" s="154"/>
      <c r="F5" s="154"/>
      <c r="G5" s="31"/>
      <c r="H5" s="31"/>
      <c r="I5" s="31"/>
      <c r="J5" s="31"/>
      <c r="K5" s="31"/>
      <c r="L5" s="30"/>
      <c r="M5" s="236"/>
      <c r="N5" s="40"/>
      <c r="O5" s="327" t="str">
        <f>IF('Dropdown tables - Production'!G3 = 0, "", 'Dropdown tables - Production'!G3)</f>
        <v/>
      </c>
      <c r="P5" s="328" t="str">
        <f>IF(Table15[[#This Row],[Species in production]] = "", "", SUMIFS(Table126[ASC certified net production volume (tonnes)],Table126[Species in production (Latin name) (select)],Table15[[#This Row],[Species in production]]))</f>
        <v/>
      </c>
      <c r="Q5" s="328" t="str">
        <f>IFERROR((SUMIFS(Table4[Amount of active component (kg)],Table4[Species in production (Latin name) (select)],Table15[[#This Row],[Species in production]],Table4[Type of treatment (select)], "Antibiotic")/Table126[[#This Row],[ASC certified net production volume (tonnes)]]), "")</f>
        <v/>
      </c>
      <c r="S5" s="327" t="str">
        <f>IF('Dropdown tables - Production'!K3=0, "", 'Dropdown tables - Production'!K3)</f>
        <v/>
      </c>
      <c r="T5" s="327" t="str">
        <f>IF('Dropdown tables - Production'!L3=0, "", 'Dropdown tables - Production'!L3)</f>
        <v/>
      </c>
      <c r="U5" s="327" t="str">
        <f>IF('Dropdown tables - Production'!M3=0, "", 'Dropdown tables - Production'!M3)</f>
        <v/>
      </c>
      <c r="V5" s="328"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6"/>
      <c r="E6" s="154"/>
      <c r="F6" s="154"/>
      <c r="G6" s="31"/>
      <c r="H6" s="31"/>
      <c r="I6" s="31"/>
      <c r="J6" s="31"/>
      <c r="K6" s="31"/>
      <c r="L6" s="30"/>
      <c r="M6" s="236"/>
      <c r="N6" s="40"/>
      <c r="O6" s="329" t="str">
        <f>IF('Dropdown tables - Production'!G4 = 0, "", 'Dropdown tables - Production'!G4)</f>
        <v/>
      </c>
      <c r="P6" s="330" t="str">
        <f>IF(Table15[[#This Row],[Species in production]] = "", "", SUMIFS(Table126[ASC certified net production volume (tonnes)],Table126[Species in production (Latin name) (select)],Table15[[#This Row],[Species in production]]))</f>
        <v/>
      </c>
      <c r="Q6" s="330" t="str">
        <f>IFERROR((SUMIFS(Table4[Amount of active component (kg)],Table4[Species in production (Latin name) (select)],Table15[[#This Row],[Species in production]],Table4[Type of treatment (select)], "Antibiotic")/Table126[[#This Row],[ASC certified net production volume (tonnes)]]), "")</f>
        <v/>
      </c>
      <c r="S6" s="329" t="str">
        <f>IF('Dropdown tables - Production'!K4=0, "", 'Dropdown tables - Production'!K4)</f>
        <v/>
      </c>
      <c r="T6" s="330" t="str">
        <f>IF('Dropdown tables - Production'!L4=0, "", 'Dropdown tables - Production'!L4)</f>
        <v/>
      </c>
      <c r="U6" s="330" t="str">
        <f>IF('Dropdown tables - Production'!M4=0, "", 'Dropdown tables - Production'!M4)</f>
        <v/>
      </c>
      <c r="V6" s="330"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6"/>
      <c r="E7" s="154"/>
      <c r="F7" s="154"/>
      <c r="G7" s="31"/>
      <c r="H7" s="31"/>
      <c r="I7" s="31"/>
      <c r="J7" s="31"/>
      <c r="K7" s="31"/>
      <c r="L7" s="30"/>
      <c r="M7" s="236"/>
      <c r="N7" s="40"/>
      <c r="O7" s="329" t="str">
        <f>IF('Dropdown tables - Production'!G5 = 0, "", 'Dropdown tables - Production'!G5)</f>
        <v/>
      </c>
      <c r="P7" s="330" t="str">
        <f>IF(Table15[[#This Row],[Species in production]] = "", "", SUMIFS(Table126[ASC certified net production volume (tonnes)],Table126[Species in production (Latin name) (select)],Table15[[#This Row],[Species in production]]))</f>
        <v/>
      </c>
      <c r="Q7" s="330" t="str">
        <f>IFERROR((SUMIFS(Table4[Amount of active component (kg)],Table4[Species in production (Latin name) (select)],Table15[[#This Row],[Species in production]],Table4[Type of treatment (select)], "Antibiotic")/Table126[[#This Row],[ASC certified net production volume (tonnes)]]), "")</f>
        <v/>
      </c>
      <c r="S7" s="329" t="str">
        <f>IF('Dropdown tables - Production'!K5=0, "", 'Dropdown tables - Production'!K5)</f>
        <v/>
      </c>
      <c r="T7" s="330" t="str">
        <f>IF('Dropdown tables - Production'!L5=0, "", 'Dropdown tables - Production'!L5)</f>
        <v/>
      </c>
      <c r="U7" s="330" t="str">
        <f>IF('Dropdown tables - Production'!M5=0, "", 'Dropdown tables - Production'!M5)</f>
        <v/>
      </c>
      <c r="V7" s="330"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6"/>
      <c r="E8" s="154"/>
      <c r="F8" s="154"/>
      <c r="G8" s="31"/>
      <c r="H8" s="31"/>
      <c r="I8" s="31"/>
      <c r="J8" s="31"/>
      <c r="K8" s="31"/>
      <c r="L8" s="30"/>
      <c r="M8" s="236"/>
      <c r="N8" s="40"/>
      <c r="O8" s="329" t="str">
        <f>IF('Dropdown tables - Production'!G6 = 0, "", 'Dropdown tables - Production'!G6)</f>
        <v/>
      </c>
      <c r="P8" s="330" t="str">
        <f>IF(Table15[[#This Row],[Species in production]] = "", "", SUMIFS(Table126[ASC certified net production volume (tonnes)],Table126[Species in production (Latin name) (select)],Table15[[#This Row],[Species in production]]))</f>
        <v/>
      </c>
      <c r="Q8" s="330" t="str">
        <f>IFERROR((SUMIFS(Table4[Amount of active component (kg)],Table4[Species in production (Latin name) (select)],Table15[[#This Row],[Species in production]],Table4[Type of treatment (select)], "Antibiotic")/Table126[[#This Row],[ASC certified net production volume (tonnes)]]), "")</f>
        <v/>
      </c>
      <c r="S8" s="329" t="str">
        <f>IF('Dropdown tables - Production'!K6=0, "", 'Dropdown tables - Production'!K6)</f>
        <v/>
      </c>
      <c r="T8" s="330" t="str">
        <f>IF('Dropdown tables - Production'!L6=0, "", 'Dropdown tables - Production'!L6)</f>
        <v/>
      </c>
      <c r="U8" s="330" t="str">
        <f>IF('Dropdown tables - Production'!M6=0, "", 'Dropdown tables - Production'!M6)</f>
        <v/>
      </c>
      <c r="V8" s="330"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6"/>
      <c r="E9" s="154"/>
      <c r="F9" s="154"/>
      <c r="G9" s="31"/>
      <c r="H9" s="31"/>
      <c r="I9" s="31"/>
      <c r="J9" s="31"/>
      <c r="K9" s="31"/>
      <c r="L9" s="30"/>
      <c r="M9" s="236"/>
      <c r="N9" s="40"/>
      <c r="O9" s="329" t="str">
        <f>IF('Dropdown tables - Production'!G7 = 0, "", 'Dropdown tables - Production'!G7)</f>
        <v/>
      </c>
      <c r="P9" s="330" t="str">
        <f>IF(Table15[[#This Row],[Species in production]] = "", "", SUMIFS(Table126[ASC certified net production volume (tonnes)],Table126[Species in production (Latin name) (select)],Table15[[#This Row],[Species in production]]))</f>
        <v/>
      </c>
      <c r="Q9" s="330" t="str">
        <f>IFERROR((SUMIFS(Table4[Amount of active component (kg)],Table4[Species in production (Latin name) (select)],Table15[[#This Row],[Species in production]],Table4[Type of treatment (select)], "Antibiotic")/Table126[[#This Row],[ASC certified net production volume (tonnes)]]), "")</f>
        <v/>
      </c>
      <c r="S9" s="329" t="str">
        <f>IF('Dropdown tables - Production'!K7=0, "", 'Dropdown tables - Production'!K7)</f>
        <v/>
      </c>
      <c r="T9" s="330" t="str">
        <f>IF('Dropdown tables - Production'!L7=0, "", 'Dropdown tables - Production'!L7)</f>
        <v/>
      </c>
      <c r="U9" s="330" t="str">
        <f>IF('Dropdown tables - Production'!M7=0, "", 'Dropdown tables - Production'!M7)</f>
        <v/>
      </c>
      <c r="V9" s="330"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6"/>
      <c r="E10" s="154"/>
      <c r="F10" s="154"/>
      <c r="G10" s="31"/>
      <c r="H10" s="31"/>
      <c r="I10" s="31"/>
      <c r="J10" s="31"/>
      <c r="K10" s="31"/>
      <c r="L10" s="30"/>
      <c r="M10" s="236"/>
      <c r="N10" s="40"/>
      <c r="O10" s="329" t="str">
        <f>IF('Dropdown tables - Production'!G8 = 0, "", 'Dropdown tables - Production'!G8)</f>
        <v/>
      </c>
      <c r="P10" s="330" t="str">
        <f>IF(Table15[[#This Row],[Species in production]] = "", "", SUMIFS(Table126[ASC certified net production volume (tonnes)],Table126[Species in production (Latin name) (select)],Table15[[#This Row],[Species in production]]))</f>
        <v/>
      </c>
      <c r="Q10" s="330" t="str">
        <f>IFERROR((SUMIFS(Table4[Amount of active component (kg)],Table4[Species in production (Latin name) (select)],Table15[[#This Row],[Species in production]],Table4[Type of treatment (select)], "Antibiotic")/Table126[[#This Row],[ASC certified net production volume (tonnes)]]), "")</f>
        <v/>
      </c>
      <c r="S10" s="329" t="str">
        <f>IF('Dropdown tables - Production'!K8=0, "", 'Dropdown tables - Production'!K8)</f>
        <v/>
      </c>
      <c r="T10" s="330" t="str">
        <f>IF('Dropdown tables - Production'!L8=0, "", 'Dropdown tables - Production'!L8)</f>
        <v/>
      </c>
      <c r="U10" s="330" t="str">
        <f>IF('Dropdown tables - Production'!M8=0, "", 'Dropdown tables - Production'!M8)</f>
        <v/>
      </c>
      <c r="V10" s="330"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6"/>
      <c r="E11" s="154"/>
      <c r="F11" s="154"/>
      <c r="G11" s="31"/>
      <c r="H11" s="31"/>
      <c r="I11" s="31"/>
      <c r="J11" s="31"/>
      <c r="K11" s="31"/>
      <c r="L11" s="30"/>
      <c r="M11" s="236"/>
      <c r="N11" s="40"/>
      <c r="O11" s="329" t="str">
        <f>IF('Dropdown tables - Production'!G9 = 0, "", 'Dropdown tables - Production'!G9)</f>
        <v/>
      </c>
      <c r="P11" s="330" t="str">
        <f>IF(Table15[[#This Row],[Species in production]] = "", "", SUMIFS(Table126[ASC certified net production volume (tonnes)],Table126[Species in production (Latin name) (select)],Table15[[#This Row],[Species in production]]))</f>
        <v/>
      </c>
      <c r="Q11" s="330" t="str">
        <f>IFERROR((SUMIFS(Table4[Amount of active component (kg)],Table4[Species in production (Latin name) (select)],Table15[[#This Row],[Species in production]],Table4[Type of treatment (select)], "Antibiotic")/Table126[[#This Row],[ASC certified net production volume (tonnes)]]), "")</f>
        <v/>
      </c>
      <c r="S11" s="329" t="str">
        <f>IF('Dropdown tables - Production'!K9=0, "", 'Dropdown tables - Production'!K9)</f>
        <v/>
      </c>
      <c r="T11" s="330" t="str">
        <f>IF('Dropdown tables - Production'!L9=0, "", 'Dropdown tables - Production'!L9)</f>
        <v/>
      </c>
      <c r="U11" s="330" t="str">
        <f>IF('Dropdown tables - Production'!M9=0, "", 'Dropdown tables - Production'!M9)</f>
        <v/>
      </c>
      <c r="V11" s="330"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6"/>
      <c r="E12" s="154"/>
      <c r="F12" s="154"/>
      <c r="G12" s="31"/>
      <c r="H12" s="31"/>
      <c r="I12" s="31"/>
      <c r="J12" s="31"/>
      <c r="K12" s="31"/>
      <c r="L12" s="30"/>
      <c r="M12" s="236"/>
      <c r="N12" s="40"/>
      <c r="O12" s="329" t="str">
        <f>IF('Dropdown tables - Production'!G10 = 0, "", 'Dropdown tables - Production'!G10)</f>
        <v/>
      </c>
      <c r="P12" s="330" t="str">
        <f>IF(Table15[[#This Row],[Species in production]] = "", "", SUMIFS(Table126[ASC certified net production volume (tonnes)],Table126[Species in production (Latin name) (select)],Table15[[#This Row],[Species in production]]))</f>
        <v/>
      </c>
      <c r="Q12" s="330" t="str">
        <f>IFERROR((SUMIFS(Table4[Amount of active component (kg)],Table4[Species in production (Latin name) (select)],Table15[[#This Row],[Species in production]],Table4[Type of treatment (select)], "Antibiotic")/Table126[[#This Row],[ASC certified net production volume (tonnes)]]), "")</f>
        <v/>
      </c>
      <c r="S12" s="329" t="str">
        <f>IF('Dropdown tables - Production'!K10=0, "", 'Dropdown tables - Production'!K10)</f>
        <v/>
      </c>
      <c r="T12" s="330" t="str">
        <f>IF('Dropdown tables - Production'!L10=0, "", 'Dropdown tables - Production'!L10)</f>
        <v/>
      </c>
      <c r="U12" s="330" t="str">
        <f>IF('Dropdown tables - Production'!M10=0, "", 'Dropdown tables - Production'!M10)</f>
        <v/>
      </c>
      <c r="V12" s="330"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6"/>
      <c r="E13" s="154"/>
      <c r="F13" s="154"/>
      <c r="G13" s="31"/>
      <c r="H13" s="31"/>
      <c r="I13" s="31"/>
      <c r="J13" s="31"/>
      <c r="K13" s="31"/>
      <c r="L13" s="30"/>
      <c r="M13" s="236"/>
      <c r="N13" s="40"/>
      <c r="O13" s="329" t="str">
        <f>IF('Dropdown tables - Production'!G11 = 0, "", 'Dropdown tables - Production'!G11)</f>
        <v/>
      </c>
      <c r="P13" s="330" t="str">
        <f>IF(Table15[[#This Row],[Species in production]] = "", "", SUMIFS(Table126[ASC certified net production volume (tonnes)],Table126[Species in production (Latin name) (select)],Table15[[#This Row],[Species in production]]))</f>
        <v/>
      </c>
      <c r="Q13" s="330" t="str">
        <f>IFERROR((SUMIFS(Table4[Amount of active component (kg)],Table4[Species in production (Latin name) (select)],Table15[[#This Row],[Species in production]],Table4[Type of treatment (select)], "Antibiotic")/Table126[[#This Row],[ASC certified net production volume (tonnes)]]), "")</f>
        <v/>
      </c>
      <c r="S13" s="329" t="str">
        <f>IF('Dropdown tables - Production'!K11=0, "", 'Dropdown tables - Production'!K11)</f>
        <v/>
      </c>
      <c r="T13" s="330" t="str">
        <f>IF('Dropdown tables - Production'!L11=0, "", 'Dropdown tables - Production'!L11)</f>
        <v/>
      </c>
      <c r="U13" s="330" t="str">
        <f>IF('Dropdown tables - Production'!M11=0, "", 'Dropdown tables - Production'!M11)</f>
        <v/>
      </c>
      <c r="V13" s="330"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6"/>
      <c r="E14" s="154"/>
      <c r="F14" s="154"/>
      <c r="G14" s="31"/>
      <c r="H14" s="31"/>
      <c r="I14" s="31"/>
      <c r="J14" s="31"/>
      <c r="K14" s="31"/>
      <c r="L14" s="30"/>
      <c r="M14" s="236"/>
      <c r="N14" s="40"/>
      <c r="O14" s="329" t="str">
        <f>IF('Dropdown tables - Production'!G12 = 0, "", 'Dropdown tables - Production'!G12)</f>
        <v/>
      </c>
      <c r="P14" s="330" t="str">
        <f>IF(Table15[[#This Row],[Species in production]] = "", "", SUMIFS(Table126[ASC certified net production volume (tonnes)],Table126[Species in production (Latin name) (select)],Table15[[#This Row],[Species in production]]))</f>
        <v/>
      </c>
      <c r="Q14" s="330" t="str">
        <f>IFERROR((SUMIFS(Table4[Amount of active component (kg)],Table4[Species in production (Latin name) (select)],Table15[[#This Row],[Species in production]],Table4[Type of treatment (select)], "Antibiotic")/Table126[[#This Row],[ASC certified net production volume (tonnes)]]), "")</f>
        <v/>
      </c>
      <c r="S14" s="329" t="str">
        <f>IF('Dropdown tables - Production'!K12=0, "", 'Dropdown tables - Production'!K12)</f>
        <v/>
      </c>
      <c r="T14" s="330" t="str">
        <f>IF('Dropdown tables - Production'!L12=0, "", 'Dropdown tables - Production'!L12)</f>
        <v/>
      </c>
      <c r="U14" s="330" t="str">
        <f>IF('Dropdown tables - Production'!M12=0, "", 'Dropdown tables - Production'!M12)</f>
        <v/>
      </c>
      <c r="V14" s="330"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6"/>
      <c r="E15" s="154"/>
      <c r="F15" s="154"/>
      <c r="G15" s="31"/>
      <c r="H15" s="31"/>
      <c r="I15" s="31"/>
      <c r="J15" s="31"/>
      <c r="K15" s="31"/>
      <c r="L15" s="30"/>
      <c r="M15" s="236"/>
      <c r="N15" s="40"/>
      <c r="O15" s="329" t="str">
        <f>IF('Dropdown tables - Production'!G13 = 0, "", 'Dropdown tables - Production'!G13)</f>
        <v/>
      </c>
      <c r="P15" s="330" t="str">
        <f>IF(Table15[[#This Row],[Species in production]] = "", "", SUMIFS(Table126[ASC certified net production volume (tonnes)],Table126[Species in production (Latin name) (select)],Table15[[#This Row],[Species in production]]))</f>
        <v/>
      </c>
      <c r="Q15" s="330" t="str">
        <f>IFERROR((SUMIFS(Table4[Amount of active component (kg)],Table4[Species in production (Latin name) (select)],Table15[[#This Row],[Species in production]],Table4[Type of treatment (select)], "Antibiotic")/Table126[[#This Row],[ASC certified net production volume (tonnes)]]), "")</f>
        <v/>
      </c>
      <c r="S15" s="329" t="str">
        <f>IF('Dropdown tables - Production'!K13=0, "", 'Dropdown tables - Production'!K13)</f>
        <v/>
      </c>
      <c r="T15" s="330" t="str">
        <f>IF('Dropdown tables - Production'!L13=0, "", 'Dropdown tables - Production'!L13)</f>
        <v/>
      </c>
      <c r="U15" s="330" t="str">
        <f>IF('Dropdown tables - Production'!M13=0, "", 'Dropdown tables - Production'!M13)</f>
        <v/>
      </c>
      <c r="V15" s="330"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6"/>
      <c r="E16" s="154"/>
      <c r="F16" s="154"/>
      <c r="G16" s="31"/>
      <c r="H16" s="31"/>
      <c r="I16" s="31"/>
      <c r="J16" s="31"/>
      <c r="K16" s="31"/>
      <c r="L16" s="30"/>
      <c r="M16" s="236"/>
      <c r="N16" s="40"/>
      <c r="O16" s="329" t="str">
        <f>IF('Dropdown tables - Production'!G14 = 0, "", 'Dropdown tables - Production'!G14)</f>
        <v/>
      </c>
      <c r="P16" s="330" t="str">
        <f>IF(Table15[[#This Row],[Species in production]] = "", "", SUMIFS(Table126[ASC certified net production volume (tonnes)],Table126[Species in production (Latin name) (select)],Table15[[#This Row],[Species in production]]))</f>
        <v/>
      </c>
      <c r="Q16" s="330" t="str">
        <f>IFERROR((SUMIFS(Table4[Amount of active component (kg)],Table4[Species in production (Latin name) (select)],Table15[[#This Row],[Species in production]],Table4[Type of treatment (select)], "Antibiotic")/Table126[[#This Row],[ASC certified net production volume (tonnes)]]), "")</f>
        <v/>
      </c>
      <c r="S16" s="329" t="str">
        <f>IF('Dropdown tables - Production'!K14=0, "", 'Dropdown tables - Production'!K14)</f>
        <v/>
      </c>
      <c r="T16" s="330" t="str">
        <f>IF('Dropdown tables - Production'!L14=0, "", 'Dropdown tables - Production'!L14)</f>
        <v/>
      </c>
      <c r="U16" s="330" t="str">
        <f>IF('Dropdown tables - Production'!M14=0, "", 'Dropdown tables - Production'!M14)</f>
        <v/>
      </c>
      <c r="V16" s="330"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6"/>
      <c r="E17" s="154"/>
      <c r="F17" s="154"/>
      <c r="G17" s="31"/>
      <c r="H17" s="31"/>
      <c r="I17" s="31"/>
      <c r="J17" s="31"/>
      <c r="K17" s="31"/>
      <c r="L17" s="30"/>
      <c r="M17" s="236"/>
      <c r="N17" s="40"/>
      <c r="O17" s="329" t="str">
        <f>IF('Dropdown tables - Production'!G15 = 0, "", 'Dropdown tables - Production'!G15)</f>
        <v/>
      </c>
      <c r="P17" s="330" t="str">
        <f>IF(Table15[[#This Row],[Species in production]] = "", "", SUMIFS(Table126[ASC certified net production volume (tonnes)],Table126[Species in production (Latin name) (select)],Table15[[#This Row],[Species in production]]))</f>
        <v/>
      </c>
      <c r="Q17" s="330" t="str">
        <f>IFERROR((SUMIFS(Table4[Amount of active component (kg)],Table4[Species in production (Latin name) (select)],Table15[[#This Row],[Species in production]],Table4[Type of treatment (select)], "Antibiotic")/Table126[[#This Row],[ASC certified net production volume (tonnes)]]), "")</f>
        <v/>
      </c>
      <c r="S17" s="329" t="str">
        <f>IF('Dropdown tables - Production'!K15=0, "", 'Dropdown tables - Production'!K15)</f>
        <v/>
      </c>
      <c r="T17" s="330" t="str">
        <f>IF('Dropdown tables - Production'!L15=0, "", 'Dropdown tables - Production'!L15)</f>
        <v/>
      </c>
      <c r="U17" s="330" t="str">
        <f>IF('Dropdown tables - Production'!M15=0, "", 'Dropdown tables - Production'!M15)</f>
        <v/>
      </c>
      <c r="V17" s="330"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6"/>
      <c r="E18" s="154"/>
      <c r="F18" s="154"/>
      <c r="G18" s="31"/>
      <c r="H18" s="31"/>
      <c r="I18" s="31"/>
      <c r="J18" s="31"/>
      <c r="K18" s="31"/>
      <c r="L18" s="30"/>
      <c r="M18" s="236"/>
      <c r="N18" s="40"/>
      <c r="O18" s="329" t="str">
        <f>IF('Dropdown tables - Production'!G16 = 0, "", 'Dropdown tables - Production'!G16)</f>
        <v/>
      </c>
      <c r="P18" s="330" t="str">
        <f>IF(Table15[[#This Row],[Species in production]] = "", "", SUMIFS(Table126[ASC certified net production volume (tonnes)],Table126[Species in production (Latin name) (select)],Table15[[#This Row],[Species in production]]))</f>
        <v/>
      </c>
      <c r="Q18" s="330" t="str">
        <f>IFERROR((SUMIFS(Table4[Amount of active component (kg)],Table4[Species in production (Latin name) (select)],Table15[[#This Row],[Species in production]],Table4[Type of treatment (select)], "Antibiotic")/Table126[[#This Row],[ASC certified net production volume (tonnes)]]), "")</f>
        <v/>
      </c>
      <c r="S18" s="329" t="str">
        <f>IF('Dropdown tables - Production'!K16=0, "", 'Dropdown tables - Production'!K16)</f>
        <v/>
      </c>
      <c r="T18" s="330" t="str">
        <f>IF('Dropdown tables - Production'!L16=0, "", 'Dropdown tables - Production'!L16)</f>
        <v/>
      </c>
      <c r="U18" s="330" t="str">
        <f>IF('Dropdown tables - Production'!M16=0, "", 'Dropdown tables - Production'!M16)</f>
        <v/>
      </c>
      <c r="V18" s="330"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6"/>
      <c r="E19" s="154"/>
      <c r="F19" s="154"/>
      <c r="G19" s="31"/>
      <c r="H19" s="31"/>
      <c r="I19" s="31"/>
      <c r="J19" s="31"/>
      <c r="K19" s="31"/>
      <c r="L19" s="30"/>
      <c r="M19" s="236"/>
      <c r="N19" s="40"/>
      <c r="O19" s="329" t="str">
        <f>IF('Dropdown tables - Production'!G17 = 0, "", 'Dropdown tables - Production'!G17)</f>
        <v/>
      </c>
      <c r="P19" s="330" t="str">
        <f>IF(Table15[[#This Row],[Species in production]] = "", "", SUMIFS(Table126[ASC certified net production volume (tonnes)],Table126[Species in production (Latin name) (select)],Table15[[#This Row],[Species in production]]))</f>
        <v/>
      </c>
      <c r="Q19" s="330" t="str">
        <f>IFERROR((SUMIFS(Table4[Amount of active component (kg)],Table4[Species in production (Latin name) (select)],Table15[[#This Row],[Species in production]],Table4[Type of treatment (select)], "Antibiotic")/Table126[[#This Row],[ASC certified net production volume (tonnes)]]), "")</f>
        <v/>
      </c>
      <c r="S19" s="329" t="str">
        <f>IF('Dropdown tables - Production'!K17=0, "", 'Dropdown tables - Production'!K17)</f>
        <v/>
      </c>
      <c r="T19" s="330" t="str">
        <f>IF('Dropdown tables - Production'!L17=0, "", 'Dropdown tables - Production'!L17)</f>
        <v/>
      </c>
      <c r="U19" s="330" t="str">
        <f>IF('Dropdown tables - Production'!M17=0, "", 'Dropdown tables - Production'!M17)</f>
        <v/>
      </c>
      <c r="V19" s="330"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6"/>
      <c r="E20" s="154"/>
      <c r="F20" s="154"/>
      <c r="G20" s="31"/>
      <c r="H20" s="31"/>
      <c r="I20" s="31"/>
      <c r="J20" s="31"/>
      <c r="K20" s="31"/>
      <c r="L20" s="30"/>
      <c r="M20" s="236"/>
      <c r="N20" s="40"/>
      <c r="O20" s="329" t="str">
        <f>IF('Dropdown tables - Production'!G18 = 0, "", 'Dropdown tables - Production'!G18)</f>
        <v/>
      </c>
      <c r="P20" s="330" t="str">
        <f>IF(Table15[[#This Row],[Species in production]] = "", "", SUMIFS(Table126[ASC certified net production volume (tonnes)],Table126[Species in production (Latin name) (select)],Table15[[#This Row],[Species in production]]))</f>
        <v/>
      </c>
      <c r="Q20" s="330" t="str">
        <f>IFERROR((SUMIFS(Table4[Amount of active component (kg)],Table4[Species in production (Latin name) (select)],Table15[[#This Row],[Species in production]],Table4[Type of treatment (select)], "Antibiotic")/Table126[[#This Row],[ASC certified net production volume (tonnes)]]), "")</f>
        <v/>
      </c>
      <c r="S20" s="329" t="str">
        <f>IF('Dropdown tables - Production'!K18=0, "", 'Dropdown tables - Production'!K18)</f>
        <v/>
      </c>
      <c r="T20" s="330" t="str">
        <f>IF('Dropdown tables - Production'!L18=0, "", 'Dropdown tables - Production'!L18)</f>
        <v/>
      </c>
      <c r="U20" s="330" t="str">
        <f>IF('Dropdown tables - Production'!M18=0, "", 'Dropdown tables - Production'!M18)</f>
        <v/>
      </c>
      <c r="V20" s="330"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6"/>
      <c r="E21" s="154"/>
      <c r="F21" s="154"/>
      <c r="G21" s="31"/>
      <c r="H21" s="31"/>
      <c r="I21" s="31"/>
      <c r="J21" s="31"/>
      <c r="K21" s="31"/>
      <c r="L21" s="30"/>
      <c r="M21" s="236"/>
      <c r="N21" s="40"/>
      <c r="O21" s="329" t="str">
        <f>IF('Dropdown tables - Production'!G19 = 0, "", 'Dropdown tables - Production'!G19)</f>
        <v/>
      </c>
      <c r="P21" s="330" t="str">
        <f>IF(Table15[[#This Row],[Species in production]] = "", "", SUMIFS(Table126[ASC certified net production volume (tonnes)],Table126[Species in production (Latin name) (select)],Table15[[#This Row],[Species in production]]))</f>
        <v/>
      </c>
      <c r="Q21" s="330" t="str">
        <f>IFERROR((SUMIFS(Table4[Amount of active component (kg)],Table4[Species in production (Latin name) (select)],Table15[[#This Row],[Species in production]],Table4[Type of treatment (select)], "Antibiotic")/Table126[[#This Row],[ASC certified net production volume (tonnes)]]), "")</f>
        <v/>
      </c>
      <c r="S21" s="329" t="str">
        <f>IF('Dropdown tables - Production'!K19=0, "", 'Dropdown tables - Production'!K19)</f>
        <v/>
      </c>
      <c r="T21" s="330" t="str">
        <f>IF('Dropdown tables - Production'!L19=0, "", 'Dropdown tables - Production'!L19)</f>
        <v/>
      </c>
      <c r="U21" s="330" t="str">
        <f>IF('Dropdown tables - Production'!M19=0, "", 'Dropdown tables - Production'!M19)</f>
        <v/>
      </c>
      <c r="V21" s="330"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6"/>
      <c r="E22" s="154"/>
      <c r="F22" s="154"/>
      <c r="G22" s="31"/>
      <c r="H22" s="31"/>
      <c r="I22" s="31"/>
      <c r="J22" s="31"/>
      <c r="K22" s="31"/>
      <c r="L22" s="30"/>
      <c r="M22" s="236"/>
      <c r="N22" s="40"/>
      <c r="O22" s="329" t="str">
        <f>IF('Dropdown tables - Production'!G20 = 0, "", 'Dropdown tables - Production'!G20)</f>
        <v/>
      </c>
      <c r="P22" s="330" t="str">
        <f>IF(Table15[[#This Row],[Species in production]] = "", "", SUMIFS(Table126[ASC certified net production volume (tonnes)],Table126[Species in production (Latin name) (select)],Table15[[#This Row],[Species in production]]))</f>
        <v/>
      </c>
      <c r="Q22" s="330" t="str">
        <f>IFERROR((SUMIFS(Table4[Amount of active component (kg)],Table4[Species in production (Latin name) (select)],Table15[[#This Row],[Species in production]],Table4[Type of treatment (select)], "Antibiotic")/Table126[[#This Row],[ASC certified net production volume (tonnes)]]), "")</f>
        <v/>
      </c>
      <c r="S22" s="329" t="str">
        <f>IF('Dropdown tables - Production'!K20=0, "", 'Dropdown tables - Production'!K20)</f>
        <v/>
      </c>
      <c r="T22" s="330" t="str">
        <f>IF('Dropdown tables - Production'!L20=0, "", 'Dropdown tables - Production'!L20)</f>
        <v/>
      </c>
      <c r="U22" s="330" t="str">
        <f>IF('Dropdown tables - Production'!M20=0, "", 'Dropdown tables - Production'!M20)</f>
        <v/>
      </c>
      <c r="V22" s="330"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6"/>
      <c r="E23" s="154"/>
      <c r="F23" s="154"/>
      <c r="G23" s="31"/>
      <c r="H23" s="31"/>
      <c r="I23" s="31"/>
      <c r="J23" s="31"/>
      <c r="K23" s="31"/>
      <c r="L23" s="30"/>
      <c r="M23" s="236"/>
      <c r="N23" s="40"/>
      <c r="O23" s="329" t="str">
        <f>IF('Dropdown tables - Production'!G21 = 0, "", 'Dropdown tables - Production'!G21)</f>
        <v/>
      </c>
      <c r="P23" s="330" t="str">
        <f>IF(Table15[[#This Row],[Species in production]] = "", "", SUMIFS(Table126[ASC certified net production volume (tonnes)],Table126[Species in production (Latin name) (select)],Table15[[#This Row],[Species in production]]))</f>
        <v/>
      </c>
      <c r="Q23" s="330" t="str">
        <f>IFERROR((SUMIFS(Table4[Amount of active component (kg)],Table4[Species in production (Latin name) (select)],Table15[[#This Row],[Species in production]],Table4[Type of treatment (select)], "Antibiotic")/Table126[[#This Row],[ASC certified net production volume (tonnes)]]), "")</f>
        <v/>
      </c>
      <c r="S23" s="329" t="str">
        <f>IF('Dropdown tables - Production'!K21=0, "", 'Dropdown tables - Production'!K21)</f>
        <v/>
      </c>
      <c r="T23" s="330" t="str">
        <f>IF('Dropdown tables - Production'!L21=0, "", 'Dropdown tables - Production'!L21)</f>
        <v/>
      </c>
      <c r="U23" s="330" t="str">
        <f>IF('Dropdown tables - Production'!M21=0, "", 'Dropdown tables - Production'!M21)</f>
        <v/>
      </c>
      <c r="V23" s="330"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6"/>
      <c r="E24" s="154"/>
      <c r="F24" s="154"/>
      <c r="G24" s="31"/>
      <c r="H24" s="31"/>
      <c r="I24" s="31"/>
      <c r="J24" s="31"/>
      <c r="K24" s="31"/>
      <c r="L24" s="30"/>
      <c r="M24" s="236"/>
      <c r="N24" s="40"/>
      <c r="O24" s="329" t="str">
        <f>IF('Dropdown tables - Production'!G22 = 0, "", 'Dropdown tables - Production'!G22)</f>
        <v/>
      </c>
      <c r="P24" s="330" t="str">
        <f>IF(Table15[[#This Row],[Species in production]] = "", "", SUMIFS(Table126[ASC certified net production volume (tonnes)],Table126[Species in production (Latin name) (select)],Table15[[#This Row],[Species in production]]))</f>
        <v/>
      </c>
      <c r="Q24" s="330" t="str">
        <f>IFERROR((SUMIFS(Table4[Amount of active component (kg)],Table4[Species in production (Latin name) (select)],Table15[[#This Row],[Species in production]],Table4[Type of treatment (select)], "Antibiotic")/Table126[[#This Row],[ASC certified net production volume (tonnes)]]), "")</f>
        <v/>
      </c>
      <c r="S24" s="329" t="str">
        <f>IF('Dropdown tables - Production'!K22=0, "", 'Dropdown tables - Production'!K22)</f>
        <v/>
      </c>
      <c r="T24" s="330" t="str">
        <f>IF('Dropdown tables - Production'!L22=0, "", 'Dropdown tables - Production'!L22)</f>
        <v/>
      </c>
      <c r="U24" s="330" t="str">
        <f>IF('Dropdown tables - Production'!M22=0, "", 'Dropdown tables - Production'!M22)</f>
        <v/>
      </c>
      <c r="V24" s="330"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6"/>
      <c r="E25" s="154"/>
      <c r="F25" s="154"/>
      <c r="G25" s="31"/>
      <c r="H25" s="31"/>
      <c r="I25" s="31"/>
      <c r="J25" s="31"/>
      <c r="K25" s="31"/>
      <c r="L25" s="30"/>
      <c r="M25" s="236"/>
      <c r="N25" s="40"/>
      <c r="O25" s="329" t="str">
        <f>IF('Dropdown tables - Production'!G23 = 0, "", 'Dropdown tables - Production'!G23)</f>
        <v/>
      </c>
      <c r="P25" s="330" t="str">
        <f>IF(Table15[[#This Row],[Species in production]] = "", "", SUMIFS(Table126[ASC certified net production volume (tonnes)],Table126[Species in production (Latin name) (select)],Table15[[#This Row],[Species in production]]))</f>
        <v/>
      </c>
      <c r="Q25" s="330" t="str">
        <f>IFERROR((SUMIFS(Table4[Amount of active component (kg)],Table4[Species in production (Latin name) (select)],Table15[[#This Row],[Species in production]],Table4[Type of treatment (select)], "Antibiotic")/Table126[[#This Row],[ASC certified net production volume (tonnes)]]), "")</f>
        <v/>
      </c>
      <c r="S25" s="329" t="str">
        <f>IF('Dropdown tables - Production'!K23=0, "", 'Dropdown tables - Production'!K23)</f>
        <v/>
      </c>
      <c r="T25" s="330" t="str">
        <f>IF('Dropdown tables - Production'!L23=0, "", 'Dropdown tables - Production'!L23)</f>
        <v/>
      </c>
      <c r="U25" s="330" t="str">
        <f>IF('Dropdown tables - Production'!M23=0, "", 'Dropdown tables - Production'!M23)</f>
        <v/>
      </c>
      <c r="V25" s="330"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6"/>
      <c r="E26" s="154"/>
      <c r="F26" s="154"/>
      <c r="G26" s="31"/>
      <c r="H26" s="31"/>
      <c r="I26" s="31"/>
      <c r="J26" s="31"/>
      <c r="K26" s="31"/>
      <c r="L26" s="30"/>
      <c r="M26" s="236"/>
      <c r="N26" s="40"/>
      <c r="O26" s="329" t="str">
        <f>IF('Dropdown tables - Production'!G24 = 0, "", 'Dropdown tables - Production'!G24)</f>
        <v/>
      </c>
      <c r="P26" s="330" t="str">
        <f>IF(Table15[[#This Row],[Species in production]] = "", "", SUMIFS(Table126[ASC certified net production volume (tonnes)],Table126[Species in production (Latin name) (select)],Table15[[#This Row],[Species in production]]))</f>
        <v/>
      </c>
      <c r="Q26" s="330" t="str">
        <f>IFERROR((SUMIFS(Table4[Amount of active component (kg)],Table4[Species in production (Latin name) (select)],Table15[[#This Row],[Species in production]],Table4[Type of treatment (select)], "Antibiotic")/Table126[[#This Row],[ASC certified net production volume (tonnes)]]), "")</f>
        <v/>
      </c>
      <c r="S26" s="329" t="str">
        <f>IF('Dropdown tables - Production'!K24=0, "", 'Dropdown tables - Production'!K24)</f>
        <v/>
      </c>
      <c r="T26" s="330" t="str">
        <f>IF('Dropdown tables - Production'!L24=0, "", 'Dropdown tables - Production'!L24)</f>
        <v/>
      </c>
      <c r="U26" s="330" t="str">
        <f>IF('Dropdown tables - Production'!M24=0, "", 'Dropdown tables - Production'!M24)</f>
        <v/>
      </c>
      <c r="V26" s="330"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6"/>
      <c r="E27" s="154"/>
      <c r="F27" s="154"/>
      <c r="G27" s="31"/>
      <c r="H27" s="31"/>
      <c r="I27" s="31"/>
      <c r="J27" s="31"/>
      <c r="K27" s="31"/>
      <c r="L27" s="30"/>
      <c r="M27" s="236"/>
      <c r="N27" s="40"/>
      <c r="O27" s="329" t="str">
        <f>IF('Dropdown tables - Production'!G25 = 0, "", 'Dropdown tables - Production'!G25)</f>
        <v/>
      </c>
      <c r="P27" s="330" t="str">
        <f>IF(Table15[[#This Row],[Species in production]] = "", "", SUMIFS(Table126[ASC certified net production volume (tonnes)],Table126[Species in production (Latin name) (select)],Table15[[#This Row],[Species in production]]))</f>
        <v/>
      </c>
      <c r="Q27" s="330" t="str">
        <f>IFERROR((SUMIFS(Table4[Amount of active component (kg)],Table4[Species in production (Latin name) (select)],Table15[[#This Row],[Species in production]],Table4[Type of treatment (select)], "Antibiotic")/Table126[[#This Row],[ASC certified net production volume (tonnes)]]), "")</f>
        <v/>
      </c>
      <c r="S27" s="329" t="str">
        <f>IF('Dropdown tables - Production'!K25=0, "", 'Dropdown tables - Production'!K25)</f>
        <v/>
      </c>
      <c r="T27" s="330" t="str">
        <f>IF('Dropdown tables - Production'!L25=0, "", 'Dropdown tables - Production'!L25)</f>
        <v/>
      </c>
      <c r="U27" s="330" t="str">
        <f>IF('Dropdown tables - Production'!M25=0, "", 'Dropdown tables - Production'!M25)</f>
        <v/>
      </c>
      <c r="V27" s="330"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6"/>
      <c r="E28" s="154"/>
      <c r="F28" s="154"/>
      <c r="G28" s="31"/>
      <c r="H28" s="31"/>
      <c r="I28" s="31"/>
      <c r="J28" s="31"/>
      <c r="K28" s="31"/>
      <c r="L28" s="30"/>
      <c r="M28" s="236"/>
      <c r="N28" s="40"/>
      <c r="S28" s="329" t="str">
        <f>IF('Dropdown tables - Production'!K26=0, "", 'Dropdown tables - Production'!K26)</f>
        <v/>
      </c>
      <c r="T28" s="330" t="str">
        <f>IF('Dropdown tables - Production'!L26=0, "", 'Dropdown tables - Production'!L26)</f>
        <v/>
      </c>
      <c r="U28" s="330" t="str">
        <f>IF('Dropdown tables - Production'!M26=0, "", 'Dropdown tables - Production'!M26)</f>
        <v/>
      </c>
      <c r="V28" s="330"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6"/>
      <c r="E29" s="154"/>
      <c r="F29" s="154"/>
      <c r="G29" s="31"/>
      <c r="H29" s="31"/>
      <c r="I29" s="31"/>
      <c r="J29" s="31"/>
      <c r="K29" s="31"/>
      <c r="L29" s="30"/>
      <c r="M29" s="236"/>
      <c r="N29" s="40"/>
      <c r="S29" s="329" t="str">
        <f>IF('Dropdown tables - Production'!K27=0, "", 'Dropdown tables - Production'!K27)</f>
        <v/>
      </c>
      <c r="T29" s="330" t="str">
        <f>IF('Dropdown tables - Production'!L27=0, "", 'Dropdown tables - Production'!L27)</f>
        <v/>
      </c>
      <c r="U29" s="330" t="str">
        <f>IF('Dropdown tables - Production'!M27=0, "", 'Dropdown tables - Production'!M27)</f>
        <v/>
      </c>
      <c r="V29" s="330"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6"/>
      <c r="E30" s="154"/>
      <c r="F30" s="154"/>
      <c r="G30" s="31"/>
      <c r="H30" s="31"/>
      <c r="I30" s="31"/>
      <c r="J30" s="31"/>
      <c r="K30" s="31"/>
      <c r="L30" s="30"/>
      <c r="M30" s="236"/>
      <c r="N30" s="40"/>
      <c r="S30" s="329" t="str">
        <f>IF('Dropdown tables - Production'!K28=0, "", 'Dropdown tables - Production'!K28)</f>
        <v/>
      </c>
      <c r="T30" s="330" t="str">
        <f>IF('Dropdown tables - Production'!L28=0, "", 'Dropdown tables - Production'!L28)</f>
        <v/>
      </c>
      <c r="U30" s="330" t="str">
        <f>IF('Dropdown tables - Production'!M28=0, "", 'Dropdown tables - Production'!M28)</f>
        <v/>
      </c>
      <c r="V30" s="330"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6"/>
      <c r="E31" s="154"/>
      <c r="F31" s="154"/>
      <c r="G31" s="31"/>
      <c r="H31" s="31"/>
      <c r="I31" s="31"/>
      <c r="J31" s="31"/>
      <c r="K31" s="31"/>
      <c r="L31" s="30"/>
      <c r="M31" s="236"/>
      <c r="N31" s="40"/>
      <c r="S31" s="329" t="str">
        <f>IF('Dropdown tables - Production'!K29=0, "", 'Dropdown tables - Production'!K29)</f>
        <v/>
      </c>
      <c r="T31" s="330" t="str">
        <f>IF('Dropdown tables - Production'!L29=0, "", 'Dropdown tables - Production'!L29)</f>
        <v/>
      </c>
      <c r="U31" s="330" t="str">
        <f>IF('Dropdown tables - Production'!M29=0, "", 'Dropdown tables - Production'!M29)</f>
        <v/>
      </c>
      <c r="V31" s="330"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6"/>
      <c r="E32" s="154"/>
      <c r="F32" s="154"/>
      <c r="G32" s="31"/>
      <c r="H32" s="31"/>
      <c r="I32" s="31"/>
      <c r="J32" s="31"/>
      <c r="K32" s="31"/>
      <c r="L32" s="30"/>
      <c r="M32" s="236"/>
      <c r="N32" s="40"/>
      <c r="S32" s="329" t="str">
        <f>IF('Dropdown tables - Production'!K30=0, "", 'Dropdown tables - Production'!K30)</f>
        <v/>
      </c>
      <c r="T32" s="330" t="str">
        <f>IF('Dropdown tables - Production'!L30=0, "", 'Dropdown tables - Production'!L30)</f>
        <v/>
      </c>
      <c r="U32" s="330" t="str">
        <f>IF('Dropdown tables - Production'!M30=0, "", 'Dropdown tables - Production'!M30)</f>
        <v/>
      </c>
      <c r="V32" s="330"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6"/>
      <c r="E33" s="154"/>
      <c r="F33" s="154"/>
      <c r="G33" s="31"/>
      <c r="H33" s="31"/>
      <c r="I33" s="31"/>
      <c r="J33" s="31"/>
      <c r="K33" s="31"/>
      <c r="L33" s="30"/>
      <c r="M33" s="236"/>
      <c r="N33" s="40"/>
      <c r="S33" s="329" t="str">
        <f>IF('Dropdown tables - Production'!K31=0, "", 'Dropdown tables - Production'!K31)</f>
        <v/>
      </c>
      <c r="T33" s="330" t="str">
        <f>IF('Dropdown tables - Production'!L31=0, "", 'Dropdown tables - Production'!L31)</f>
        <v/>
      </c>
      <c r="U33" s="330" t="str">
        <f>IF('Dropdown tables - Production'!M31=0, "", 'Dropdown tables - Production'!M31)</f>
        <v/>
      </c>
      <c r="V33" s="330"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6"/>
      <c r="E34" s="154"/>
      <c r="F34" s="154"/>
      <c r="G34" s="31"/>
      <c r="H34" s="31"/>
      <c r="I34" s="31"/>
      <c r="J34" s="31"/>
      <c r="K34" s="31"/>
      <c r="L34" s="30"/>
      <c r="M34" s="236"/>
      <c r="N34" s="40"/>
      <c r="S34" s="329" t="str">
        <f>IF('Dropdown tables - Production'!K32=0, "", 'Dropdown tables - Production'!K32)</f>
        <v/>
      </c>
      <c r="T34" s="330" t="str">
        <f>IF('Dropdown tables - Production'!L32=0, "", 'Dropdown tables - Production'!L32)</f>
        <v/>
      </c>
      <c r="U34" s="330" t="str">
        <f>IF('Dropdown tables - Production'!M32=0, "", 'Dropdown tables - Production'!M32)</f>
        <v/>
      </c>
      <c r="V34" s="330"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6"/>
      <c r="E35" s="154"/>
      <c r="F35" s="154"/>
      <c r="G35" s="31"/>
      <c r="H35" s="31"/>
      <c r="I35" s="31"/>
      <c r="J35" s="31"/>
      <c r="K35" s="31"/>
      <c r="L35" s="30"/>
      <c r="M35" s="236"/>
      <c r="N35" s="40"/>
      <c r="S35" s="329" t="str">
        <f>IF('Dropdown tables - Production'!K33=0, "", 'Dropdown tables - Production'!K33)</f>
        <v/>
      </c>
      <c r="T35" s="330" t="str">
        <f>IF('Dropdown tables - Production'!L33=0, "", 'Dropdown tables - Production'!L33)</f>
        <v/>
      </c>
      <c r="U35" s="330" t="str">
        <f>IF('Dropdown tables - Production'!M33=0, "", 'Dropdown tables - Production'!M33)</f>
        <v/>
      </c>
      <c r="V35" s="330"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6"/>
      <c r="E36" s="154"/>
      <c r="F36" s="154"/>
      <c r="G36" s="31"/>
      <c r="H36" s="31"/>
      <c r="I36" s="31"/>
      <c r="J36" s="31"/>
      <c r="K36" s="31"/>
      <c r="L36" s="30"/>
      <c r="M36" s="236"/>
      <c r="N36" s="40"/>
      <c r="S36" s="329" t="str">
        <f>IF('Dropdown tables - Production'!K34=0, "", 'Dropdown tables - Production'!K34)</f>
        <v/>
      </c>
      <c r="T36" s="330" t="str">
        <f>IF('Dropdown tables - Production'!L34=0, "", 'Dropdown tables - Production'!L34)</f>
        <v/>
      </c>
      <c r="U36" s="330" t="str">
        <f>IF('Dropdown tables - Production'!M34=0, "", 'Dropdown tables - Production'!M34)</f>
        <v/>
      </c>
      <c r="V36" s="330"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6"/>
      <c r="E37" s="154"/>
      <c r="F37" s="154"/>
      <c r="G37" s="31"/>
      <c r="H37" s="31"/>
      <c r="I37" s="31"/>
      <c r="J37" s="31"/>
      <c r="K37" s="31"/>
      <c r="L37" s="30"/>
      <c r="M37" s="236"/>
      <c r="N37" s="40"/>
      <c r="S37" s="329" t="str">
        <f>IF('Dropdown tables - Production'!K35=0, "", 'Dropdown tables - Production'!K35)</f>
        <v/>
      </c>
      <c r="T37" s="330" t="str">
        <f>IF('Dropdown tables - Production'!L35=0, "", 'Dropdown tables - Production'!L35)</f>
        <v/>
      </c>
      <c r="U37" s="330" t="str">
        <f>IF('Dropdown tables - Production'!M35=0, "", 'Dropdown tables - Production'!M35)</f>
        <v/>
      </c>
      <c r="V37" s="330"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6"/>
      <c r="E38" s="154"/>
      <c r="F38" s="154"/>
      <c r="G38" s="31"/>
      <c r="H38" s="31"/>
      <c r="I38" s="31"/>
      <c r="J38" s="31"/>
      <c r="K38" s="31"/>
      <c r="L38" s="30"/>
      <c r="M38" s="236"/>
      <c r="N38" s="40"/>
      <c r="S38" s="329" t="str">
        <f>IF('Dropdown tables - Production'!K36=0, "", 'Dropdown tables - Production'!K36)</f>
        <v/>
      </c>
      <c r="T38" s="330" t="str">
        <f>IF('Dropdown tables - Production'!L36=0, "", 'Dropdown tables - Production'!L36)</f>
        <v/>
      </c>
      <c r="U38" s="330" t="str">
        <f>IF('Dropdown tables - Production'!M36=0, "", 'Dropdown tables - Production'!M36)</f>
        <v/>
      </c>
      <c r="V38" s="330"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6"/>
      <c r="E39" s="154"/>
      <c r="F39" s="154"/>
      <c r="G39" s="31"/>
      <c r="H39" s="31"/>
      <c r="I39" s="31"/>
      <c r="J39" s="31"/>
      <c r="K39" s="31"/>
      <c r="L39" s="30"/>
      <c r="M39" s="236"/>
      <c r="N39" s="40"/>
      <c r="S39" s="329" t="str">
        <f>IF('Dropdown tables - Production'!K37=0, "", 'Dropdown tables - Production'!K37)</f>
        <v/>
      </c>
      <c r="T39" s="330" t="str">
        <f>IF('Dropdown tables - Production'!L37=0, "", 'Dropdown tables - Production'!L37)</f>
        <v/>
      </c>
      <c r="U39" s="330" t="str">
        <f>IF('Dropdown tables - Production'!M37=0, "", 'Dropdown tables - Production'!M37)</f>
        <v/>
      </c>
      <c r="V39" s="330"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6"/>
      <c r="E40" s="154"/>
      <c r="F40" s="154"/>
      <c r="G40" s="31"/>
      <c r="H40" s="31"/>
      <c r="I40" s="31"/>
      <c r="J40" s="31"/>
      <c r="K40" s="31"/>
      <c r="L40" s="30"/>
      <c r="M40" s="236"/>
      <c r="N40" s="40"/>
      <c r="S40" s="329" t="str">
        <f>IF('Dropdown tables - Production'!K38=0, "", 'Dropdown tables - Production'!K38)</f>
        <v/>
      </c>
      <c r="T40" s="330" t="str">
        <f>IF('Dropdown tables - Production'!L38=0, "", 'Dropdown tables - Production'!L38)</f>
        <v/>
      </c>
      <c r="U40" s="330" t="str">
        <f>IF('Dropdown tables - Production'!M38=0, "", 'Dropdown tables - Production'!M38)</f>
        <v/>
      </c>
      <c r="V40" s="330"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6"/>
      <c r="E41" s="154"/>
      <c r="F41" s="154"/>
      <c r="G41" s="31"/>
      <c r="H41" s="31"/>
      <c r="I41" s="31"/>
      <c r="J41" s="31"/>
      <c r="K41" s="31"/>
      <c r="L41" s="30"/>
      <c r="M41" s="236"/>
      <c r="N41" s="40"/>
      <c r="S41" s="329" t="str">
        <f>IF('Dropdown tables - Production'!K39=0, "", 'Dropdown tables - Production'!K39)</f>
        <v/>
      </c>
      <c r="T41" s="330" t="str">
        <f>IF('Dropdown tables - Production'!L39=0, "", 'Dropdown tables - Production'!L39)</f>
        <v/>
      </c>
      <c r="U41" s="330" t="str">
        <f>IF('Dropdown tables - Production'!M39=0, "", 'Dropdown tables - Production'!M39)</f>
        <v/>
      </c>
      <c r="V41" s="330"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6"/>
      <c r="E42" s="154"/>
      <c r="F42" s="154"/>
      <c r="G42" s="31"/>
      <c r="H42" s="31"/>
      <c r="I42" s="31"/>
      <c r="J42" s="31"/>
      <c r="K42" s="31"/>
      <c r="L42" s="30"/>
      <c r="M42" s="236"/>
      <c r="N42" s="40"/>
      <c r="S42" s="329" t="str">
        <f>IF('Dropdown tables - Production'!K40=0, "", 'Dropdown tables - Production'!K40)</f>
        <v/>
      </c>
      <c r="T42" s="330" t="str">
        <f>IF('Dropdown tables - Production'!L40=0, "", 'Dropdown tables - Production'!L40)</f>
        <v/>
      </c>
      <c r="U42" s="330" t="str">
        <f>IF('Dropdown tables - Production'!M40=0, "", 'Dropdown tables - Production'!M40)</f>
        <v/>
      </c>
      <c r="V42" s="330"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6"/>
      <c r="E43" s="154"/>
      <c r="F43" s="154"/>
      <c r="G43" s="31"/>
      <c r="H43" s="31"/>
      <c r="I43" s="31"/>
      <c r="J43" s="31"/>
      <c r="K43" s="31"/>
      <c r="L43" s="30"/>
      <c r="M43" s="236"/>
      <c r="N43" s="40"/>
      <c r="S43" s="329" t="str">
        <f>IF('Dropdown tables - Production'!K41=0, "", 'Dropdown tables - Production'!K41)</f>
        <v/>
      </c>
      <c r="T43" s="330" t="str">
        <f>IF('Dropdown tables - Production'!L41=0, "", 'Dropdown tables - Production'!L41)</f>
        <v/>
      </c>
      <c r="U43" s="330" t="str">
        <f>IF('Dropdown tables - Production'!M41=0, "", 'Dropdown tables - Production'!M41)</f>
        <v/>
      </c>
      <c r="V43" s="330"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6"/>
      <c r="E44" s="154"/>
      <c r="F44" s="154"/>
      <c r="G44" s="31"/>
      <c r="H44" s="31"/>
      <c r="I44" s="31"/>
      <c r="J44" s="31"/>
      <c r="K44" s="31"/>
      <c r="L44" s="30"/>
      <c r="M44" s="236"/>
      <c r="N44" s="40"/>
      <c r="S44" s="329" t="str">
        <f>IF('Dropdown tables - Production'!K42=0, "", 'Dropdown tables - Production'!K42)</f>
        <v/>
      </c>
      <c r="T44" s="330" t="str">
        <f>IF('Dropdown tables - Production'!L42=0, "", 'Dropdown tables - Production'!L42)</f>
        <v/>
      </c>
      <c r="U44" s="330" t="str">
        <f>IF('Dropdown tables - Production'!M42=0, "", 'Dropdown tables - Production'!M42)</f>
        <v/>
      </c>
      <c r="V44" s="330"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6"/>
      <c r="E45" s="154"/>
      <c r="F45" s="154"/>
      <c r="G45" s="31"/>
      <c r="H45" s="31"/>
      <c r="I45" s="31"/>
      <c r="J45" s="31"/>
      <c r="K45" s="31"/>
      <c r="L45" s="30"/>
      <c r="M45" s="236"/>
      <c r="N45" s="40"/>
      <c r="S45" s="329" t="str">
        <f>IF('Dropdown tables - Production'!K43=0, "", 'Dropdown tables - Production'!K43)</f>
        <v/>
      </c>
      <c r="T45" s="330" t="str">
        <f>IF('Dropdown tables - Production'!L43=0, "", 'Dropdown tables - Production'!L43)</f>
        <v/>
      </c>
      <c r="U45" s="330" t="str">
        <f>IF('Dropdown tables - Production'!M43=0, "", 'Dropdown tables - Production'!M43)</f>
        <v/>
      </c>
      <c r="V45" s="330"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6"/>
      <c r="E46" s="154"/>
      <c r="F46" s="154"/>
      <c r="G46" s="31"/>
      <c r="H46" s="31"/>
      <c r="I46" s="31"/>
      <c r="J46" s="31"/>
      <c r="K46" s="31"/>
      <c r="L46" s="30"/>
      <c r="M46" s="236"/>
      <c r="N46" s="40"/>
      <c r="S46" s="329" t="str">
        <f>IF('Dropdown tables - Production'!K44=0, "", 'Dropdown tables - Production'!K44)</f>
        <v/>
      </c>
      <c r="T46" s="330" t="str">
        <f>IF('Dropdown tables - Production'!L44=0, "", 'Dropdown tables - Production'!L44)</f>
        <v/>
      </c>
      <c r="U46" s="330" t="str">
        <f>IF('Dropdown tables - Production'!M44=0, "", 'Dropdown tables - Production'!M44)</f>
        <v/>
      </c>
      <c r="V46" s="330"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6"/>
      <c r="E47" s="154"/>
      <c r="F47" s="154"/>
      <c r="G47" s="31"/>
      <c r="H47" s="31"/>
      <c r="I47" s="31"/>
      <c r="J47" s="31"/>
      <c r="K47" s="31"/>
      <c r="L47" s="30"/>
      <c r="M47" s="236"/>
      <c r="N47" s="40"/>
      <c r="S47" s="329" t="str">
        <f>IF('Dropdown tables - Production'!K45=0, "", 'Dropdown tables - Production'!K45)</f>
        <v/>
      </c>
      <c r="T47" s="330" t="str">
        <f>IF('Dropdown tables - Production'!L45=0, "", 'Dropdown tables - Production'!L45)</f>
        <v/>
      </c>
      <c r="U47" s="330" t="str">
        <f>IF('Dropdown tables - Production'!M45=0, "", 'Dropdown tables - Production'!M45)</f>
        <v/>
      </c>
      <c r="V47" s="330"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6"/>
      <c r="E48" s="154"/>
      <c r="F48" s="154"/>
      <c r="G48" s="31"/>
      <c r="H48" s="31"/>
      <c r="I48" s="31"/>
      <c r="J48" s="31"/>
      <c r="K48" s="31"/>
      <c r="L48" s="30"/>
      <c r="M48" s="236"/>
      <c r="N48" s="40"/>
      <c r="S48" s="329" t="str">
        <f>IF('Dropdown tables - Production'!K46=0, "", 'Dropdown tables - Production'!K46)</f>
        <v/>
      </c>
      <c r="T48" s="330" t="str">
        <f>IF('Dropdown tables - Production'!L46=0, "", 'Dropdown tables - Production'!L46)</f>
        <v/>
      </c>
      <c r="U48" s="330" t="str">
        <f>IF('Dropdown tables - Production'!M46=0, "", 'Dropdown tables - Production'!M46)</f>
        <v/>
      </c>
      <c r="V48" s="330"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6"/>
      <c r="E49" s="154"/>
      <c r="F49" s="154"/>
      <c r="G49" s="31"/>
      <c r="H49" s="31"/>
      <c r="I49" s="31"/>
      <c r="J49" s="31"/>
      <c r="K49" s="31"/>
      <c r="L49" s="30"/>
      <c r="M49" s="236"/>
      <c r="N49" s="40"/>
      <c r="S49" s="329" t="str">
        <f>IF('Dropdown tables - Production'!K47=0, "", 'Dropdown tables - Production'!K47)</f>
        <v/>
      </c>
      <c r="T49" s="330" t="str">
        <f>IF('Dropdown tables - Production'!L47=0, "", 'Dropdown tables - Production'!L47)</f>
        <v/>
      </c>
      <c r="U49" s="330" t="str">
        <f>IF('Dropdown tables - Production'!M47=0, "", 'Dropdown tables - Production'!M47)</f>
        <v/>
      </c>
      <c r="V49" s="330"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6"/>
      <c r="E50" s="154"/>
      <c r="F50" s="154"/>
      <c r="G50" s="31"/>
      <c r="H50" s="31"/>
      <c r="I50" s="31"/>
      <c r="J50" s="31"/>
      <c r="K50" s="31"/>
      <c r="L50" s="30"/>
      <c r="M50" s="236"/>
      <c r="N50" s="40"/>
      <c r="S50" s="329" t="str">
        <f>IF('Dropdown tables - Production'!K48=0, "", 'Dropdown tables - Production'!K48)</f>
        <v/>
      </c>
      <c r="T50" s="330" t="str">
        <f>IF('Dropdown tables - Production'!L48=0, "", 'Dropdown tables - Production'!L48)</f>
        <v/>
      </c>
      <c r="U50" s="330" t="str">
        <f>IF('Dropdown tables - Production'!M48=0, "", 'Dropdown tables - Production'!M48)</f>
        <v/>
      </c>
      <c r="V50" s="330"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6"/>
      <c r="E51" s="154"/>
      <c r="F51" s="154"/>
      <c r="G51" s="31"/>
      <c r="H51" s="31"/>
      <c r="I51" s="31"/>
      <c r="J51" s="31"/>
      <c r="K51" s="31"/>
      <c r="L51" s="30"/>
      <c r="M51" s="236"/>
      <c r="N51" s="40"/>
      <c r="S51" s="329" t="str">
        <f>IF('Dropdown tables - Production'!K49=0, "", 'Dropdown tables - Production'!K49)</f>
        <v/>
      </c>
      <c r="T51" s="330" t="str">
        <f>IF('Dropdown tables - Production'!L49=0, "", 'Dropdown tables - Production'!L49)</f>
        <v/>
      </c>
      <c r="U51" s="330" t="str">
        <f>IF('Dropdown tables - Production'!M49=0, "", 'Dropdown tables - Production'!M49)</f>
        <v/>
      </c>
      <c r="V51" s="330"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6"/>
      <c r="E52" s="154"/>
      <c r="F52" s="154"/>
      <c r="G52" s="31"/>
      <c r="H52" s="31"/>
      <c r="I52" s="31"/>
      <c r="J52" s="31"/>
      <c r="K52" s="31"/>
      <c r="L52" s="30"/>
      <c r="M52" s="236"/>
      <c r="N52" s="40"/>
      <c r="S52" s="329" t="str">
        <f>IF('Dropdown tables - Production'!K50=0, "", 'Dropdown tables - Production'!K50)</f>
        <v/>
      </c>
      <c r="T52" s="330" t="str">
        <f>IF('Dropdown tables - Production'!L50=0, "", 'Dropdown tables - Production'!L50)</f>
        <v/>
      </c>
      <c r="U52" s="330" t="str">
        <f>IF('Dropdown tables - Production'!M50=0, "", 'Dropdown tables - Production'!M50)</f>
        <v/>
      </c>
      <c r="V52" s="330"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6"/>
      <c r="E53" s="154"/>
      <c r="F53" s="154"/>
      <c r="G53" s="31"/>
      <c r="H53" s="31"/>
      <c r="I53" s="31"/>
      <c r="J53" s="31"/>
      <c r="K53" s="31"/>
      <c r="L53" s="30"/>
      <c r="M53" s="236"/>
      <c r="N53" s="40"/>
      <c r="S53" s="329" t="str">
        <f>IF('Dropdown tables - Production'!K51=0, "", 'Dropdown tables - Production'!K51)</f>
        <v/>
      </c>
      <c r="T53" s="330" t="str">
        <f>IF('Dropdown tables - Production'!L51=0, "", 'Dropdown tables - Production'!L51)</f>
        <v/>
      </c>
      <c r="U53" s="330" t="str">
        <f>IF('Dropdown tables - Production'!M51=0, "", 'Dropdown tables - Production'!M51)</f>
        <v/>
      </c>
      <c r="V53" s="330"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6"/>
      <c r="E54" s="154"/>
      <c r="F54" s="154"/>
      <c r="G54" s="31"/>
      <c r="H54" s="31"/>
      <c r="I54" s="31"/>
      <c r="J54" s="31"/>
      <c r="K54" s="31"/>
      <c r="L54" s="30"/>
      <c r="M54" s="236"/>
      <c r="N54" s="40"/>
      <c r="S54" s="329" t="str">
        <f>IF('Dropdown tables - Production'!K52=0, "", 'Dropdown tables - Production'!K52)</f>
        <v/>
      </c>
      <c r="T54" s="330" t="str">
        <f>IF('Dropdown tables - Production'!L52=0, "", 'Dropdown tables - Production'!L52)</f>
        <v/>
      </c>
      <c r="U54" s="330" t="str">
        <f>IF('Dropdown tables - Production'!M52=0, "", 'Dropdown tables - Production'!M52)</f>
        <v/>
      </c>
      <c r="V54" s="330"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6"/>
      <c r="E55" s="154"/>
      <c r="F55" s="154"/>
      <c r="G55" s="31"/>
      <c r="H55" s="31"/>
      <c r="I55" s="31"/>
      <c r="J55" s="31"/>
      <c r="K55" s="31"/>
      <c r="L55" s="30"/>
      <c r="M55" s="236"/>
      <c r="N55" s="40"/>
      <c r="S55" s="329" t="str">
        <f>IF('Dropdown tables - Production'!K53=0, "", 'Dropdown tables - Production'!K53)</f>
        <v/>
      </c>
      <c r="T55" s="330" t="str">
        <f>IF('Dropdown tables - Production'!L53=0, "", 'Dropdown tables - Production'!L53)</f>
        <v/>
      </c>
      <c r="U55" s="330" t="str">
        <f>IF('Dropdown tables - Production'!M53=0, "", 'Dropdown tables - Production'!M53)</f>
        <v/>
      </c>
      <c r="V55" s="330"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6"/>
      <c r="E56" s="154"/>
      <c r="F56" s="154"/>
      <c r="G56" s="31"/>
      <c r="H56" s="31"/>
      <c r="I56" s="31"/>
      <c r="J56" s="31"/>
      <c r="K56" s="31"/>
      <c r="L56" s="30"/>
      <c r="M56" s="236"/>
      <c r="N56" s="40"/>
    </row>
    <row r="57" spans="3:23" x14ac:dyDescent="0.4">
      <c r="C57" s="31"/>
      <c r="D57" s="236"/>
      <c r="E57" s="154"/>
      <c r="F57" s="154"/>
      <c r="G57" s="31"/>
      <c r="H57" s="31"/>
      <c r="I57" s="31"/>
      <c r="J57" s="31"/>
      <c r="K57" s="31"/>
      <c r="L57" s="30"/>
      <c r="M57" s="236"/>
      <c r="N57" s="40"/>
    </row>
    <row r="58" spans="3:23" x14ac:dyDescent="0.4">
      <c r="C58" s="31"/>
      <c r="D58" s="236"/>
      <c r="E58" s="154"/>
      <c r="F58" s="154"/>
      <c r="G58" s="31"/>
      <c r="H58" s="31"/>
      <c r="I58" s="31"/>
      <c r="J58" s="31"/>
      <c r="K58" s="31"/>
      <c r="L58" s="30"/>
      <c r="M58" s="236"/>
      <c r="N58" s="40"/>
    </row>
    <row r="59" spans="3:23" x14ac:dyDescent="0.4">
      <c r="C59" s="31"/>
      <c r="D59" s="236"/>
      <c r="E59" s="154"/>
      <c r="F59" s="154"/>
      <c r="G59" s="31"/>
      <c r="H59" s="31"/>
      <c r="I59" s="31"/>
      <c r="J59" s="31"/>
      <c r="K59" s="31"/>
      <c r="L59" s="30"/>
      <c r="M59" s="236"/>
      <c r="N59" s="40"/>
    </row>
    <row r="60" spans="3:23" x14ac:dyDescent="0.4">
      <c r="C60" s="31"/>
      <c r="D60" s="236"/>
      <c r="E60" s="154"/>
      <c r="F60" s="154"/>
      <c r="G60" s="31"/>
      <c r="H60" s="31"/>
      <c r="I60" s="31"/>
      <c r="J60" s="31"/>
      <c r="K60" s="31"/>
      <c r="L60" s="30"/>
      <c r="M60" s="236"/>
      <c r="N60" s="40"/>
    </row>
    <row r="61" spans="3:23" x14ac:dyDescent="0.4">
      <c r="C61" s="31"/>
      <c r="D61" s="236"/>
      <c r="E61" s="154"/>
      <c r="F61" s="154"/>
      <c r="G61" s="31"/>
      <c r="H61" s="31"/>
      <c r="I61" s="31"/>
      <c r="J61" s="31"/>
      <c r="K61" s="31"/>
      <c r="L61" s="30"/>
      <c r="M61" s="236"/>
      <c r="N61" s="40"/>
    </row>
    <row r="62" spans="3:23" x14ac:dyDescent="0.4">
      <c r="C62" s="31"/>
      <c r="D62" s="236"/>
      <c r="E62" s="154"/>
      <c r="F62" s="154"/>
      <c r="G62" s="31"/>
      <c r="H62" s="31"/>
      <c r="I62" s="31"/>
      <c r="J62" s="31"/>
      <c r="K62" s="31"/>
      <c r="L62" s="30"/>
      <c r="M62" s="236"/>
      <c r="N62" s="40"/>
    </row>
    <row r="63" spans="3:23" x14ac:dyDescent="0.4">
      <c r="C63" s="31"/>
      <c r="D63" s="236"/>
      <c r="E63" s="154"/>
      <c r="F63" s="154"/>
      <c r="G63" s="31"/>
      <c r="H63" s="31"/>
      <c r="I63" s="31"/>
      <c r="J63" s="31"/>
      <c r="K63" s="31"/>
      <c r="L63" s="30"/>
      <c r="M63" s="236"/>
      <c r="N63" s="40"/>
    </row>
    <row r="64" spans="3:23" x14ac:dyDescent="0.4">
      <c r="C64" s="31"/>
      <c r="D64" s="236"/>
      <c r="E64" s="154"/>
      <c r="F64" s="154"/>
      <c r="G64" s="31"/>
      <c r="H64" s="31"/>
      <c r="I64" s="31"/>
      <c r="J64" s="31"/>
      <c r="K64" s="31"/>
      <c r="L64" s="30"/>
      <c r="M64" s="236"/>
      <c r="N64" s="40"/>
    </row>
    <row r="65" spans="3:14" x14ac:dyDescent="0.4">
      <c r="C65" s="31"/>
      <c r="D65" s="236"/>
      <c r="E65" s="154"/>
      <c r="F65" s="154"/>
      <c r="G65" s="31"/>
      <c r="H65" s="31"/>
      <c r="I65" s="31"/>
      <c r="J65" s="31"/>
      <c r="K65" s="31"/>
      <c r="L65" s="30"/>
      <c r="M65" s="236"/>
      <c r="N65" s="40"/>
    </row>
    <row r="66" spans="3:14" x14ac:dyDescent="0.4">
      <c r="C66" s="31"/>
      <c r="D66" s="236"/>
      <c r="E66" s="154"/>
      <c r="F66" s="154"/>
      <c r="G66" s="31"/>
      <c r="H66" s="31"/>
      <c r="I66" s="31"/>
      <c r="J66" s="31"/>
      <c r="K66" s="31"/>
      <c r="L66" s="30"/>
      <c r="M66" s="236"/>
      <c r="N66" s="40"/>
    </row>
    <row r="67" spans="3:14" x14ac:dyDescent="0.4">
      <c r="C67" s="31"/>
      <c r="D67" s="236"/>
      <c r="E67" s="154"/>
      <c r="F67" s="154"/>
      <c r="G67" s="31"/>
      <c r="H67" s="31"/>
      <c r="I67" s="31"/>
      <c r="J67" s="31"/>
      <c r="K67" s="31"/>
      <c r="L67" s="30"/>
      <c r="M67" s="236"/>
      <c r="N67" s="40"/>
    </row>
    <row r="68" spans="3:14" x14ac:dyDescent="0.4">
      <c r="C68" s="31"/>
      <c r="D68" s="236"/>
      <c r="E68" s="154"/>
      <c r="F68" s="154"/>
      <c r="G68" s="31"/>
      <c r="H68" s="31"/>
      <c r="I68" s="31"/>
      <c r="J68" s="31"/>
      <c r="K68" s="31"/>
      <c r="L68" s="30"/>
      <c r="M68" s="236"/>
      <c r="N68" s="40"/>
    </row>
    <row r="69" spans="3:14" x14ac:dyDescent="0.4">
      <c r="C69" s="31"/>
      <c r="D69" s="236"/>
      <c r="E69" s="154"/>
      <c r="F69" s="154"/>
      <c r="G69" s="31"/>
      <c r="H69" s="31"/>
      <c r="I69" s="31"/>
      <c r="J69" s="31"/>
      <c r="K69" s="31"/>
      <c r="L69" s="30"/>
      <c r="M69" s="236"/>
      <c r="N69" s="40"/>
    </row>
    <row r="70" spans="3:14" x14ac:dyDescent="0.4">
      <c r="C70" s="31"/>
      <c r="D70" s="236"/>
      <c r="E70" s="154"/>
      <c r="F70" s="154"/>
      <c r="G70" s="31"/>
      <c r="H70" s="31"/>
      <c r="I70" s="31"/>
      <c r="J70" s="31"/>
      <c r="K70" s="31"/>
      <c r="L70" s="30"/>
      <c r="M70" s="236"/>
      <c r="N70" s="40"/>
    </row>
    <row r="71" spans="3:14" x14ac:dyDescent="0.4">
      <c r="C71" s="31"/>
      <c r="D71" s="236"/>
      <c r="E71" s="154"/>
      <c r="F71" s="154"/>
      <c r="G71" s="31"/>
      <c r="H71" s="31"/>
      <c r="I71" s="31"/>
      <c r="J71" s="31"/>
      <c r="K71" s="31"/>
      <c r="L71" s="30"/>
      <c r="M71" s="236"/>
      <c r="N71" s="40"/>
    </row>
    <row r="72" spans="3:14" x14ac:dyDescent="0.4">
      <c r="C72" s="31"/>
      <c r="D72" s="236"/>
      <c r="E72" s="154"/>
      <c r="F72" s="154"/>
      <c r="G72" s="31"/>
      <c r="H72" s="31"/>
      <c r="I72" s="31"/>
      <c r="J72" s="31"/>
      <c r="K72" s="31"/>
      <c r="L72" s="30"/>
      <c r="M72" s="236"/>
      <c r="N72" s="40"/>
    </row>
    <row r="73" spans="3:14" x14ac:dyDescent="0.4">
      <c r="C73" s="31"/>
      <c r="D73" s="236"/>
      <c r="E73" s="154"/>
      <c r="F73" s="154"/>
      <c r="G73" s="31"/>
      <c r="H73" s="31"/>
      <c r="I73" s="31"/>
      <c r="J73" s="31"/>
      <c r="K73" s="31"/>
      <c r="L73" s="30"/>
      <c r="M73" s="236"/>
      <c r="N73" s="40"/>
    </row>
    <row r="74" spans="3:14" x14ac:dyDescent="0.4">
      <c r="C74" s="31"/>
      <c r="D74" s="236"/>
      <c r="E74" s="154"/>
      <c r="F74" s="154"/>
      <c r="G74" s="31"/>
      <c r="H74" s="31"/>
      <c r="I74" s="31"/>
      <c r="J74" s="31"/>
      <c r="K74" s="31"/>
      <c r="L74" s="30"/>
      <c r="M74" s="236"/>
      <c r="N74" s="40"/>
    </row>
    <row r="75" spans="3:14" x14ac:dyDescent="0.4">
      <c r="C75" s="31"/>
      <c r="D75" s="236"/>
      <c r="E75" s="154"/>
      <c r="F75" s="154"/>
      <c r="G75" s="31"/>
      <c r="H75" s="31"/>
      <c r="I75" s="31"/>
      <c r="J75" s="31"/>
      <c r="K75" s="31"/>
      <c r="L75" s="30"/>
      <c r="M75" s="236"/>
      <c r="N75" s="40"/>
    </row>
    <row r="76" spans="3:14" x14ac:dyDescent="0.4">
      <c r="C76" s="31"/>
      <c r="D76" s="236"/>
      <c r="E76" s="154"/>
      <c r="F76" s="154"/>
      <c r="G76" s="31"/>
      <c r="H76" s="31"/>
      <c r="I76" s="31"/>
      <c r="J76" s="31"/>
      <c r="K76" s="31"/>
      <c r="L76" s="30"/>
      <c r="M76" s="236"/>
      <c r="N76" s="40"/>
    </row>
    <row r="77" spans="3:14" x14ac:dyDescent="0.4">
      <c r="C77" s="31"/>
      <c r="D77" s="236"/>
      <c r="E77" s="154"/>
      <c r="F77" s="154"/>
      <c r="G77" s="31"/>
      <c r="H77" s="31"/>
      <c r="I77" s="31"/>
      <c r="J77" s="31"/>
      <c r="K77" s="31"/>
      <c r="L77" s="30"/>
      <c r="M77" s="236"/>
      <c r="N77" s="40"/>
    </row>
    <row r="78" spans="3:14" x14ac:dyDescent="0.4">
      <c r="C78" s="31"/>
      <c r="D78" s="236"/>
      <c r="E78" s="154"/>
      <c r="F78" s="154"/>
      <c r="G78" s="31"/>
      <c r="H78" s="31"/>
      <c r="I78" s="31"/>
      <c r="J78" s="31"/>
      <c r="K78" s="31"/>
      <c r="L78" s="30"/>
      <c r="M78" s="236"/>
      <c r="N78" s="40"/>
    </row>
    <row r="79" spans="3:14" x14ac:dyDescent="0.4">
      <c r="C79" s="31"/>
      <c r="D79" s="236"/>
      <c r="E79" s="154"/>
      <c r="F79" s="154"/>
      <c r="G79" s="31"/>
      <c r="H79" s="31"/>
      <c r="I79" s="31"/>
      <c r="J79" s="31"/>
      <c r="K79" s="31"/>
      <c r="L79" s="30"/>
      <c r="M79" s="236"/>
      <c r="N79" s="40"/>
    </row>
    <row r="80" spans="3:14" x14ac:dyDescent="0.4">
      <c r="C80" s="31"/>
      <c r="D80" s="236"/>
      <c r="E80" s="154"/>
      <c r="F80" s="154"/>
      <c r="G80" s="31"/>
      <c r="H80" s="31"/>
      <c r="I80" s="31"/>
      <c r="J80" s="31"/>
      <c r="K80" s="31"/>
      <c r="L80" s="30"/>
      <c r="M80" s="236"/>
      <c r="N80" s="40"/>
    </row>
    <row r="81" spans="3:14" x14ac:dyDescent="0.4">
      <c r="C81" s="31"/>
      <c r="D81" s="236"/>
      <c r="E81" s="154"/>
      <c r="F81" s="154"/>
      <c r="G81" s="31"/>
      <c r="H81" s="31"/>
      <c r="I81" s="31"/>
      <c r="J81" s="31"/>
      <c r="K81" s="31"/>
      <c r="L81" s="30"/>
      <c r="M81" s="236"/>
      <c r="N81" s="40"/>
    </row>
    <row r="82" spans="3:14" x14ac:dyDescent="0.4">
      <c r="C82" s="31"/>
      <c r="D82" s="236"/>
      <c r="E82" s="154"/>
      <c r="F82" s="154"/>
      <c r="G82" s="31"/>
      <c r="H82" s="31"/>
      <c r="I82" s="31"/>
      <c r="J82" s="31"/>
      <c r="K82" s="31"/>
      <c r="L82" s="30"/>
      <c r="M82" s="236"/>
      <c r="N82" s="40"/>
    </row>
    <row r="83" spans="3:14" x14ac:dyDescent="0.4">
      <c r="C83" s="31"/>
      <c r="D83" s="236"/>
      <c r="E83" s="154"/>
      <c r="F83" s="154"/>
      <c r="G83" s="31"/>
      <c r="H83" s="31"/>
      <c r="I83" s="31"/>
      <c r="J83" s="31"/>
      <c r="K83" s="31"/>
      <c r="L83" s="30"/>
      <c r="M83" s="236"/>
      <c r="N83" s="40"/>
    </row>
    <row r="84" spans="3:14" x14ac:dyDescent="0.4">
      <c r="C84" s="31"/>
      <c r="D84" s="236"/>
      <c r="E84" s="154"/>
      <c r="F84" s="154"/>
      <c r="G84" s="31"/>
      <c r="H84" s="31"/>
      <c r="I84" s="31"/>
      <c r="J84" s="31"/>
      <c r="K84" s="31"/>
      <c r="L84" s="30"/>
      <c r="M84" s="236"/>
      <c r="N84" s="40"/>
    </row>
    <row r="85" spans="3:14" x14ac:dyDescent="0.4">
      <c r="C85" s="31"/>
      <c r="D85" s="236"/>
      <c r="E85" s="154"/>
      <c r="F85" s="154"/>
      <c r="G85" s="31"/>
      <c r="H85" s="31"/>
      <c r="I85" s="31"/>
      <c r="J85" s="31"/>
      <c r="K85" s="31"/>
      <c r="L85" s="30"/>
      <c r="M85" s="236"/>
      <c r="N85" s="40"/>
    </row>
    <row r="86" spans="3:14" x14ac:dyDescent="0.4">
      <c r="C86" s="31"/>
      <c r="D86" s="236"/>
      <c r="E86" s="154"/>
      <c r="F86" s="154"/>
      <c r="G86" s="31"/>
      <c r="H86" s="31"/>
      <c r="I86" s="31"/>
      <c r="J86" s="31"/>
      <c r="K86" s="31"/>
      <c r="L86" s="30"/>
      <c r="M86" s="236"/>
      <c r="N86" s="40"/>
    </row>
    <row r="87" spans="3:14" x14ac:dyDescent="0.4">
      <c r="C87" s="31"/>
      <c r="D87" s="236"/>
      <c r="E87" s="154"/>
      <c r="F87" s="154"/>
      <c r="G87" s="31"/>
      <c r="H87" s="31"/>
      <c r="I87" s="31"/>
      <c r="J87" s="31"/>
      <c r="K87" s="31"/>
      <c r="L87" s="30"/>
      <c r="M87" s="236"/>
      <c r="N87" s="40"/>
    </row>
    <row r="88" spans="3:14" x14ac:dyDescent="0.4">
      <c r="C88" s="31"/>
      <c r="D88" s="236"/>
      <c r="E88" s="154"/>
      <c r="F88" s="154"/>
      <c r="G88" s="31"/>
      <c r="H88" s="31"/>
      <c r="I88" s="31"/>
      <c r="J88" s="31"/>
      <c r="K88" s="31"/>
      <c r="L88" s="30"/>
      <c r="M88" s="236"/>
      <c r="N88" s="40"/>
    </row>
    <row r="89" spans="3:14" x14ac:dyDescent="0.4">
      <c r="C89" s="31"/>
      <c r="D89" s="236"/>
      <c r="E89" s="154"/>
      <c r="F89" s="154"/>
      <c r="G89" s="31"/>
      <c r="H89" s="31"/>
      <c r="I89" s="31"/>
      <c r="J89" s="31"/>
      <c r="K89" s="31"/>
      <c r="L89" s="30"/>
      <c r="M89" s="236"/>
      <c r="N89" s="40"/>
    </row>
    <row r="90" spans="3:14" x14ac:dyDescent="0.4">
      <c r="C90" s="31"/>
      <c r="D90" s="236"/>
      <c r="E90" s="154"/>
      <c r="F90" s="154"/>
      <c r="G90" s="31"/>
      <c r="H90" s="31"/>
      <c r="I90" s="31"/>
      <c r="J90" s="31"/>
      <c r="K90" s="31"/>
      <c r="L90" s="30"/>
      <c r="M90" s="236"/>
      <c r="N90" s="40"/>
    </row>
    <row r="91" spans="3:14" x14ac:dyDescent="0.4">
      <c r="C91" s="31"/>
      <c r="D91" s="236"/>
      <c r="E91" s="154"/>
      <c r="F91" s="154"/>
      <c r="G91" s="31"/>
      <c r="H91" s="31"/>
      <c r="I91" s="31"/>
      <c r="J91" s="31"/>
      <c r="K91" s="31"/>
      <c r="L91" s="30"/>
      <c r="M91" s="236"/>
      <c r="N91" s="40"/>
    </row>
    <row r="92" spans="3:14" x14ac:dyDescent="0.4">
      <c r="C92" s="31"/>
      <c r="D92" s="236"/>
      <c r="E92" s="154"/>
      <c r="F92" s="154"/>
      <c r="G92" s="31"/>
      <c r="H92" s="31"/>
      <c r="I92" s="31"/>
      <c r="J92" s="31"/>
      <c r="K92" s="31"/>
      <c r="L92" s="30"/>
      <c r="M92" s="236"/>
      <c r="N92" s="40"/>
    </row>
    <row r="93" spans="3:14" x14ac:dyDescent="0.4">
      <c r="C93" s="31"/>
      <c r="D93" s="236"/>
      <c r="E93" s="154"/>
      <c r="F93" s="154"/>
      <c r="G93" s="31"/>
      <c r="H93" s="31"/>
      <c r="I93" s="31"/>
      <c r="J93" s="31"/>
      <c r="K93" s="31"/>
      <c r="L93" s="30"/>
      <c r="M93" s="236"/>
      <c r="N93" s="40"/>
    </row>
    <row r="94" spans="3:14" x14ac:dyDescent="0.4">
      <c r="C94" s="31"/>
      <c r="D94" s="236"/>
      <c r="E94" s="154"/>
      <c r="F94" s="154"/>
      <c r="G94" s="31"/>
      <c r="H94" s="31"/>
      <c r="I94" s="31"/>
      <c r="J94" s="31"/>
      <c r="K94" s="31"/>
      <c r="L94" s="30"/>
      <c r="M94" s="236"/>
      <c r="N94" s="40"/>
    </row>
    <row r="95" spans="3:14" x14ac:dyDescent="0.4">
      <c r="C95" s="31"/>
      <c r="D95" s="236"/>
      <c r="E95" s="154"/>
      <c r="F95" s="154"/>
      <c r="G95" s="31"/>
      <c r="H95" s="31"/>
      <c r="I95" s="31"/>
      <c r="J95" s="31"/>
      <c r="K95" s="31"/>
      <c r="L95" s="30"/>
      <c r="M95" s="236"/>
      <c r="N95" s="40"/>
    </row>
    <row r="96" spans="3:14" x14ac:dyDescent="0.4">
      <c r="C96" s="31"/>
      <c r="D96" s="236"/>
      <c r="E96" s="154"/>
      <c r="F96" s="154"/>
      <c r="G96" s="31"/>
      <c r="H96" s="31"/>
      <c r="I96" s="31"/>
      <c r="J96" s="31"/>
      <c r="K96" s="31"/>
      <c r="L96" s="30"/>
      <c r="M96" s="236"/>
      <c r="N96" s="40"/>
    </row>
    <row r="97" spans="3:14" x14ac:dyDescent="0.4">
      <c r="C97" s="31"/>
      <c r="D97" s="236"/>
      <c r="E97" s="154"/>
      <c r="F97" s="154"/>
      <c r="G97" s="31"/>
      <c r="H97" s="31"/>
      <c r="I97" s="31"/>
      <c r="J97" s="31"/>
      <c r="K97" s="31"/>
      <c r="L97" s="30"/>
      <c r="M97" s="236"/>
      <c r="N97" s="40"/>
    </row>
    <row r="98" spans="3:14" x14ac:dyDescent="0.4">
      <c r="C98" s="31"/>
      <c r="D98" s="236"/>
      <c r="E98" s="154"/>
      <c r="F98" s="154"/>
      <c r="G98" s="31"/>
      <c r="H98" s="31"/>
      <c r="I98" s="31"/>
      <c r="J98" s="31"/>
      <c r="K98" s="31"/>
      <c r="L98" s="30"/>
      <c r="M98" s="236"/>
      <c r="N98" s="40"/>
    </row>
    <row r="99" spans="3:14" x14ac:dyDescent="0.4">
      <c r="C99" s="31"/>
      <c r="D99" s="236"/>
      <c r="E99" s="154"/>
      <c r="F99" s="154"/>
      <c r="G99" s="31"/>
      <c r="H99" s="31"/>
      <c r="I99" s="31"/>
      <c r="J99" s="31"/>
      <c r="K99" s="31"/>
      <c r="L99" s="30"/>
      <c r="M99" s="236"/>
      <c r="N99" s="40"/>
    </row>
    <row r="100" spans="3:14" x14ac:dyDescent="0.4">
      <c r="C100" s="31"/>
      <c r="D100" s="236"/>
      <c r="E100" s="154"/>
      <c r="F100" s="154"/>
      <c r="G100" s="31"/>
      <c r="H100" s="31"/>
      <c r="I100" s="31"/>
      <c r="J100" s="31"/>
      <c r="K100" s="31"/>
      <c r="L100" s="30"/>
      <c r="M100" s="236"/>
      <c r="N100" s="40"/>
    </row>
    <row r="101" spans="3:14" x14ac:dyDescent="0.4">
      <c r="C101" s="31"/>
      <c r="D101" s="236"/>
      <c r="E101" s="154"/>
      <c r="F101" s="154"/>
      <c r="G101" s="31"/>
      <c r="H101" s="31"/>
      <c r="I101" s="31"/>
      <c r="J101" s="31"/>
      <c r="K101" s="31"/>
      <c r="L101" s="30"/>
      <c r="M101" s="236"/>
      <c r="N101" s="40"/>
    </row>
    <row r="102" spans="3:14" x14ac:dyDescent="0.4">
      <c r="C102" s="31"/>
      <c r="D102" s="236"/>
      <c r="E102" s="154"/>
      <c r="F102" s="154"/>
      <c r="G102" s="31"/>
      <c r="H102" s="31"/>
      <c r="I102" s="31"/>
      <c r="J102" s="31"/>
      <c r="K102" s="31"/>
      <c r="L102" s="30"/>
      <c r="M102" s="236"/>
      <c r="N102" s="40"/>
    </row>
    <row r="103" spans="3:14" x14ac:dyDescent="0.4">
      <c r="C103" s="31"/>
      <c r="D103" s="236"/>
      <c r="E103" s="154"/>
      <c r="F103" s="154"/>
      <c r="G103" s="31"/>
      <c r="H103" s="31"/>
      <c r="I103" s="31"/>
      <c r="J103" s="31"/>
      <c r="K103" s="31"/>
      <c r="L103" s="30"/>
      <c r="M103" s="236"/>
      <c r="N103" s="40"/>
    </row>
    <row r="104" spans="3:14" x14ac:dyDescent="0.4">
      <c r="C104" s="31"/>
      <c r="D104" s="236"/>
      <c r="E104" s="154"/>
      <c r="F104" s="154"/>
      <c r="G104" s="31"/>
      <c r="H104" s="31"/>
      <c r="I104" s="31"/>
      <c r="J104" s="31"/>
      <c r="K104" s="31"/>
      <c r="L104" s="30"/>
      <c r="M104" s="236"/>
      <c r="N104" s="40"/>
    </row>
    <row r="105" spans="3:14" x14ac:dyDescent="0.4">
      <c r="C105" s="31"/>
      <c r="D105" s="236"/>
      <c r="E105" s="154"/>
      <c r="F105" s="154"/>
      <c r="G105" s="31"/>
      <c r="H105" s="31"/>
      <c r="I105" s="31"/>
      <c r="J105" s="31"/>
      <c r="K105" s="31"/>
      <c r="L105" s="30"/>
      <c r="M105" s="236"/>
      <c r="N105" s="40"/>
    </row>
    <row r="106" spans="3:14" x14ac:dyDescent="0.4">
      <c r="C106" s="31"/>
      <c r="D106" s="236"/>
      <c r="E106" s="154"/>
      <c r="F106" s="154"/>
      <c r="G106" s="31"/>
      <c r="H106" s="31"/>
      <c r="I106" s="31"/>
      <c r="J106" s="31"/>
      <c r="K106" s="31"/>
      <c r="L106" s="30"/>
      <c r="M106" s="236"/>
      <c r="N106" s="40"/>
    </row>
    <row r="107" spans="3:14" x14ac:dyDescent="0.4">
      <c r="C107" s="31"/>
      <c r="D107" s="236"/>
      <c r="E107" s="154"/>
      <c r="F107" s="154"/>
      <c r="G107" s="31"/>
      <c r="H107" s="31"/>
      <c r="I107" s="31"/>
      <c r="J107" s="31"/>
      <c r="K107" s="31"/>
      <c r="L107" s="30"/>
      <c r="M107" s="236"/>
      <c r="N107" s="40"/>
    </row>
    <row r="108" spans="3:14" x14ac:dyDescent="0.4">
      <c r="C108" s="31"/>
      <c r="D108" s="236"/>
      <c r="E108" s="154"/>
      <c r="F108" s="154"/>
      <c r="G108" s="31"/>
      <c r="H108" s="31"/>
      <c r="I108" s="31"/>
      <c r="J108" s="31"/>
      <c r="K108" s="31"/>
      <c r="L108" s="30"/>
      <c r="M108" s="236"/>
      <c r="N108" s="40"/>
    </row>
    <row r="109" spans="3:14" x14ac:dyDescent="0.4">
      <c r="C109" s="31"/>
      <c r="D109" s="236"/>
      <c r="E109" s="154"/>
      <c r="F109" s="154"/>
      <c r="G109" s="31"/>
      <c r="H109" s="31"/>
      <c r="I109" s="31"/>
      <c r="J109" s="31"/>
      <c r="K109" s="31"/>
      <c r="L109" s="30"/>
      <c r="M109" s="236"/>
      <c r="N109" s="40"/>
    </row>
    <row r="110" spans="3:14" x14ac:dyDescent="0.4">
      <c r="C110" s="31"/>
      <c r="D110" s="236"/>
      <c r="E110" s="154"/>
      <c r="F110" s="154"/>
      <c r="G110" s="31"/>
      <c r="H110" s="31"/>
      <c r="I110" s="31"/>
      <c r="J110" s="31"/>
      <c r="K110" s="31"/>
      <c r="L110" s="30"/>
      <c r="M110" s="236"/>
      <c r="N110" s="40"/>
    </row>
    <row r="111" spans="3:14" x14ac:dyDescent="0.4">
      <c r="C111" s="31"/>
      <c r="D111" s="236"/>
      <c r="E111" s="154"/>
      <c r="F111" s="154"/>
      <c r="G111" s="31"/>
      <c r="H111" s="31"/>
      <c r="I111" s="31"/>
      <c r="J111" s="31"/>
      <c r="K111" s="31"/>
      <c r="L111" s="30"/>
      <c r="M111" s="236"/>
      <c r="N111" s="40"/>
    </row>
    <row r="112" spans="3:14" x14ac:dyDescent="0.4">
      <c r="C112" s="31"/>
      <c r="D112" s="236"/>
      <c r="E112" s="154"/>
      <c r="F112" s="154"/>
      <c r="G112" s="31"/>
      <c r="H112" s="31"/>
      <c r="I112" s="31"/>
      <c r="J112" s="31"/>
      <c r="K112" s="31"/>
      <c r="L112" s="30"/>
      <c r="M112" s="236"/>
      <c r="N112" s="40"/>
    </row>
    <row r="113" spans="3:14" x14ac:dyDescent="0.4">
      <c r="C113" s="31"/>
      <c r="D113" s="236"/>
      <c r="E113" s="154"/>
      <c r="F113" s="154"/>
      <c r="G113" s="31"/>
      <c r="H113" s="31"/>
      <c r="I113" s="31"/>
      <c r="J113" s="31"/>
      <c r="K113" s="31"/>
      <c r="L113" s="30"/>
      <c r="M113" s="236"/>
      <c r="N113" s="40"/>
    </row>
    <row r="114" spans="3:14" x14ac:dyDescent="0.4">
      <c r="C114" s="31"/>
      <c r="D114" s="236"/>
      <c r="E114" s="154"/>
      <c r="F114" s="154"/>
      <c r="G114" s="31"/>
      <c r="H114" s="31"/>
      <c r="I114" s="31"/>
      <c r="J114" s="31"/>
      <c r="K114" s="31"/>
      <c r="L114" s="30"/>
      <c r="M114" s="236"/>
      <c r="N114" s="40"/>
    </row>
  </sheetData>
  <sheetProtection algorithmName="SHA-512" hashValue="3okAIrU191I8jd8CsI2Q0F4dRK4ydqV14Di392SBfgF3UqAvVkjEPm1q3fP+IdBF9vq/X7UjToc60dn/rGfCKg==" saltValue="+L9UCAW0/bIPg9YkZz/BpA=="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0ep1COVZT1Tx1krUzyhU6a1sAweTke86OcsCe9lR6ejWwrgZnc/tL8Hf/Nq6OPE4J3osmohwxU6eUeK41M3bnQ==" saltValue="xObWi8Kyrw5rSF+bsemUu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7" t="s">
        <v>244</v>
      </c>
      <c r="F1" s="337" t="s">
        <v>245</v>
      </c>
      <c r="G1" s="337" t="s">
        <v>246</v>
      </c>
      <c r="H1" s="338" t="s">
        <v>247</v>
      </c>
      <c r="I1" s="338" t="s">
        <v>248</v>
      </c>
      <c r="J1" s="338" t="s">
        <v>249</v>
      </c>
      <c r="K1" s="336" t="s">
        <v>247</v>
      </c>
      <c r="L1" s="336" t="s">
        <v>248</v>
      </c>
      <c r="M1" s="336" t="s">
        <v>249</v>
      </c>
      <c r="N1" s="5" t="s">
        <v>250</v>
      </c>
      <c r="O1" s="5" t="s">
        <v>251</v>
      </c>
      <c r="P1" s="5" t="s">
        <v>252</v>
      </c>
      <c r="Q1" s="5" t="s">
        <v>253</v>
      </c>
      <c r="R1" s="5" t="s">
        <v>254</v>
      </c>
      <c r="S1" s="5" t="s">
        <v>255</v>
      </c>
      <c r="T1" s="7" t="s">
        <v>256</v>
      </c>
      <c r="U1" s="5" t="s">
        <v>257</v>
      </c>
      <c r="V1" s="5"/>
      <c r="W1" s="243" t="s">
        <v>258</v>
      </c>
      <c r="X1" s="5" t="s">
        <v>259</v>
      </c>
      <c r="Y1" s="5" t="s">
        <v>260</v>
      </c>
      <c r="Z1" s="5" t="s">
        <v>261</v>
      </c>
      <c r="AA1" s="5" t="s">
        <v>262</v>
      </c>
      <c r="AB1" s="5" t="s">
        <v>263</v>
      </c>
    </row>
    <row r="2" spans="1:28" x14ac:dyDescent="0.3">
      <c r="A2" s="1"/>
      <c r="B2" s="1"/>
      <c r="C2" s="1"/>
      <c r="D2" s="1"/>
      <c r="E2" s="1"/>
      <c r="F2" s="1"/>
      <c r="G2" s="1"/>
      <c r="H2" s="1"/>
      <c r="I2" s="1"/>
      <c r="J2" s="1"/>
      <c r="K2" s="1"/>
      <c r="L2" s="1"/>
      <c r="M2" s="1"/>
      <c r="N2" s="10"/>
      <c r="O2" s="1"/>
      <c r="P2" s="3"/>
      <c r="R2" s="1"/>
      <c r="T2" s="6" t="s">
        <v>264</v>
      </c>
      <c r="U2" s="1" t="s">
        <v>265</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266</v>
      </c>
      <c r="O3" s="1" t="s">
        <v>267</v>
      </c>
      <c r="P3" s="102" t="s">
        <v>268</v>
      </c>
      <c r="Q3" s="1" t="s">
        <v>269</v>
      </c>
      <c r="R3" s="12" t="s">
        <v>270</v>
      </c>
      <c r="S3" s="12" t="s">
        <v>271</v>
      </c>
      <c r="T3" s="6" t="s">
        <v>272</v>
      </c>
      <c r="U3" s="1" t="s">
        <v>273</v>
      </c>
      <c r="V3" s="1"/>
      <c r="W3" s="3" t="s">
        <v>274</v>
      </c>
      <c r="X3" s="1" t="s">
        <v>275</v>
      </c>
      <c r="Y3" s="1" t="s">
        <v>113</v>
      </c>
      <c r="Z3" s="1" t="s">
        <v>140</v>
      </c>
      <c r="AA3" s="1" t="s">
        <v>276</v>
      </c>
      <c r="AB3" s="1" t="s">
        <v>277</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278</v>
      </c>
      <c r="O4" s="1" t="s">
        <v>279</v>
      </c>
      <c r="P4" s="102" t="s">
        <v>280</v>
      </c>
      <c r="Q4" s="1" t="s">
        <v>281</v>
      </c>
      <c r="R4" s="12" t="s">
        <v>282</v>
      </c>
      <c r="S4" s="12" t="s">
        <v>283</v>
      </c>
      <c r="T4" s="6" t="s">
        <v>284</v>
      </c>
      <c r="U4" s="1" t="s">
        <v>57</v>
      </c>
      <c r="V4" s="1"/>
      <c r="W4" s="3" t="s">
        <v>285</v>
      </c>
      <c r="X4" s="1" t="s">
        <v>286</v>
      </c>
      <c r="Y4" t="s">
        <v>114</v>
      </c>
      <c r="Z4" s="1" t="s">
        <v>142</v>
      </c>
      <c r="AA4" s="1" t="s">
        <v>287</v>
      </c>
      <c r="AB4" s="1" t="s">
        <v>288</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289</v>
      </c>
      <c r="P5" s="102" t="s">
        <v>290</v>
      </c>
      <c r="Q5" s="1" t="s">
        <v>291</v>
      </c>
      <c r="R5" s="12" t="s">
        <v>292</v>
      </c>
      <c r="S5" s="12"/>
      <c r="T5" s="6" t="s">
        <v>293</v>
      </c>
      <c r="U5" s="1" t="s">
        <v>294</v>
      </c>
      <c r="V5" s="1"/>
      <c r="W5" s="4" t="s">
        <v>295</v>
      </c>
      <c r="X5" s="1" t="s">
        <v>296</v>
      </c>
      <c r="Y5" s="1" t="s">
        <v>97</v>
      </c>
      <c r="Z5" s="1" t="s">
        <v>143</v>
      </c>
      <c r="AA5" s="1" t="s">
        <v>297</v>
      </c>
      <c r="AB5" s="1" t="s">
        <v>298</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299</v>
      </c>
      <c r="P6" s="102" t="s">
        <v>300</v>
      </c>
      <c r="Q6" s="1" t="s">
        <v>301</v>
      </c>
      <c r="R6" s="9" t="s">
        <v>302</v>
      </c>
      <c r="S6" s="9"/>
      <c r="T6" s="6" t="s">
        <v>303</v>
      </c>
      <c r="U6" s="1" t="s">
        <v>304</v>
      </c>
      <c r="V6" s="1"/>
      <c r="W6" s="3" t="s">
        <v>305</v>
      </c>
      <c r="Y6" s="1"/>
      <c r="Z6" s="1" t="s">
        <v>144</v>
      </c>
      <c r="AA6" s="1" t="s">
        <v>306</v>
      </c>
      <c r="AB6" s="1" t="s">
        <v>307</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308</v>
      </c>
      <c r="P7" s="102" t="s">
        <v>309</v>
      </c>
      <c r="Q7" s="9" t="s">
        <v>310</v>
      </c>
      <c r="R7" s="9"/>
      <c r="S7" s="9"/>
      <c r="T7" s="6" t="s">
        <v>311</v>
      </c>
      <c r="U7" s="1" t="s">
        <v>312</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313</v>
      </c>
      <c r="P8" s="1" t="s">
        <v>314</v>
      </c>
      <c r="Q8" s="9"/>
      <c r="R8" s="1"/>
      <c r="S8" s="1"/>
      <c r="T8" s="6" t="s">
        <v>315</v>
      </c>
      <c r="U8" s="1" t="s">
        <v>316</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317</v>
      </c>
      <c r="Q9" s="1"/>
      <c r="T9" s="6" t="s">
        <v>318</v>
      </c>
      <c r="U9" s="1" t="s">
        <v>319</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320</v>
      </c>
      <c r="Q10" s="1"/>
      <c r="U10" s="1" t="s">
        <v>321</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322</v>
      </c>
      <c r="U11" s="1" t="s">
        <v>323</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324</v>
      </c>
      <c r="U12" s="1" t="s">
        <v>325</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326</v>
      </c>
      <c r="U13" s="1" t="s">
        <v>327</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328</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329</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330</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331</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332</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333</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334</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335</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336</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337</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338</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339</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340</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341</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342</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343</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344</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345</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346</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347</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348</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349</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350</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351</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352</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353</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354</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355</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356</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357</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358</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359</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360</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361</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362</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363</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364</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365</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366</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367</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368</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369</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370</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371</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372</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373</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374</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375</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376</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377</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378</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379</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380</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381</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382</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383</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384</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385</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386</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387</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388</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389</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390</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391</v>
      </c>
      <c r="V77" s="1"/>
    </row>
    <row r="78" spans="1:22" x14ac:dyDescent="0.3">
      <c r="H78" t="str">
        <v/>
      </c>
      <c r="I78" t="str">
        <v/>
      </c>
      <c r="J78" t="str">
        <v/>
      </c>
      <c r="U78" s="1" t="s">
        <v>392</v>
      </c>
      <c r="V78" s="1"/>
    </row>
    <row r="79" spans="1:22" x14ac:dyDescent="0.3">
      <c r="H79" t="str">
        <v/>
      </c>
      <c r="I79" t="str">
        <v/>
      </c>
      <c r="J79" t="str">
        <v/>
      </c>
      <c r="U79" s="1" t="s">
        <v>393</v>
      </c>
      <c r="V79" s="1"/>
    </row>
    <row r="80" spans="1:22" x14ac:dyDescent="0.3">
      <c r="H80" t="str">
        <v/>
      </c>
      <c r="I80" t="str">
        <v/>
      </c>
      <c r="J80" t="str">
        <v/>
      </c>
      <c r="U80" s="1" t="s">
        <v>394</v>
      </c>
      <c r="V80" s="1"/>
    </row>
    <row r="81" spans="8:22" x14ac:dyDescent="0.3">
      <c r="H81" t="str">
        <v/>
      </c>
      <c r="I81" t="str">
        <v/>
      </c>
      <c r="J81" t="str">
        <v/>
      </c>
      <c r="U81" s="1" t="s">
        <v>395</v>
      </c>
      <c r="V81" s="1"/>
    </row>
    <row r="82" spans="8:22" x14ac:dyDescent="0.3">
      <c r="H82" t="str">
        <v/>
      </c>
      <c r="I82" t="str">
        <v/>
      </c>
      <c r="J82" t="str">
        <v/>
      </c>
      <c r="U82" s="1" t="s">
        <v>396</v>
      </c>
      <c r="V82" s="1"/>
    </row>
    <row r="83" spans="8:22" x14ac:dyDescent="0.3">
      <c r="H83" t="str">
        <v/>
      </c>
      <c r="I83" t="str">
        <v/>
      </c>
      <c r="J83" t="str">
        <v/>
      </c>
      <c r="U83" s="1" t="s">
        <v>397</v>
      </c>
      <c r="V83" s="1"/>
    </row>
    <row r="84" spans="8:22" x14ac:dyDescent="0.3">
      <c r="H84" t="str">
        <v/>
      </c>
      <c r="I84" t="str">
        <v/>
      </c>
      <c r="J84" t="str">
        <v/>
      </c>
      <c r="U84" s="1" t="s">
        <v>398</v>
      </c>
      <c r="V84" s="1"/>
    </row>
    <row r="85" spans="8:22" x14ac:dyDescent="0.3">
      <c r="H85" t="str">
        <v/>
      </c>
      <c r="I85" t="str">
        <v/>
      </c>
      <c r="J85" t="str">
        <v/>
      </c>
      <c r="U85" s="1" t="s">
        <v>399</v>
      </c>
      <c r="V85" s="1"/>
    </row>
    <row r="86" spans="8:22" x14ac:dyDescent="0.3">
      <c r="H86" t="str">
        <v/>
      </c>
      <c r="I86" t="str">
        <v/>
      </c>
      <c r="J86" t="str">
        <v/>
      </c>
      <c r="U86" s="1" t="s">
        <v>400</v>
      </c>
      <c r="V86" s="1"/>
    </row>
    <row r="87" spans="8:22" x14ac:dyDescent="0.3">
      <c r="H87" t="str">
        <v/>
      </c>
      <c r="I87" t="str">
        <v/>
      </c>
      <c r="J87" t="str">
        <v/>
      </c>
      <c r="U87" s="1" t="s">
        <v>401</v>
      </c>
      <c r="V87" s="1"/>
    </row>
    <row r="88" spans="8:22" x14ac:dyDescent="0.3">
      <c r="H88" t="str">
        <v/>
      </c>
      <c r="I88" t="str">
        <v/>
      </c>
      <c r="J88" t="str">
        <v/>
      </c>
      <c r="U88" s="1" t="s">
        <v>402</v>
      </c>
      <c r="V88" s="1"/>
    </row>
    <row r="89" spans="8:22" x14ac:dyDescent="0.3">
      <c r="H89" t="str">
        <v/>
      </c>
      <c r="I89" t="str">
        <v/>
      </c>
      <c r="J89" t="str">
        <v/>
      </c>
      <c r="U89" s="1" t="s">
        <v>403</v>
      </c>
      <c r="V89" s="1"/>
    </row>
    <row r="90" spans="8:22" x14ac:dyDescent="0.3">
      <c r="H90" t="str">
        <v/>
      </c>
      <c r="I90" t="str">
        <v/>
      </c>
      <c r="J90" t="str">
        <v/>
      </c>
      <c r="U90" s="1" t="s">
        <v>404</v>
      </c>
      <c r="V90" s="1"/>
    </row>
    <row r="91" spans="8:22" x14ac:dyDescent="0.3">
      <c r="H91" t="str">
        <v/>
      </c>
      <c r="I91" t="str">
        <v/>
      </c>
      <c r="J91" t="str">
        <v/>
      </c>
      <c r="U91" s="1" t="s">
        <v>405</v>
      </c>
      <c r="V91" s="1"/>
    </row>
    <row r="92" spans="8:22" x14ac:dyDescent="0.3">
      <c r="H92" t="str">
        <v/>
      </c>
      <c r="I92" t="str">
        <v/>
      </c>
      <c r="J92" t="str">
        <v/>
      </c>
      <c r="U92" s="1" t="s">
        <v>406</v>
      </c>
      <c r="V92" s="1"/>
    </row>
    <row r="93" spans="8:22" x14ac:dyDescent="0.3">
      <c r="H93" t="str">
        <v/>
      </c>
      <c r="I93" t="str">
        <v/>
      </c>
      <c r="J93" t="str">
        <v/>
      </c>
      <c r="U93" s="1" t="s">
        <v>407</v>
      </c>
      <c r="V93" s="1"/>
    </row>
    <row r="94" spans="8:22" x14ac:dyDescent="0.3">
      <c r="H94" t="str">
        <v/>
      </c>
      <c r="I94" t="str">
        <v/>
      </c>
      <c r="J94" t="str">
        <v/>
      </c>
      <c r="U94" s="1" t="s">
        <v>408</v>
      </c>
      <c r="V94" s="1"/>
    </row>
    <row r="95" spans="8:22" x14ac:dyDescent="0.3">
      <c r="H95" t="str">
        <v/>
      </c>
      <c r="I95" t="str">
        <v/>
      </c>
      <c r="J95" t="str">
        <v/>
      </c>
      <c r="U95" s="1" t="s">
        <v>409</v>
      </c>
      <c r="V95" s="1"/>
    </row>
    <row r="96" spans="8:22" x14ac:dyDescent="0.3">
      <c r="H96" t="str">
        <v/>
      </c>
      <c r="I96" t="str">
        <v/>
      </c>
      <c r="J96" t="str">
        <v/>
      </c>
      <c r="U96" s="1" t="s">
        <v>410</v>
      </c>
      <c r="V96" s="1"/>
    </row>
    <row r="97" spans="8:22" x14ac:dyDescent="0.3">
      <c r="H97" t="str">
        <v/>
      </c>
      <c r="I97" t="str">
        <v/>
      </c>
      <c r="J97" t="str">
        <v/>
      </c>
      <c r="U97" s="1" t="s">
        <v>411</v>
      </c>
      <c r="V97" s="1"/>
    </row>
    <row r="98" spans="8:22" x14ac:dyDescent="0.3">
      <c r="H98" t="str">
        <v/>
      </c>
      <c r="I98" t="str">
        <v/>
      </c>
      <c r="J98" t="str">
        <v/>
      </c>
      <c r="U98" s="1" t="s">
        <v>412</v>
      </c>
      <c r="V98" s="1"/>
    </row>
    <row r="99" spans="8:22" x14ac:dyDescent="0.3">
      <c r="H99" t="str">
        <v/>
      </c>
      <c r="I99" t="str">
        <v/>
      </c>
      <c r="J99" t="str">
        <v/>
      </c>
      <c r="U99" s="1" t="s">
        <v>413</v>
      </c>
      <c r="V99" s="1"/>
    </row>
    <row r="100" spans="8:22" x14ac:dyDescent="0.3">
      <c r="H100" t="str">
        <v/>
      </c>
      <c r="I100" t="str">
        <v/>
      </c>
      <c r="J100" t="str">
        <v/>
      </c>
      <c r="U100" s="1" t="s">
        <v>414</v>
      </c>
      <c r="V100" s="1"/>
    </row>
    <row r="101" spans="8:22" x14ac:dyDescent="0.3">
      <c r="H101" t="str">
        <v/>
      </c>
      <c r="I101" t="str">
        <v/>
      </c>
      <c r="J101" t="str">
        <v/>
      </c>
      <c r="U101" s="1" t="s">
        <v>415</v>
      </c>
      <c r="V101" s="1"/>
    </row>
    <row r="102" spans="8:22" x14ac:dyDescent="0.3">
      <c r="H102" t="str">
        <v/>
      </c>
      <c r="I102" t="str">
        <v/>
      </c>
      <c r="J102" t="str">
        <v/>
      </c>
      <c r="U102" s="1" t="s">
        <v>416</v>
      </c>
      <c r="V102" s="1"/>
    </row>
    <row r="103" spans="8:22" x14ac:dyDescent="0.3">
      <c r="H103" t="str">
        <v/>
      </c>
      <c r="I103" t="str">
        <v/>
      </c>
      <c r="J103" t="str">
        <v/>
      </c>
      <c r="U103" s="1" t="s">
        <v>417</v>
      </c>
      <c r="V103" s="1"/>
    </row>
    <row r="104" spans="8:22" x14ac:dyDescent="0.3">
      <c r="H104" t="str">
        <v/>
      </c>
      <c r="I104" t="str">
        <v/>
      </c>
      <c r="J104" t="str">
        <v/>
      </c>
      <c r="U104" s="1" t="s">
        <v>418</v>
      </c>
      <c r="V104" s="1"/>
    </row>
    <row r="105" spans="8:22" x14ac:dyDescent="0.3">
      <c r="H105" t="str">
        <v/>
      </c>
      <c r="I105" t="str">
        <v/>
      </c>
      <c r="J105" t="str">
        <v/>
      </c>
      <c r="U105" s="1" t="s">
        <v>419</v>
      </c>
      <c r="V105" s="1"/>
    </row>
    <row r="106" spans="8:22" x14ac:dyDescent="0.3">
      <c r="H106" t="str">
        <v/>
      </c>
      <c r="I106" t="str">
        <v/>
      </c>
      <c r="J106" t="str">
        <v/>
      </c>
      <c r="U106" s="1" t="s">
        <v>420</v>
      </c>
      <c r="V106" s="1"/>
    </row>
    <row r="107" spans="8:22" x14ac:dyDescent="0.3">
      <c r="H107" t="str">
        <v/>
      </c>
      <c r="I107" t="str">
        <v/>
      </c>
      <c r="J107" t="str">
        <v/>
      </c>
      <c r="U107" s="1" t="s">
        <v>421</v>
      </c>
      <c r="V107" s="1"/>
    </row>
    <row r="108" spans="8:22" x14ac:dyDescent="0.3">
      <c r="H108" t="str">
        <v/>
      </c>
      <c r="I108" t="str">
        <v/>
      </c>
      <c r="J108" t="str">
        <v/>
      </c>
      <c r="U108" s="1" t="s">
        <v>422</v>
      </c>
      <c r="V108" s="1"/>
    </row>
    <row r="109" spans="8:22" x14ac:dyDescent="0.3">
      <c r="H109" t="str">
        <v/>
      </c>
      <c r="I109" t="str">
        <v/>
      </c>
      <c r="J109" t="str">
        <v/>
      </c>
      <c r="U109" s="1" t="s">
        <v>423</v>
      </c>
      <c r="V109" s="1"/>
    </row>
    <row r="110" spans="8:22" x14ac:dyDescent="0.3">
      <c r="H110" t="str">
        <v/>
      </c>
      <c r="I110" t="str">
        <v/>
      </c>
      <c r="J110" t="str">
        <v/>
      </c>
      <c r="U110" s="1" t="s">
        <v>424</v>
      </c>
      <c r="V110" s="1"/>
    </row>
    <row r="111" spans="8:22" x14ac:dyDescent="0.3">
      <c r="H111" t="str">
        <v/>
      </c>
      <c r="I111" t="str">
        <v/>
      </c>
      <c r="J111" t="str">
        <v/>
      </c>
      <c r="U111" s="1" t="s">
        <v>425</v>
      </c>
      <c r="V111" s="1"/>
    </row>
    <row r="112" spans="8:22" x14ac:dyDescent="0.3">
      <c r="H112" t="str">
        <v/>
      </c>
      <c r="I112" t="str">
        <v/>
      </c>
      <c r="J112" t="str">
        <v/>
      </c>
      <c r="U112" s="1" t="s">
        <v>426</v>
      </c>
      <c r="V112" s="1"/>
    </row>
    <row r="113" spans="21:22" x14ac:dyDescent="0.3">
      <c r="U113" s="1" t="s">
        <v>427</v>
      </c>
      <c r="V113" s="1"/>
    </row>
    <row r="114" spans="21:22" x14ac:dyDescent="0.3">
      <c r="U114" s="1" t="s">
        <v>428</v>
      </c>
      <c r="V114" s="1"/>
    </row>
    <row r="115" spans="21:22" x14ac:dyDescent="0.3">
      <c r="U115" s="1" t="s">
        <v>429</v>
      </c>
      <c r="V115" s="1"/>
    </row>
    <row r="116" spans="21:22" x14ac:dyDescent="0.3">
      <c r="U116" s="1" t="s">
        <v>430</v>
      </c>
      <c r="V116" s="1"/>
    </row>
    <row r="117" spans="21:22" x14ac:dyDescent="0.3">
      <c r="U117" s="1" t="s">
        <v>431</v>
      </c>
      <c r="V117" s="1"/>
    </row>
    <row r="118" spans="21:22" x14ac:dyDescent="0.3">
      <c r="U118" s="1" t="s">
        <v>432</v>
      </c>
      <c r="V118" s="1"/>
    </row>
    <row r="119" spans="21:22" x14ac:dyDescent="0.3">
      <c r="U119" s="1" t="s">
        <v>433</v>
      </c>
      <c r="V119" s="1"/>
    </row>
    <row r="120" spans="21:22" x14ac:dyDescent="0.3">
      <c r="U120" s="1" t="s">
        <v>434</v>
      </c>
      <c r="V120" s="1"/>
    </row>
    <row r="121" spans="21:22" x14ac:dyDescent="0.3">
      <c r="U121" s="1" t="s">
        <v>435</v>
      </c>
      <c r="V121" s="1"/>
    </row>
    <row r="122" spans="21:22" x14ac:dyDescent="0.3">
      <c r="U122" s="1" t="s">
        <v>436</v>
      </c>
      <c r="V122" s="1"/>
    </row>
    <row r="123" spans="21:22" x14ac:dyDescent="0.3">
      <c r="U123" s="1" t="s">
        <v>437</v>
      </c>
      <c r="V123" s="1"/>
    </row>
    <row r="124" spans="21:22" x14ac:dyDescent="0.3">
      <c r="U124" s="1" t="s">
        <v>438</v>
      </c>
      <c r="V124" s="1"/>
    </row>
    <row r="125" spans="21:22" x14ac:dyDescent="0.3">
      <c r="U125" s="1" t="s">
        <v>439</v>
      </c>
      <c r="V125" s="1"/>
    </row>
    <row r="126" spans="21:22" x14ac:dyDescent="0.3">
      <c r="U126" s="1" t="s">
        <v>440</v>
      </c>
      <c r="V126" s="1"/>
    </row>
    <row r="127" spans="21:22" x14ac:dyDescent="0.3">
      <c r="U127" s="1" t="s">
        <v>441</v>
      </c>
      <c r="V127" s="1"/>
    </row>
    <row r="128" spans="21:22" x14ac:dyDescent="0.3">
      <c r="U128" s="1" t="s">
        <v>442</v>
      </c>
      <c r="V128" s="1"/>
    </row>
    <row r="129" spans="21:22" x14ac:dyDescent="0.3">
      <c r="U129" s="1" t="s">
        <v>443</v>
      </c>
      <c r="V129" s="1"/>
    </row>
    <row r="130" spans="21:22" x14ac:dyDescent="0.3">
      <c r="U130" s="1" t="s">
        <v>444</v>
      </c>
      <c r="V130" s="1"/>
    </row>
    <row r="131" spans="21:22" x14ac:dyDescent="0.3">
      <c r="U131" s="1" t="s">
        <v>445</v>
      </c>
      <c r="V131" s="1"/>
    </row>
    <row r="132" spans="21:22" x14ac:dyDescent="0.3">
      <c r="U132" s="1" t="s">
        <v>446</v>
      </c>
      <c r="V132" s="1"/>
    </row>
    <row r="133" spans="21:22" x14ac:dyDescent="0.3">
      <c r="U133" s="1" t="s">
        <v>447</v>
      </c>
      <c r="V133" s="1"/>
    </row>
    <row r="134" spans="21:22" x14ac:dyDescent="0.3">
      <c r="U134" s="1" t="s">
        <v>448</v>
      </c>
      <c r="V134" s="1"/>
    </row>
    <row r="135" spans="21:22" x14ac:dyDescent="0.3">
      <c r="U135" s="1" t="s">
        <v>449</v>
      </c>
      <c r="V135" s="1"/>
    </row>
    <row r="136" spans="21:22" x14ac:dyDescent="0.3">
      <c r="U136" s="1" t="s">
        <v>450</v>
      </c>
      <c r="V136" s="1"/>
    </row>
    <row r="137" spans="21:22" x14ac:dyDescent="0.3">
      <c r="U137" s="1" t="s">
        <v>451</v>
      </c>
      <c r="V137" s="1"/>
    </row>
    <row r="138" spans="21:22" x14ac:dyDescent="0.3">
      <c r="U138" s="1" t="s">
        <v>452</v>
      </c>
      <c r="V138" s="1"/>
    </row>
    <row r="139" spans="21:22" x14ac:dyDescent="0.3">
      <c r="U139" s="1" t="s">
        <v>453</v>
      </c>
      <c r="V139" s="1"/>
    </row>
    <row r="140" spans="21:22" x14ac:dyDescent="0.3">
      <c r="U140" s="1" t="s">
        <v>454</v>
      </c>
      <c r="V140" s="1"/>
    </row>
    <row r="141" spans="21:22" x14ac:dyDescent="0.3">
      <c r="U141" s="1" t="s">
        <v>455</v>
      </c>
      <c r="V141" s="1"/>
    </row>
    <row r="142" spans="21:22" x14ac:dyDescent="0.3">
      <c r="U142" s="1" t="s">
        <v>456</v>
      </c>
      <c r="V142" s="1"/>
    </row>
    <row r="143" spans="21:22" x14ac:dyDescent="0.3">
      <c r="U143" s="1" t="s">
        <v>457</v>
      </c>
      <c r="V143" s="1"/>
    </row>
    <row r="144" spans="21:22" x14ac:dyDescent="0.3">
      <c r="U144" s="1" t="s">
        <v>458</v>
      </c>
      <c r="V144" s="1"/>
    </row>
    <row r="145" spans="21:22" x14ac:dyDescent="0.3">
      <c r="U145" s="1" t="s">
        <v>459</v>
      </c>
      <c r="V145" s="1"/>
    </row>
    <row r="146" spans="21:22" x14ac:dyDescent="0.3">
      <c r="U146" s="1" t="s">
        <v>460</v>
      </c>
      <c r="V146" s="1"/>
    </row>
    <row r="147" spans="21:22" x14ac:dyDescent="0.3">
      <c r="U147" s="1" t="s">
        <v>461</v>
      </c>
      <c r="V147" s="1"/>
    </row>
    <row r="148" spans="21:22" x14ac:dyDescent="0.3">
      <c r="U148" s="1" t="s">
        <v>462</v>
      </c>
      <c r="V148" s="1"/>
    </row>
    <row r="149" spans="21:22" x14ac:dyDescent="0.3">
      <c r="U149" s="1" t="s">
        <v>463</v>
      </c>
      <c r="V149" s="1"/>
    </row>
    <row r="150" spans="21:22" x14ac:dyDescent="0.3">
      <c r="U150" s="1" t="s">
        <v>464</v>
      </c>
      <c r="V150" s="1"/>
    </row>
    <row r="151" spans="21:22" x14ac:dyDescent="0.3">
      <c r="U151" s="1" t="s">
        <v>465</v>
      </c>
      <c r="V151" s="1"/>
    </row>
    <row r="152" spans="21:22" x14ac:dyDescent="0.3">
      <c r="U152" s="1" t="s">
        <v>466</v>
      </c>
      <c r="V152" s="1"/>
    </row>
    <row r="153" spans="21:22" x14ac:dyDescent="0.3">
      <c r="U153" s="1" t="s">
        <v>467</v>
      </c>
      <c r="V153" s="1"/>
    </row>
    <row r="154" spans="21:22" x14ac:dyDescent="0.3">
      <c r="U154" s="1" t="s">
        <v>468</v>
      </c>
      <c r="V154" s="1"/>
    </row>
    <row r="155" spans="21:22" x14ac:dyDescent="0.3">
      <c r="U155" s="1" t="s">
        <v>469</v>
      </c>
      <c r="V155" s="1"/>
    </row>
    <row r="156" spans="21:22" x14ac:dyDescent="0.3">
      <c r="U156" s="1" t="s">
        <v>470</v>
      </c>
      <c r="V156" s="1"/>
    </row>
    <row r="157" spans="21:22" x14ac:dyDescent="0.3">
      <c r="U157" s="1" t="s">
        <v>471</v>
      </c>
      <c r="V157" s="1"/>
    </row>
    <row r="158" spans="21:22" x14ac:dyDescent="0.3">
      <c r="U158" s="1" t="s">
        <v>472</v>
      </c>
      <c r="V158" s="1"/>
    </row>
    <row r="159" spans="21:22" x14ac:dyDescent="0.3">
      <c r="U159" s="1" t="s">
        <v>473</v>
      </c>
      <c r="V159" s="1"/>
    </row>
    <row r="160" spans="21:22" x14ac:dyDescent="0.3">
      <c r="U160" s="1" t="s">
        <v>474</v>
      </c>
      <c r="V160" s="1"/>
    </row>
    <row r="161" spans="21:22" x14ac:dyDescent="0.3">
      <c r="U161" s="1" t="s">
        <v>475</v>
      </c>
      <c r="V161" s="1"/>
    </row>
    <row r="162" spans="21:22" x14ac:dyDescent="0.3">
      <c r="U162" s="1" t="s">
        <v>476</v>
      </c>
      <c r="V162" s="1"/>
    </row>
    <row r="163" spans="21:22" x14ac:dyDescent="0.3">
      <c r="U163" s="1" t="s">
        <v>477</v>
      </c>
      <c r="V163" s="1"/>
    </row>
    <row r="164" spans="21:22" x14ac:dyDescent="0.3">
      <c r="U164" s="1" t="s">
        <v>478</v>
      </c>
      <c r="V164" s="1"/>
    </row>
    <row r="165" spans="21:22" x14ac:dyDescent="0.3">
      <c r="U165" s="1" t="s">
        <v>479</v>
      </c>
      <c r="V165" s="1"/>
    </row>
    <row r="166" spans="21:22" x14ac:dyDescent="0.3">
      <c r="U166" s="1" t="s">
        <v>480</v>
      </c>
      <c r="V166" s="1"/>
    </row>
    <row r="167" spans="21:22" x14ac:dyDescent="0.3">
      <c r="U167" s="1" t="s">
        <v>481</v>
      </c>
      <c r="V167" s="1"/>
    </row>
    <row r="168" spans="21:22" x14ac:dyDescent="0.3">
      <c r="U168" s="1" t="s">
        <v>482</v>
      </c>
      <c r="V168" s="1"/>
    </row>
    <row r="169" spans="21:22" x14ac:dyDescent="0.3">
      <c r="U169" s="1" t="s">
        <v>483</v>
      </c>
      <c r="V169" s="1"/>
    </row>
    <row r="170" spans="21:22" x14ac:dyDescent="0.3">
      <c r="U170" s="1" t="s">
        <v>484</v>
      </c>
      <c r="V170" s="1"/>
    </row>
    <row r="171" spans="21:22" x14ac:dyDescent="0.3">
      <c r="U171" s="1" t="s">
        <v>485</v>
      </c>
      <c r="V171" s="1"/>
    </row>
    <row r="172" spans="21:22" x14ac:dyDescent="0.3">
      <c r="U172" s="1" t="s">
        <v>486</v>
      </c>
      <c r="V172" s="1"/>
    </row>
    <row r="173" spans="21:22" x14ac:dyDescent="0.3">
      <c r="U173" s="1" t="s">
        <v>487</v>
      </c>
      <c r="V173" s="1"/>
    </row>
    <row r="174" spans="21:22" x14ac:dyDescent="0.3">
      <c r="U174" s="1" t="s">
        <v>488</v>
      </c>
      <c r="V174" s="1"/>
    </row>
    <row r="175" spans="21:22" x14ac:dyDescent="0.3">
      <c r="U175" s="1" t="s">
        <v>489</v>
      </c>
      <c r="V175" s="1"/>
    </row>
    <row r="176" spans="21:22" x14ac:dyDescent="0.3">
      <c r="U176" s="1" t="s">
        <v>490</v>
      </c>
      <c r="V176" s="1"/>
    </row>
    <row r="177" spans="21:22" x14ac:dyDescent="0.3">
      <c r="U177" s="1" t="s">
        <v>491</v>
      </c>
      <c r="V177" s="1"/>
    </row>
    <row r="178" spans="21:22" x14ac:dyDescent="0.3">
      <c r="U178" s="1" t="s">
        <v>492</v>
      </c>
      <c r="V178" s="1"/>
    </row>
    <row r="179" spans="21:22" x14ac:dyDescent="0.3">
      <c r="U179" s="1" t="s">
        <v>493</v>
      </c>
      <c r="V179" s="1"/>
    </row>
    <row r="180" spans="21:22" x14ac:dyDescent="0.3">
      <c r="U180" s="1" t="s">
        <v>494</v>
      </c>
      <c r="V180" s="1"/>
    </row>
    <row r="181" spans="21:22" x14ac:dyDescent="0.3">
      <c r="U181" s="1" t="s">
        <v>495</v>
      </c>
      <c r="V181" s="1"/>
    </row>
    <row r="182" spans="21:22" x14ac:dyDescent="0.3">
      <c r="U182" s="1" t="s">
        <v>496</v>
      </c>
      <c r="V182" s="1"/>
    </row>
    <row r="183" spans="21:22" x14ac:dyDescent="0.3">
      <c r="U183" s="1" t="s">
        <v>497</v>
      </c>
      <c r="V183" s="1"/>
    </row>
    <row r="184" spans="21:22" x14ac:dyDescent="0.3">
      <c r="U184" s="1" t="s">
        <v>498</v>
      </c>
      <c r="V184" s="1"/>
    </row>
    <row r="185" spans="21:22" x14ac:dyDescent="0.3">
      <c r="U185" s="1" t="s">
        <v>499</v>
      </c>
      <c r="V185" s="1"/>
    </row>
    <row r="186" spans="21:22" x14ac:dyDescent="0.3">
      <c r="U186" s="1" t="s">
        <v>500</v>
      </c>
      <c r="V186" s="1"/>
    </row>
    <row r="187" spans="21:22" x14ac:dyDescent="0.3">
      <c r="U187" s="1" t="s">
        <v>501</v>
      </c>
      <c r="V187" s="1"/>
    </row>
    <row r="188" spans="21:22" x14ac:dyDescent="0.3">
      <c r="U188" s="1" t="s">
        <v>502</v>
      </c>
      <c r="V188" s="1"/>
    </row>
    <row r="189" spans="21:22" x14ac:dyDescent="0.3">
      <c r="U189" s="1" t="s">
        <v>503</v>
      </c>
      <c r="V189" s="1"/>
    </row>
    <row r="190" spans="21:22" x14ac:dyDescent="0.3">
      <c r="U190" s="1" t="s">
        <v>504</v>
      </c>
      <c r="V190" s="1"/>
    </row>
    <row r="191" spans="21:22" x14ac:dyDescent="0.3">
      <c r="U191" s="1" t="s">
        <v>505</v>
      </c>
      <c r="V191" s="1"/>
    </row>
    <row r="192" spans="21:22" x14ac:dyDescent="0.3">
      <c r="U192" s="1" t="s">
        <v>506</v>
      </c>
      <c r="V192" s="1"/>
    </row>
    <row r="193" spans="21:22" x14ac:dyDescent="0.3">
      <c r="U193" s="1" t="s">
        <v>507</v>
      </c>
      <c r="V193" s="1"/>
    </row>
    <row r="194" spans="21:22" x14ac:dyDescent="0.3">
      <c r="U194" s="1" t="s">
        <v>508</v>
      </c>
      <c r="V194" s="1"/>
    </row>
    <row r="195" spans="21:22" x14ac:dyDescent="0.3">
      <c r="U195" s="1" t="s">
        <v>509</v>
      </c>
      <c r="V195" s="1"/>
    </row>
    <row r="196" spans="21:22" x14ac:dyDescent="0.3">
      <c r="U196" s="1" t="s">
        <v>510</v>
      </c>
      <c r="V196" s="1"/>
    </row>
    <row r="197" spans="21:22" x14ac:dyDescent="0.3">
      <c r="U197" s="1" t="s">
        <v>511</v>
      </c>
      <c r="V197" s="1"/>
    </row>
    <row r="198" spans="21:22" x14ac:dyDescent="0.3">
      <c r="U198" s="1" t="s">
        <v>512</v>
      </c>
      <c r="V198" s="1"/>
    </row>
    <row r="199" spans="21:22" x14ac:dyDescent="0.3">
      <c r="U199" s="1" t="s">
        <v>513</v>
      </c>
      <c r="V199" s="1"/>
    </row>
    <row r="200" spans="21:22" x14ac:dyDescent="0.3">
      <c r="U200" s="1" t="s">
        <v>514</v>
      </c>
      <c r="V200" s="1"/>
    </row>
    <row r="201" spans="21:22" x14ac:dyDescent="0.3">
      <c r="U201" s="1" t="s">
        <v>515</v>
      </c>
      <c r="V201" s="1"/>
    </row>
    <row r="202" spans="21:22" x14ac:dyDescent="0.3">
      <c r="U202" s="1" t="s">
        <v>516</v>
      </c>
      <c r="V202" s="1"/>
    </row>
    <row r="203" spans="21:22" x14ac:dyDescent="0.3">
      <c r="U203" s="1" t="s">
        <v>517</v>
      </c>
      <c r="V203" s="1"/>
    </row>
    <row r="204" spans="21:22" x14ac:dyDescent="0.3">
      <c r="U204" s="1" t="s">
        <v>518</v>
      </c>
      <c r="V204" s="1"/>
    </row>
    <row r="205" spans="21:22" x14ac:dyDescent="0.3">
      <c r="U205" s="1" t="s">
        <v>519</v>
      </c>
      <c r="V205" s="1"/>
    </row>
    <row r="206" spans="21:22" x14ac:dyDescent="0.3">
      <c r="U206" s="1" t="s">
        <v>520</v>
      </c>
      <c r="V206" s="1"/>
    </row>
    <row r="207" spans="21:22" x14ac:dyDescent="0.3">
      <c r="U207" s="1" t="s">
        <v>521</v>
      </c>
      <c r="V207" s="1"/>
    </row>
    <row r="208" spans="21:22" x14ac:dyDescent="0.3">
      <c r="U208" s="1" t="s">
        <v>522</v>
      </c>
      <c r="V208" s="1"/>
    </row>
    <row r="209" spans="21:22" x14ac:dyDescent="0.3">
      <c r="U209" s="1" t="s">
        <v>523</v>
      </c>
      <c r="V209" s="1"/>
    </row>
    <row r="210" spans="21:22" x14ac:dyDescent="0.3">
      <c r="U210" s="1" t="s">
        <v>524</v>
      </c>
      <c r="V210" s="1"/>
    </row>
    <row r="211" spans="21:22" x14ac:dyDescent="0.3">
      <c r="U211" s="1" t="s">
        <v>525</v>
      </c>
      <c r="V211" s="1"/>
    </row>
    <row r="212" spans="21:22" x14ac:dyDescent="0.3">
      <c r="U212" s="1" t="s">
        <v>526</v>
      </c>
      <c r="V212" s="1"/>
    </row>
    <row r="213" spans="21:22" x14ac:dyDescent="0.3">
      <c r="U213" s="1" t="s">
        <v>527</v>
      </c>
      <c r="V213" s="1"/>
    </row>
    <row r="214" spans="21:22" x14ac:dyDescent="0.3">
      <c r="U214" s="1" t="s">
        <v>528</v>
      </c>
      <c r="V214" s="1"/>
    </row>
    <row r="215" spans="21:22" x14ac:dyDescent="0.3">
      <c r="U215" s="1" t="s">
        <v>529</v>
      </c>
      <c r="V215" s="1"/>
    </row>
    <row r="216" spans="21:22" x14ac:dyDescent="0.3">
      <c r="U216" s="1" t="s">
        <v>530</v>
      </c>
      <c r="V216" s="1"/>
    </row>
    <row r="217" spans="21:22" x14ac:dyDescent="0.3">
      <c r="U217" s="1" t="s">
        <v>531</v>
      </c>
      <c r="V217" s="1"/>
    </row>
    <row r="218" spans="21:22" x14ac:dyDescent="0.3">
      <c r="U218" s="1" t="s">
        <v>532</v>
      </c>
      <c r="V218" s="1"/>
    </row>
    <row r="219" spans="21:22" x14ac:dyDescent="0.3">
      <c r="U219" s="1" t="s">
        <v>533</v>
      </c>
      <c r="V219" s="1"/>
    </row>
    <row r="220" spans="21:22" x14ac:dyDescent="0.3">
      <c r="U220" s="1" t="s">
        <v>534</v>
      </c>
      <c r="V220" s="1"/>
    </row>
    <row r="221" spans="21:22" x14ac:dyDescent="0.3">
      <c r="U221" s="1" t="s">
        <v>535</v>
      </c>
      <c r="V221" s="1"/>
    </row>
    <row r="222" spans="21:22" x14ac:dyDescent="0.3">
      <c r="U222" s="1" t="s">
        <v>536</v>
      </c>
      <c r="V222" s="1"/>
    </row>
    <row r="223" spans="21:22" x14ac:dyDescent="0.3">
      <c r="U223" s="1" t="s">
        <v>537</v>
      </c>
      <c r="V223" s="1"/>
    </row>
    <row r="224" spans="21:22" x14ac:dyDescent="0.3">
      <c r="U224" s="1" t="s">
        <v>538</v>
      </c>
      <c r="V224" s="1"/>
    </row>
    <row r="225" spans="21:22" x14ac:dyDescent="0.3">
      <c r="U225" s="1" t="s">
        <v>539</v>
      </c>
      <c r="V225" s="1"/>
    </row>
    <row r="226" spans="21:22" x14ac:dyDescent="0.3">
      <c r="U226" s="1" t="s">
        <v>540</v>
      </c>
      <c r="V226" s="1"/>
    </row>
    <row r="227" spans="21:22" x14ac:dyDescent="0.3">
      <c r="U227" s="1" t="s">
        <v>541</v>
      </c>
      <c r="V227" s="1"/>
    </row>
    <row r="228" spans="21:22" x14ac:dyDescent="0.3">
      <c r="U228" s="1" t="s">
        <v>542</v>
      </c>
      <c r="V228" s="1"/>
    </row>
    <row r="229" spans="21:22" x14ac:dyDescent="0.3">
      <c r="U229" s="1" t="s">
        <v>543</v>
      </c>
      <c r="V229" s="1"/>
    </row>
    <row r="230" spans="21:22" x14ac:dyDescent="0.3">
      <c r="U230" s="1" t="s">
        <v>544</v>
      </c>
      <c r="V230" s="1"/>
    </row>
    <row r="231" spans="21:22" x14ac:dyDescent="0.3">
      <c r="U231" s="1" t="s">
        <v>545</v>
      </c>
      <c r="V231" s="1"/>
    </row>
    <row r="232" spans="21:22" x14ac:dyDescent="0.3">
      <c r="U232" s="1" t="s">
        <v>546</v>
      </c>
      <c r="V232" s="1"/>
    </row>
    <row r="233" spans="21:22" x14ac:dyDescent="0.3">
      <c r="U233" s="1" t="s">
        <v>547</v>
      </c>
      <c r="V233" s="1"/>
    </row>
    <row r="234" spans="21:22" x14ac:dyDescent="0.3">
      <c r="U234" s="1" t="s">
        <v>548</v>
      </c>
      <c r="V234" s="1"/>
    </row>
    <row r="235" spans="21:22" x14ac:dyDescent="0.3">
      <c r="U235" s="1" t="s">
        <v>549</v>
      </c>
      <c r="V235" s="1"/>
    </row>
    <row r="236" spans="21:22" x14ac:dyDescent="0.3">
      <c r="U236" s="1" t="s">
        <v>550</v>
      </c>
      <c r="V236" s="1"/>
    </row>
    <row r="237" spans="21:22" x14ac:dyDescent="0.3">
      <c r="U237" s="1" t="s">
        <v>551</v>
      </c>
      <c r="V237" s="1"/>
    </row>
    <row r="238" spans="21:22" x14ac:dyDescent="0.3">
      <c r="U238" s="1" t="s">
        <v>552</v>
      </c>
      <c r="V238" s="1"/>
    </row>
    <row r="239" spans="21:22" x14ac:dyDescent="0.3">
      <c r="U239" s="1" t="s">
        <v>553</v>
      </c>
      <c r="V239" s="1"/>
    </row>
    <row r="240" spans="21:22" x14ac:dyDescent="0.3">
      <c r="U240" s="1" t="s">
        <v>554</v>
      </c>
      <c r="V240" s="1"/>
    </row>
    <row r="241" spans="21:22" x14ac:dyDescent="0.3">
      <c r="U241" s="1" t="s">
        <v>555</v>
      </c>
      <c r="V241" s="1"/>
    </row>
    <row r="242" spans="21:22" x14ac:dyDescent="0.3">
      <c r="U242" s="1" t="s">
        <v>556</v>
      </c>
      <c r="V242" s="1"/>
    </row>
    <row r="243" spans="21:22" x14ac:dyDescent="0.3">
      <c r="U243" s="1" t="s">
        <v>557</v>
      </c>
      <c r="V243" s="1"/>
    </row>
    <row r="244" spans="21:22" x14ac:dyDescent="0.3">
      <c r="U244" s="1" t="s">
        <v>558</v>
      </c>
      <c r="V244" s="1"/>
    </row>
    <row r="245" spans="21:22" x14ac:dyDescent="0.3">
      <c r="U245" s="1" t="s">
        <v>559</v>
      </c>
      <c r="V245" s="1"/>
    </row>
    <row r="246" spans="21:22" x14ac:dyDescent="0.3">
      <c r="U246" s="1" t="s">
        <v>560</v>
      </c>
      <c r="V246" s="1"/>
    </row>
    <row r="247" spans="21:22" x14ac:dyDescent="0.3">
      <c r="U247" s="1" t="s">
        <v>561</v>
      </c>
      <c r="V247" s="1"/>
    </row>
    <row r="248" spans="21:22" x14ac:dyDescent="0.3">
      <c r="U248" s="1" t="s">
        <v>562</v>
      </c>
      <c r="V248" s="1"/>
    </row>
    <row r="249" spans="21:22" x14ac:dyDescent="0.3">
      <c r="U249" s="1" t="s">
        <v>563</v>
      </c>
      <c r="V249" s="1"/>
    </row>
    <row r="250" spans="21:22" x14ac:dyDescent="0.3">
      <c r="U250" s="1" t="s">
        <v>564</v>
      </c>
      <c r="V250" s="1"/>
    </row>
    <row r="251" spans="21:22" x14ac:dyDescent="0.3">
      <c r="U251" s="1" t="s">
        <v>565</v>
      </c>
      <c r="V251" s="1"/>
    </row>
    <row r="252" spans="21:22" x14ac:dyDescent="0.3">
      <c r="U252" s="1" t="s">
        <v>566</v>
      </c>
      <c r="V252" s="1"/>
    </row>
    <row r="253" spans="21:22" x14ac:dyDescent="0.3">
      <c r="U253" s="1" t="s">
        <v>567</v>
      </c>
      <c r="V253" s="1"/>
    </row>
    <row r="254" spans="21:22" x14ac:dyDescent="0.3">
      <c r="U254" s="1" t="s">
        <v>568</v>
      </c>
      <c r="V254" s="1"/>
    </row>
    <row r="255" spans="21:22" x14ac:dyDescent="0.3">
      <c r="U255" s="1" t="s">
        <v>569</v>
      </c>
      <c r="V255" s="1"/>
    </row>
    <row r="256" spans="21:22" x14ac:dyDescent="0.3">
      <c r="U256" s="1" t="s">
        <v>570</v>
      </c>
      <c r="V256" s="1"/>
    </row>
    <row r="257" spans="21:22" x14ac:dyDescent="0.3">
      <c r="U257" s="1" t="s">
        <v>571</v>
      </c>
      <c r="V257" s="1"/>
    </row>
    <row r="258" spans="21:22" x14ac:dyDescent="0.3">
      <c r="U258" s="1" t="s">
        <v>572</v>
      </c>
      <c r="V258" s="1"/>
    </row>
    <row r="259" spans="21:22" x14ac:dyDescent="0.3">
      <c r="U259" s="1" t="s">
        <v>573</v>
      </c>
      <c r="V259" s="1"/>
    </row>
    <row r="260" spans="21:22" x14ac:dyDescent="0.3">
      <c r="U260" s="1" t="s">
        <v>574</v>
      </c>
      <c r="V260" s="1"/>
    </row>
    <row r="261" spans="21:22" x14ac:dyDescent="0.3">
      <c r="U261" s="1" t="s">
        <v>575</v>
      </c>
      <c r="V261" s="1"/>
    </row>
    <row r="262" spans="21:22" x14ac:dyDescent="0.3">
      <c r="U262" s="1" t="s">
        <v>576</v>
      </c>
      <c r="V262" s="1"/>
    </row>
    <row r="263" spans="21:22" x14ac:dyDescent="0.3">
      <c r="U263" s="1" t="s">
        <v>577</v>
      </c>
      <c r="V263" s="1"/>
    </row>
    <row r="264" spans="21:22" x14ac:dyDescent="0.3">
      <c r="U264" s="1" t="s">
        <v>578</v>
      </c>
      <c r="V264" s="1"/>
    </row>
    <row r="265" spans="21:22" x14ac:dyDescent="0.3">
      <c r="U265" s="1" t="s">
        <v>579</v>
      </c>
      <c r="V265" s="1"/>
    </row>
    <row r="266" spans="21:22" x14ac:dyDescent="0.3">
      <c r="U266" s="1" t="s">
        <v>580</v>
      </c>
      <c r="V266" s="1"/>
    </row>
    <row r="267" spans="21:22" x14ac:dyDescent="0.3">
      <c r="U267" s="1" t="s">
        <v>581</v>
      </c>
      <c r="V267" s="1"/>
    </row>
    <row r="268" spans="21:22" x14ac:dyDescent="0.3">
      <c r="U268" s="1" t="s">
        <v>582</v>
      </c>
      <c r="V268" s="1"/>
    </row>
    <row r="269" spans="21:22" x14ac:dyDescent="0.3">
      <c r="U269" s="1" t="s">
        <v>583</v>
      </c>
      <c r="V269" s="1"/>
    </row>
    <row r="270" spans="21:22" x14ac:dyDescent="0.3">
      <c r="U270" s="1" t="s">
        <v>584</v>
      </c>
      <c r="V270" s="1"/>
    </row>
    <row r="271" spans="21:22" x14ac:dyDescent="0.3">
      <c r="U271" s="1" t="s">
        <v>585</v>
      </c>
      <c r="V271" s="1"/>
    </row>
    <row r="272" spans="21:22" x14ac:dyDescent="0.3">
      <c r="U272" s="1" t="s">
        <v>586</v>
      </c>
      <c r="V272" s="1"/>
    </row>
    <row r="273" spans="21:22" x14ac:dyDescent="0.3">
      <c r="U273" s="1" t="s">
        <v>587</v>
      </c>
      <c r="V273" s="1"/>
    </row>
    <row r="274" spans="21:22" x14ac:dyDescent="0.3">
      <c r="U274" s="1" t="s">
        <v>588</v>
      </c>
      <c r="V274" s="1"/>
    </row>
    <row r="275" spans="21:22" x14ac:dyDescent="0.3">
      <c r="U275" s="1" t="s">
        <v>589</v>
      </c>
      <c r="V275" s="1"/>
    </row>
    <row r="276" spans="21:22" x14ac:dyDescent="0.3">
      <c r="U276" s="1" t="s">
        <v>590</v>
      </c>
      <c r="V276" s="1"/>
    </row>
    <row r="277" spans="21:22" x14ac:dyDescent="0.3">
      <c r="U277" s="1" t="s">
        <v>591</v>
      </c>
      <c r="V277" s="1"/>
    </row>
    <row r="278" spans="21:22" x14ac:dyDescent="0.3">
      <c r="U278" s="1" t="s">
        <v>592</v>
      </c>
      <c r="V278" s="1"/>
    </row>
    <row r="279" spans="21:22" x14ac:dyDescent="0.3">
      <c r="U279" s="1" t="s">
        <v>593</v>
      </c>
      <c r="V279" s="1"/>
    </row>
    <row r="280" spans="21:22" x14ac:dyDescent="0.3">
      <c r="U280" s="1" t="s">
        <v>594</v>
      </c>
      <c r="V280" s="1"/>
    </row>
    <row r="281" spans="21:22" x14ac:dyDescent="0.3">
      <c r="U281" s="1" t="s">
        <v>595</v>
      </c>
      <c r="V281" s="1"/>
    </row>
    <row r="282" spans="21:22" x14ac:dyDescent="0.3">
      <c r="U282" s="1" t="s">
        <v>596</v>
      </c>
      <c r="V282" s="1"/>
    </row>
    <row r="283" spans="21:22" x14ac:dyDescent="0.3">
      <c r="U283" s="1" t="s">
        <v>597</v>
      </c>
      <c r="V283" s="1"/>
    </row>
    <row r="284" spans="21:22" x14ac:dyDescent="0.3">
      <c r="U284" s="1" t="s">
        <v>598</v>
      </c>
      <c r="V284" s="1"/>
    </row>
    <row r="285" spans="21:22" x14ac:dyDescent="0.3">
      <c r="U285" s="1" t="s">
        <v>599</v>
      </c>
      <c r="V285" s="1"/>
    </row>
    <row r="286" spans="21:22" x14ac:dyDescent="0.3">
      <c r="U286" s="1" t="s">
        <v>600</v>
      </c>
      <c r="V286" s="1"/>
    </row>
    <row r="287" spans="21:22" x14ac:dyDescent="0.3">
      <c r="U287" s="1" t="s">
        <v>601</v>
      </c>
      <c r="V287" s="1"/>
    </row>
    <row r="288" spans="21:22" x14ac:dyDescent="0.3">
      <c r="U288" s="1" t="s">
        <v>602</v>
      </c>
      <c r="V288" s="1"/>
    </row>
    <row r="289" spans="21:22" x14ac:dyDescent="0.3">
      <c r="U289" s="1" t="s">
        <v>603</v>
      </c>
      <c r="V289" s="1"/>
    </row>
    <row r="290" spans="21:22" x14ac:dyDescent="0.3">
      <c r="U290" s="1" t="s">
        <v>604</v>
      </c>
      <c r="V290" s="1"/>
    </row>
    <row r="291" spans="21:22" x14ac:dyDescent="0.3">
      <c r="U291" s="1" t="s">
        <v>605</v>
      </c>
      <c r="V291" s="1"/>
    </row>
    <row r="292" spans="21:22" x14ac:dyDescent="0.3">
      <c r="U292" s="1" t="s">
        <v>606</v>
      </c>
      <c r="V292" s="1"/>
    </row>
    <row r="293" spans="21:22" x14ac:dyDescent="0.3">
      <c r="U293" s="1" t="s">
        <v>607</v>
      </c>
      <c r="V293" s="1"/>
    </row>
    <row r="294" spans="21:22" x14ac:dyDescent="0.3">
      <c r="U294" s="1" t="s">
        <v>608</v>
      </c>
      <c r="V294" s="1"/>
    </row>
    <row r="295" spans="21:22" x14ac:dyDescent="0.3">
      <c r="U295" s="1" t="s">
        <v>609</v>
      </c>
      <c r="V295" s="1"/>
    </row>
    <row r="296" spans="21:22" x14ac:dyDescent="0.3">
      <c r="U296" s="1" t="s">
        <v>610</v>
      </c>
      <c r="V296" s="1"/>
    </row>
    <row r="297" spans="21:22" x14ac:dyDescent="0.3">
      <c r="U297" s="1" t="s">
        <v>611</v>
      </c>
      <c r="V297" s="1"/>
    </row>
    <row r="298" spans="21:22" x14ac:dyDescent="0.3">
      <c r="U298" s="1" t="s">
        <v>612</v>
      </c>
      <c r="V298" s="1"/>
    </row>
    <row r="299" spans="21:22" x14ac:dyDescent="0.3">
      <c r="U299" s="1" t="s">
        <v>613</v>
      </c>
      <c r="V299" s="1"/>
    </row>
    <row r="300" spans="21:22" x14ac:dyDescent="0.3">
      <c r="U300" s="1" t="s">
        <v>614</v>
      </c>
      <c r="V300" s="1"/>
    </row>
    <row r="301" spans="21:22" x14ac:dyDescent="0.3">
      <c r="U301" s="1" t="s">
        <v>615</v>
      </c>
      <c r="V301" s="1"/>
    </row>
    <row r="302" spans="21:22" x14ac:dyDescent="0.3">
      <c r="U302" s="1" t="s">
        <v>616</v>
      </c>
      <c r="V302" s="1"/>
    </row>
    <row r="303" spans="21:22" x14ac:dyDescent="0.3">
      <c r="U303" s="1" t="s">
        <v>617</v>
      </c>
      <c r="V303" s="1"/>
    </row>
    <row r="304" spans="21:22" x14ac:dyDescent="0.3">
      <c r="U304" s="1" t="s">
        <v>618</v>
      </c>
      <c r="V304" s="1"/>
    </row>
    <row r="305" spans="21:22" x14ac:dyDescent="0.3">
      <c r="U305" s="1" t="s">
        <v>619</v>
      </c>
      <c r="V305" s="1"/>
    </row>
    <row r="306" spans="21:22" x14ac:dyDescent="0.3">
      <c r="U306" s="1" t="s">
        <v>620</v>
      </c>
      <c r="V306" s="1"/>
    </row>
    <row r="307" spans="21:22" x14ac:dyDescent="0.3">
      <c r="U307" s="1" t="s">
        <v>621</v>
      </c>
      <c r="V307" s="1"/>
    </row>
    <row r="308" spans="21:22" x14ac:dyDescent="0.3">
      <c r="U308" s="1" t="s">
        <v>622</v>
      </c>
      <c r="V308" s="1"/>
    </row>
    <row r="309" spans="21:22" x14ac:dyDescent="0.3">
      <c r="U309" s="1" t="s">
        <v>623</v>
      </c>
      <c r="V309" s="1"/>
    </row>
    <row r="310" spans="21:22" x14ac:dyDescent="0.3">
      <c r="U310" s="1" t="s">
        <v>624</v>
      </c>
      <c r="V310" s="1"/>
    </row>
    <row r="311" spans="21:22" x14ac:dyDescent="0.3">
      <c r="U311" s="1" t="s">
        <v>625</v>
      </c>
      <c r="V311" s="1"/>
    </row>
    <row r="312" spans="21:22" x14ac:dyDescent="0.3">
      <c r="U312" s="1" t="s">
        <v>626</v>
      </c>
      <c r="V312" s="1"/>
    </row>
    <row r="313" spans="21:22" x14ac:dyDescent="0.3">
      <c r="U313" s="1" t="s">
        <v>627</v>
      </c>
      <c r="V313" s="1"/>
    </row>
    <row r="314" spans="21:22" x14ac:dyDescent="0.3">
      <c r="U314" s="1" t="s">
        <v>628</v>
      </c>
      <c r="V314" s="1"/>
    </row>
    <row r="315" spans="21:22" x14ac:dyDescent="0.3">
      <c r="U315" s="1" t="s">
        <v>629</v>
      </c>
      <c r="V315" s="1"/>
    </row>
    <row r="316" spans="21:22" x14ac:dyDescent="0.3">
      <c r="U316" s="1" t="s">
        <v>630</v>
      </c>
      <c r="V316" s="1"/>
    </row>
    <row r="317" spans="21:22" x14ac:dyDescent="0.3">
      <c r="U317" s="1" t="s">
        <v>631</v>
      </c>
      <c r="V317" s="1"/>
    </row>
    <row r="318" spans="21:22" x14ac:dyDescent="0.3">
      <c r="U318" s="1" t="s">
        <v>632</v>
      </c>
      <c r="V318" s="1"/>
    </row>
    <row r="319" spans="21:22" x14ac:dyDescent="0.3">
      <c r="U319" s="1" t="s">
        <v>633</v>
      </c>
      <c r="V319" s="1"/>
    </row>
    <row r="320" spans="21:22" x14ac:dyDescent="0.3">
      <c r="U320" s="1" t="s">
        <v>634</v>
      </c>
      <c r="V320" s="1"/>
    </row>
    <row r="321" spans="21:22" x14ac:dyDescent="0.3">
      <c r="U321" s="1" t="s">
        <v>635</v>
      </c>
      <c r="V321" s="1"/>
    </row>
    <row r="322" spans="21:22" x14ac:dyDescent="0.3">
      <c r="U322" s="1" t="s">
        <v>636</v>
      </c>
      <c r="V322" s="1"/>
    </row>
    <row r="323" spans="21:22" x14ac:dyDescent="0.3">
      <c r="U323" s="1" t="s">
        <v>637</v>
      </c>
      <c r="V323" s="1"/>
    </row>
    <row r="324" spans="21:22" x14ac:dyDescent="0.3">
      <c r="U324" s="1" t="s">
        <v>638</v>
      </c>
      <c r="V324" s="1"/>
    </row>
    <row r="325" spans="21:22" x14ac:dyDescent="0.3">
      <c r="U325" s="1" t="s">
        <v>639</v>
      </c>
      <c r="V325" s="1"/>
    </row>
    <row r="326" spans="21:22" x14ac:dyDescent="0.3">
      <c r="U326" s="1" t="s">
        <v>640</v>
      </c>
      <c r="V326" s="1"/>
    </row>
    <row r="327" spans="21:22" x14ac:dyDescent="0.3">
      <c r="U327" s="1" t="s">
        <v>641</v>
      </c>
      <c r="V327" s="1"/>
    </row>
    <row r="328" spans="21:22" x14ac:dyDescent="0.3">
      <c r="U328" s="1" t="s">
        <v>642</v>
      </c>
      <c r="V328" s="1"/>
    </row>
    <row r="329" spans="21:22" x14ac:dyDescent="0.3">
      <c r="U329" s="1" t="s">
        <v>643</v>
      </c>
      <c r="V329" s="1"/>
    </row>
    <row r="330" spans="21:22" x14ac:dyDescent="0.3">
      <c r="U330" s="1" t="s">
        <v>644</v>
      </c>
      <c r="V330" s="1"/>
    </row>
    <row r="331" spans="21:22" x14ac:dyDescent="0.3">
      <c r="U331" s="1" t="s">
        <v>645</v>
      </c>
      <c r="V331" s="1"/>
    </row>
    <row r="332" spans="21:22" x14ac:dyDescent="0.3">
      <c r="U332" s="1" t="s">
        <v>646</v>
      </c>
      <c r="V332" s="1"/>
    </row>
    <row r="333" spans="21:22" x14ac:dyDescent="0.3">
      <c r="U333" s="1" t="s">
        <v>647</v>
      </c>
      <c r="V333" s="1"/>
    </row>
    <row r="334" spans="21:22" x14ac:dyDescent="0.3">
      <c r="U334" s="1" t="s">
        <v>648</v>
      </c>
      <c r="V334" s="1"/>
    </row>
    <row r="335" spans="21:22" x14ac:dyDescent="0.3">
      <c r="U335" s="1" t="s">
        <v>649</v>
      </c>
      <c r="V335" s="1"/>
    </row>
    <row r="336" spans="21:22" x14ac:dyDescent="0.3">
      <c r="U336" s="1" t="s">
        <v>650</v>
      </c>
      <c r="V336" s="1"/>
    </row>
    <row r="337" spans="21:22" x14ac:dyDescent="0.3">
      <c r="U337" s="1" t="s">
        <v>651</v>
      </c>
      <c r="V337" s="1"/>
    </row>
    <row r="338" spans="21:22" x14ac:dyDescent="0.3">
      <c r="U338" s="1" t="s">
        <v>652</v>
      </c>
      <c r="V338" s="1"/>
    </row>
    <row r="339" spans="21:22" x14ac:dyDescent="0.3">
      <c r="U339" s="1" t="s">
        <v>653</v>
      </c>
      <c r="V339" s="1"/>
    </row>
    <row r="340" spans="21:22" x14ac:dyDescent="0.3">
      <c r="U340" s="1" t="s">
        <v>654</v>
      </c>
      <c r="V340" s="1"/>
    </row>
    <row r="341" spans="21:22" x14ac:dyDescent="0.3">
      <c r="U341" s="1" t="s">
        <v>655</v>
      </c>
      <c r="V341" s="1"/>
    </row>
    <row r="342" spans="21:22" x14ac:dyDescent="0.3">
      <c r="U342" s="1" t="s">
        <v>656</v>
      </c>
      <c r="V342" s="1"/>
    </row>
    <row r="343" spans="21:22" x14ac:dyDescent="0.3">
      <c r="U343" s="1" t="s">
        <v>657</v>
      </c>
      <c r="V343" s="1"/>
    </row>
    <row r="344" spans="21:22" x14ac:dyDescent="0.3">
      <c r="U344" s="1" t="s">
        <v>658</v>
      </c>
      <c r="V344" s="1"/>
    </row>
    <row r="345" spans="21:22" x14ac:dyDescent="0.3">
      <c r="U345" s="1" t="s">
        <v>659</v>
      </c>
      <c r="V345" s="1"/>
    </row>
    <row r="346" spans="21:22" x14ac:dyDescent="0.3">
      <c r="U346" s="1" t="s">
        <v>660</v>
      </c>
      <c r="V346" s="1"/>
    </row>
    <row r="347" spans="21:22" x14ac:dyDescent="0.3">
      <c r="U347" s="1" t="s">
        <v>661</v>
      </c>
      <c r="V347" s="1"/>
    </row>
    <row r="348" spans="21:22" x14ac:dyDescent="0.3">
      <c r="U348" s="1" t="s">
        <v>662</v>
      </c>
      <c r="V348" s="1"/>
    </row>
    <row r="349" spans="21:22" x14ac:dyDescent="0.3">
      <c r="U349" s="1" t="s">
        <v>663</v>
      </c>
      <c r="V349" s="1"/>
    </row>
    <row r="350" spans="21:22" x14ac:dyDescent="0.3">
      <c r="U350" s="1" t="s">
        <v>664</v>
      </c>
      <c r="V350" s="1"/>
    </row>
    <row r="351" spans="21:22" x14ac:dyDescent="0.3">
      <c r="U351" s="1" t="s">
        <v>665</v>
      </c>
      <c r="V351" s="1"/>
    </row>
    <row r="352" spans="21:22" x14ac:dyDescent="0.3">
      <c r="U352" s="1" t="s">
        <v>666</v>
      </c>
      <c r="V352" s="1"/>
    </row>
    <row r="353" spans="21:22" x14ac:dyDescent="0.3">
      <c r="U353" s="1" t="s">
        <v>667</v>
      </c>
      <c r="V353" s="1"/>
    </row>
    <row r="354" spans="21:22" x14ac:dyDescent="0.3">
      <c r="U354" s="1" t="s">
        <v>668</v>
      </c>
      <c r="V354" s="1"/>
    </row>
    <row r="355" spans="21:22" x14ac:dyDescent="0.3">
      <c r="U355" s="1" t="s">
        <v>669</v>
      </c>
      <c r="V355" s="1"/>
    </row>
    <row r="356" spans="21:22" x14ac:dyDescent="0.3">
      <c r="U356" s="1" t="s">
        <v>670</v>
      </c>
      <c r="V356" s="1"/>
    </row>
    <row r="357" spans="21:22" x14ac:dyDescent="0.3">
      <c r="U357" s="1" t="s">
        <v>671</v>
      </c>
      <c r="V357" s="1"/>
    </row>
    <row r="358" spans="21:22" x14ac:dyDescent="0.3">
      <c r="U358" s="1" t="s">
        <v>672</v>
      </c>
      <c r="V358" s="1"/>
    </row>
    <row r="359" spans="21:22" x14ac:dyDescent="0.3">
      <c r="U359" s="1" t="s">
        <v>673</v>
      </c>
      <c r="V359" s="1"/>
    </row>
    <row r="360" spans="21:22" x14ac:dyDescent="0.3">
      <c r="U360" s="1" t="s">
        <v>674</v>
      </c>
      <c r="V360" s="1"/>
    </row>
    <row r="361" spans="21:22" x14ac:dyDescent="0.3">
      <c r="U361" s="1" t="s">
        <v>675</v>
      </c>
      <c r="V361" s="1"/>
    </row>
    <row r="362" spans="21:22" x14ac:dyDescent="0.3">
      <c r="U362" s="1" t="s">
        <v>676</v>
      </c>
      <c r="V362" s="1"/>
    </row>
    <row r="363" spans="21:22" x14ac:dyDescent="0.3">
      <c r="U363" s="1" t="s">
        <v>677</v>
      </c>
      <c r="V363" s="1"/>
    </row>
    <row r="364" spans="21:22" x14ac:dyDescent="0.3">
      <c r="U364" s="1" t="s">
        <v>678</v>
      </c>
      <c r="V364" s="1"/>
    </row>
    <row r="365" spans="21:22" x14ac:dyDescent="0.3">
      <c r="U365" s="1" t="s">
        <v>679</v>
      </c>
      <c r="V365" s="1"/>
    </row>
    <row r="366" spans="21:22" x14ac:dyDescent="0.3">
      <c r="U366" s="1" t="s">
        <v>680</v>
      </c>
      <c r="V366" s="1"/>
    </row>
    <row r="367" spans="21:22" x14ac:dyDescent="0.3">
      <c r="U367" s="1" t="s">
        <v>681</v>
      </c>
      <c r="V367" s="1"/>
    </row>
    <row r="368" spans="21:22" x14ac:dyDescent="0.3">
      <c r="U368" s="1" t="s">
        <v>682</v>
      </c>
      <c r="V368" s="1"/>
    </row>
    <row r="369" spans="21:22" x14ac:dyDescent="0.3">
      <c r="U369" s="1" t="s">
        <v>683</v>
      </c>
      <c r="V369" s="1"/>
    </row>
    <row r="370" spans="21:22" x14ac:dyDescent="0.3">
      <c r="U370" s="1" t="s">
        <v>684</v>
      </c>
      <c r="V370" s="1"/>
    </row>
    <row r="371" spans="21:22" x14ac:dyDescent="0.3">
      <c r="U371" s="1" t="s">
        <v>685</v>
      </c>
      <c r="V371" s="1"/>
    </row>
    <row r="372" spans="21:22" x14ac:dyDescent="0.3">
      <c r="U372" s="1" t="s">
        <v>686</v>
      </c>
      <c r="V372" s="1"/>
    </row>
    <row r="373" spans="21:22" x14ac:dyDescent="0.3">
      <c r="U373" s="1" t="s">
        <v>687</v>
      </c>
      <c r="V373" s="1"/>
    </row>
    <row r="374" spans="21:22" x14ac:dyDescent="0.3">
      <c r="U374" s="1" t="s">
        <v>688</v>
      </c>
      <c r="V374" s="1"/>
    </row>
    <row r="375" spans="21:22" x14ac:dyDescent="0.3">
      <c r="U375" s="1" t="s">
        <v>689</v>
      </c>
      <c r="V375" s="1"/>
    </row>
    <row r="376" spans="21:22" x14ac:dyDescent="0.3">
      <c r="U376" s="1" t="s">
        <v>690</v>
      </c>
      <c r="V376" s="1"/>
    </row>
    <row r="377" spans="21:22" x14ac:dyDescent="0.3">
      <c r="U377" s="1" t="s">
        <v>691</v>
      </c>
      <c r="V377" s="1"/>
    </row>
    <row r="378" spans="21:22" x14ac:dyDescent="0.3">
      <c r="U378" s="1" t="s">
        <v>692</v>
      </c>
      <c r="V378" s="1"/>
    </row>
    <row r="379" spans="21:22" x14ac:dyDescent="0.3">
      <c r="U379" s="1" t="s">
        <v>693</v>
      </c>
      <c r="V379" s="1"/>
    </row>
    <row r="380" spans="21:22" x14ac:dyDescent="0.3">
      <c r="U380" s="1" t="s">
        <v>694</v>
      </c>
      <c r="V380" s="1"/>
    </row>
    <row r="381" spans="21:22" x14ac:dyDescent="0.3">
      <c r="U381" s="1" t="s">
        <v>695</v>
      </c>
      <c r="V381" s="1"/>
    </row>
    <row r="382" spans="21:22" x14ac:dyDescent="0.3">
      <c r="U382" s="1" t="s">
        <v>696</v>
      </c>
      <c r="V382" s="1"/>
    </row>
    <row r="383" spans="21:22" x14ac:dyDescent="0.3">
      <c r="U383" s="1" t="s">
        <v>697</v>
      </c>
      <c r="V383" s="1"/>
    </row>
    <row r="384" spans="21:22" x14ac:dyDescent="0.3">
      <c r="U384" s="1" t="s">
        <v>698</v>
      </c>
      <c r="V384" s="1"/>
    </row>
    <row r="385" spans="21:22" x14ac:dyDescent="0.3">
      <c r="U385" s="1" t="s">
        <v>699</v>
      </c>
      <c r="V385" s="1"/>
    </row>
    <row r="386" spans="21:22" x14ac:dyDescent="0.3">
      <c r="U386" s="1" t="s">
        <v>700</v>
      </c>
      <c r="V386" s="1"/>
    </row>
    <row r="387" spans="21:22" x14ac:dyDescent="0.3">
      <c r="U387" s="1" t="s">
        <v>701</v>
      </c>
      <c r="V387" s="1"/>
    </row>
    <row r="388" spans="21:22" x14ac:dyDescent="0.3">
      <c r="U388" s="1" t="s">
        <v>702</v>
      </c>
      <c r="V388" s="1"/>
    </row>
    <row r="389" spans="21:22" x14ac:dyDescent="0.3">
      <c r="U389" s="1" t="s">
        <v>703</v>
      </c>
      <c r="V389" s="1"/>
    </row>
    <row r="390" spans="21:22" x14ac:dyDescent="0.3">
      <c r="U390" s="1" t="s">
        <v>704</v>
      </c>
      <c r="V390" s="1"/>
    </row>
    <row r="391" spans="21:22" x14ac:dyDescent="0.3">
      <c r="U391" s="1" t="s">
        <v>705</v>
      </c>
      <c r="V391" s="1"/>
    </row>
    <row r="392" spans="21:22" x14ac:dyDescent="0.3">
      <c r="U392" s="1" t="s">
        <v>706</v>
      </c>
      <c r="V392" s="1"/>
    </row>
    <row r="393" spans="21:22" x14ac:dyDescent="0.3">
      <c r="U393" s="1" t="s">
        <v>707</v>
      </c>
      <c r="V393" s="1"/>
    </row>
    <row r="394" spans="21:22" x14ac:dyDescent="0.3">
      <c r="U394" s="1" t="s">
        <v>708</v>
      </c>
      <c r="V394" s="1"/>
    </row>
    <row r="395" spans="21:22" x14ac:dyDescent="0.3">
      <c r="U395" s="1" t="s">
        <v>709</v>
      </c>
      <c r="V395" s="1"/>
    </row>
    <row r="396" spans="21:22" x14ac:dyDescent="0.3">
      <c r="U396" s="1" t="s">
        <v>710</v>
      </c>
      <c r="V396" s="1"/>
    </row>
    <row r="397" spans="21:22" x14ac:dyDescent="0.3">
      <c r="U397" s="1" t="s">
        <v>711</v>
      </c>
      <c r="V397" s="1"/>
    </row>
    <row r="398" spans="21:22" x14ac:dyDescent="0.3">
      <c r="U398" s="1" t="s">
        <v>712</v>
      </c>
      <c r="V398" s="1"/>
    </row>
    <row r="399" spans="21:22" x14ac:dyDescent="0.3">
      <c r="U399" s="1" t="s">
        <v>713</v>
      </c>
      <c r="V399" s="1"/>
    </row>
    <row r="400" spans="21:22" x14ac:dyDescent="0.3">
      <c r="U400" s="1" t="s">
        <v>714</v>
      </c>
      <c r="V400" s="1"/>
    </row>
    <row r="401" spans="21:22" x14ac:dyDescent="0.3">
      <c r="U401" s="1" t="s">
        <v>715</v>
      </c>
      <c r="V401" s="1"/>
    </row>
    <row r="402" spans="21:22" x14ac:dyDescent="0.3">
      <c r="U402" s="1" t="s">
        <v>716</v>
      </c>
      <c r="V402" s="1"/>
    </row>
    <row r="403" spans="21:22" x14ac:dyDescent="0.3">
      <c r="U403" s="1" t="s">
        <v>717</v>
      </c>
      <c r="V403" s="1"/>
    </row>
    <row r="404" spans="21:22" x14ac:dyDescent="0.3">
      <c r="U404" s="1" t="s">
        <v>718</v>
      </c>
      <c r="V404" s="1"/>
    </row>
    <row r="405" spans="21:22" x14ac:dyDescent="0.3">
      <c r="U405" s="1" t="s">
        <v>719</v>
      </c>
      <c r="V405" s="1"/>
    </row>
    <row r="406" spans="21:22" x14ac:dyDescent="0.3">
      <c r="U406" s="1" t="s">
        <v>720</v>
      </c>
      <c r="V406" s="1"/>
    </row>
    <row r="407" spans="21:22" x14ac:dyDescent="0.3">
      <c r="U407" s="1" t="s">
        <v>721</v>
      </c>
      <c r="V407" s="1"/>
    </row>
    <row r="408" spans="21:22" x14ac:dyDescent="0.3">
      <c r="U408" s="1" t="s">
        <v>722</v>
      </c>
      <c r="V408" s="1"/>
    </row>
    <row r="409" spans="21:22" x14ac:dyDescent="0.3">
      <c r="U409" s="1" t="s">
        <v>723</v>
      </c>
      <c r="V409" s="1"/>
    </row>
    <row r="410" spans="21:22" x14ac:dyDescent="0.3">
      <c r="U410" s="1" t="s">
        <v>724</v>
      </c>
      <c r="V410" s="1"/>
    </row>
    <row r="411" spans="21:22" x14ac:dyDescent="0.3">
      <c r="U411" s="1" t="s">
        <v>725</v>
      </c>
      <c r="V411" s="1"/>
    </row>
    <row r="412" spans="21:22" x14ac:dyDescent="0.3">
      <c r="U412" s="1" t="s">
        <v>726</v>
      </c>
      <c r="V412" s="1"/>
    </row>
    <row r="413" spans="21:22" x14ac:dyDescent="0.3">
      <c r="U413" s="1" t="s">
        <v>727</v>
      </c>
      <c r="V413" s="1"/>
    </row>
    <row r="414" spans="21:22" x14ac:dyDescent="0.3">
      <c r="U414" s="1" t="s">
        <v>728</v>
      </c>
      <c r="V414" s="1"/>
    </row>
    <row r="415" spans="21:22" x14ac:dyDescent="0.3">
      <c r="U415" s="1" t="s">
        <v>729</v>
      </c>
      <c r="V415" s="1"/>
    </row>
    <row r="416" spans="21:22" x14ac:dyDescent="0.3">
      <c r="U416" s="1" t="s">
        <v>730</v>
      </c>
      <c r="V416" s="1"/>
    </row>
    <row r="417" spans="21:22" x14ac:dyDescent="0.3">
      <c r="U417" s="1" t="s">
        <v>731</v>
      </c>
      <c r="V417" s="1"/>
    </row>
    <row r="418" spans="21:22" x14ac:dyDescent="0.3">
      <c r="U418" s="1" t="s">
        <v>732</v>
      </c>
      <c r="V418" s="1"/>
    </row>
    <row r="419" spans="21:22" x14ac:dyDescent="0.3">
      <c r="U419" s="1" t="s">
        <v>733</v>
      </c>
      <c r="V419" s="1"/>
    </row>
    <row r="420" spans="21:22" x14ac:dyDescent="0.3">
      <c r="U420" s="1" t="s">
        <v>734</v>
      </c>
      <c r="V420" s="1"/>
    </row>
    <row r="421" spans="21:22" x14ac:dyDescent="0.3">
      <c r="U421" s="1" t="s">
        <v>735</v>
      </c>
      <c r="V421" s="1"/>
    </row>
    <row r="422" spans="21:22" x14ac:dyDescent="0.3">
      <c r="U422" s="1" t="s">
        <v>736</v>
      </c>
      <c r="V422" s="1"/>
    </row>
    <row r="423" spans="21:22" x14ac:dyDescent="0.3">
      <c r="U423" s="1" t="s">
        <v>737</v>
      </c>
      <c r="V423" s="1"/>
    </row>
    <row r="424" spans="21:22" x14ac:dyDescent="0.3">
      <c r="U424" s="1" t="s">
        <v>738</v>
      </c>
      <c r="V424" s="1"/>
    </row>
    <row r="425" spans="21:22" x14ac:dyDescent="0.3">
      <c r="U425" s="1" t="s">
        <v>739</v>
      </c>
      <c r="V425" s="1"/>
    </row>
    <row r="426" spans="21:22" x14ac:dyDescent="0.3">
      <c r="U426" s="1" t="s">
        <v>740</v>
      </c>
      <c r="V426" s="1"/>
    </row>
    <row r="427" spans="21:22" x14ac:dyDescent="0.3">
      <c r="U427" s="1" t="s">
        <v>741</v>
      </c>
      <c r="V427" s="1"/>
    </row>
    <row r="428" spans="21:22" x14ac:dyDescent="0.3">
      <c r="U428" s="1" t="s">
        <v>742</v>
      </c>
      <c r="V428" s="1"/>
    </row>
    <row r="429" spans="21:22" x14ac:dyDescent="0.3">
      <c r="U429" s="1" t="s">
        <v>743</v>
      </c>
      <c r="V429" s="1"/>
    </row>
    <row r="430" spans="21:22" x14ac:dyDescent="0.3">
      <c r="U430" s="1" t="s">
        <v>744</v>
      </c>
      <c r="V430" s="1"/>
    </row>
    <row r="431" spans="21:22" x14ac:dyDescent="0.3">
      <c r="U431" s="1" t="s">
        <v>745</v>
      </c>
      <c r="V431" s="1"/>
    </row>
    <row r="432" spans="21:22" x14ac:dyDescent="0.3">
      <c r="U432" s="1" t="s">
        <v>746</v>
      </c>
      <c r="V432" s="1"/>
    </row>
    <row r="433" spans="21:22" x14ac:dyDescent="0.3">
      <c r="U433" s="1" t="s">
        <v>747</v>
      </c>
      <c r="V433" s="1"/>
    </row>
    <row r="434" spans="21:22" x14ac:dyDescent="0.3">
      <c r="U434" s="1" t="s">
        <v>748</v>
      </c>
      <c r="V434" s="1"/>
    </row>
    <row r="435" spans="21:22" x14ac:dyDescent="0.3">
      <c r="U435" s="1" t="s">
        <v>749</v>
      </c>
      <c r="V435" s="1"/>
    </row>
    <row r="436" spans="21:22" x14ac:dyDescent="0.3">
      <c r="U436" s="1" t="s">
        <v>750</v>
      </c>
      <c r="V436" s="1"/>
    </row>
    <row r="437" spans="21:22" x14ac:dyDescent="0.3">
      <c r="U437" s="1" t="s">
        <v>751</v>
      </c>
      <c r="V437" s="1"/>
    </row>
    <row r="438" spans="21:22" x14ac:dyDescent="0.3">
      <c r="U438" s="1" t="s">
        <v>752</v>
      </c>
      <c r="V438" s="1"/>
    </row>
    <row r="439" spans="21:22" x14ac:dyDescent="0.3">
      <c r="U439" s="1" t="s">
        <v>753</v>
      </c>
      <c r="V439" s="1"/>
    </row>
    <row r="440" spans="21:22" x14ac:dyDescent="0.3">
      <c r="U440" s="1" t="s">
        <v>754</v>
      </c>
      <c r="V440" s="1"/>
    </row>
    <row r="441" spans="21:22" x14ac:dyDescent="0.3">
      <c r="U441" s="1" t="s">
        <v>755</v>
      </c>
      <c r="V441" s="1"/>
    </row>
    <row r="442" spans="21:22" x14ac:dyDescent="0.3">
      <c r="U442" s="1" t="s">
        <v>756</v>
      </c>
      <c r="V442" s="1"/>
    </row>
    <row r="443" spans="21:22" x14ac:dyDescent="0.3">
      <c r="U443" s="1" t="s">
        <v>757</v>
      </c>
      <c r="V443" s="1"/>
    </row>
    <row r="444" spans="21:22" x14ac:dyDescent="0.3">
      <c r="U444" s="1" t="s">
        <v>758</v>
      </c>
      <c r="V444" s="1"/>
    </row>
    <row r="445" spans="21:22" x14ac:dyDescent="0.3">
      <c r="U445" s="1" t="s">
        <v>759</v>
      </c>
      <c r="V445" s="1"/>
    </row>
    <row r="446" spans="21:22" x14ac:dyDescent="0.3">
      <c r="U446" s="1" t="s">
        <v>760</v>
      </c>
      <c r="V446" s="1"/>
    </row>
    <row r="447" spans="21:22" x14ac:dyDescent="0.3">
      <c r="U447" s="1" t="s">
        <v>761</v>
      </c>
      <c r="V447" s="1"/>
    </row>
    <row r="448" spans="21:22" x14ac:dyDescent="0.3">
      <c r="U448" s="1" t="s">
        <v>762</v>
      </c>
      <c r="V448" s="1"/>
    </row>
    <row r="449" spans="21:22" x14ac:dyDescent="0.3">
      <c r="U449" s="1" t="s">
        <v>763</v>
      </c>
      <c r="V449" s="1"/>
    </row>
    <row r="450" spans="21:22" x14ac:dyDescent="0.3">
      <c r="U450" s="1" t="s">
        <v>764</v>
      </c>
      <c r="V450" s="1"/>
    </row>
    <row r="451" spans="21:22" x14ac:dyDescent="0.3">
      <c r="U451" s="1" t="s">
        <v>765</v>
      </c>
      <c r="V451" s="1"/>
    </row>
    <row r="452" spans="21:22" x14ac:dyDescent="0.3">
      <c r="U452" s="1" t="s">
        <v>766</v>
      </c>
      <c r="V452" s="1"/>
    </row>
    <row r="453" spans="21:22" x14ac:dyDescent="0.3">
      <c r="U453" s="1" t="s">
        <v>767</v>
      </c>
      <c r="V453" s="1"/>
    </row>
    <row r="454" spans="21:22" x14ac:dyDescent="0.3">
      <c r="U454" s="1" t="s">
        <v>768</v>
      </c>
      <c r="V454" s="1"/>
    </row>
    <row r="455" spans="21:22" x14ac:dyDescent="0.3">
      <c r="U455" s="1" t="s">
        <v>769</v>
      </c>
      <c r="V455" s="1"/>
    </row>
    <row r="456" spans="21:22" x14ac:dyDescent="0.3">
      <c r="U456" s="1" t="s">
        <v>770</v>
      </c>
      <c r="V456" s="1"/>
    </row>
    <row r="457" spans="21:22" x14ac:dyDescent="0.3">
      <c r="U457" s="1" t="s">
        <v>771</v>
      </c>
      <c r="V457" s="1"/>
    </row>
    <row r="458" spans="21:22" x14ac:dyDescent="0.3">
      <c r="U458" s="1" t="s">
        <v>772</v>
      </c>
      <c r="V458" s="1"/>
    </row>
    <row r="459" spans="21:22" x14ac:dyDescent="0.3">
      <c r="U459" s="1" t="s">
        <v>773</v>
      </c>
      <c r="V459" s="1"/>
    </row>
    <row r="460" spans="21:22" x14ac:dyDescent="0.3">
      <c r="U460" s="1" t="s">
        <v>774</v>
      </c>
      <c r="V460" s="1"/>
    </row>
    <row r="461" spans="21:22" x14ac:dyDescent="0.3">
      <c r="U461" s="1" t="s">
        <v>775</v>
      </c>
      <c r="V461" s="1"/>
    </row>
    <row r="462" spans="21:22" x14ac:dyDescent="0.3">
      <c r="U462" s="1" t="s">
        <v>776</v>
      </c>
      <c r="V462" s="1"/>
    </row>
    <row r="463" spans="21:22" x14ac:dyDescent="0.3">
      <c r="U463" s="1" t="s">
        <v>777</v>
      </c>
      <c r="V463" s="1"/>
    </row>
    <row r="464" spans="21:22" x14ac:dyDescent="0.3">
      <c r="U464" s="1" t="s">
        <v>778</v>
      </c>
      <c r="V464" s="1"/>
    </row>
    <row r="465" spans="21:22" x14ac:dyDescent="0.3">
      <c r="U465" s="1" t="s">
        <v>779</v>
      </c>
      <c r="V465" s="1"/>
    </row>
    <row r="466" spans="21:22" x14ac:dyDescent="0.3">
      <c r="U466" s="1" t="s">
        <v>780</v>
      </c>
      <c r="V466" s="1"/>
    </row>
    <row r="467" spans="21:22" x14ac:dyDescent="0.3">
      <c r="U467" s="1" t="s">
        <v>781</v>
      </c>
      <c r="V467" s="1"/>
    </row>
    <row r="468" spans="21:22" x14ac:dyDescent="0.3">
      <c r="U468" s="1" t="s">
        <v>782</v>
      </c>
      <c r="V468" s="1"/>
    </row>
    <row r="469" spans="21:22" x14ac:dyDescent="0.3">
      <c r="U469" s="1" t="s">
        <v>783</v>
      </c>
      <c r="V469" s="1"/>
    </row>
    <row r="470" spans="21:22" x14ac:dyDescent="0.3">
      <c r="U470" s="1" t="s">
        <v>784</v>
      </c>
      <c r="V470" s="1"/>
    </row>
    <row r="471" spans="21:22" x14ac:dyDescent="0.3">
      <c r="U471" s="1" t="s">
        <v>785</v>
      </c>
      <c r="V471" s="1"/>
    </row>
    <row r="472" spans="21:22" x14ac:dyDescent="0.3">
      <c r="U472" s="1" t="s">
        <v>786</v>
      </c>
      <c r="V472" s="1"/>
    </row>
    <row r="473" spans="21:22" x14ac:dyDescent="0.3">
      <c r="U473" s="1" t="s">
        <v>787</v>
      </c>
      <c r="V473" s="1"/>
    </row>
    <row r="474" spans="21:22" x14ac:dyDescent="0.3">
      <c r="U474" s="1" t="s">
        <v>788</v>
      </c>
      <c r="V474" s="1"/>
    </row>
    <row r="475" spans="21:22" x14ac:dyDescent="0.3">
      <c r="U475" s="1" t="s">
        <v>789</v>
      </c>
      <c r="V475" s="1"/>
    </row>
    <row r="476" spans="21:22" x14ac:dyDescent="0.3">
      <c r="U476" s="1" t="s">
        <v>790</v>
      </c>
      <c r="V476" s="1"/>
    </row>
    <row r="477" spans="21:22" x14ac:dyDescent="0.3">
      <c r="U477" s="1" t="s">
        <v>791</v>
      </c>
      <c r="V477" s="1"/>
    </row>
    <row r="478" spans="21:22" x14ac:dyDescent="0.3">
      <c r="U478" s="1" t="s">
        <v>792</v>
      </c>
      <c r="V478" s="1"/>
    </row>
    <row r="479" spans="21:22" x14ac:dyDescent="0.3">
      <c r="U479" s="1" t="s">
        <v>793</v>
      </c>
      <c r="V479" s="1"/>
    </row>
    <row r="480" spans="21:22" x14ac:dyDescent="0.3">
      <c r="U480" s="1" t="s">
        <v>794</v>
      </c>
      <c r="V480" s="1"/>
    </row>
    <row r="481" spans="21:22" x14ac:dyDescent="0.3">
      <c r="U481" s="1" t="s">
        <v>795</v>
      </c>
      <c r="V481" s="1"/>
    </row>
    <row r="482" spans="21:22" x14ac:dyDescent="0.3">
      <c r="U482" s="1" t="s">
        <v>796</v>
      </c>
      <c r="V482" s="1"/>
    </row>
    <row r="483" spans="21:22" x14ac:dyDescent="0.3">
      <c r="U483" s="1" t="s">
        <v>797</v>
      </c>
      <c r="V483" s="1"/>
    </row>
    <row r="484" spans="21:22" x14ac:dyDescent="0.3">
      <c r="U484" s="1" t="s">
        <v>798</v>
      </c>
      <c r="V484" s="1"/>
    </row>
    <row r="485" spans="21:22" x14ac:dyDescent="0.3">
      <c r="U485" s="1" t="s">
        <v>799</v>
      </c>
      <c r="V485" s="1"/>
    </row>
    <row r="486" spans="21:22" x14ac:dyDescent="0.3">
      <c r="U486" s="1" t="s">
        <v>800</v>
      </c>
      <c r="V486" s="1"/>
    </row>
    <row r="487" spans="21:22" x14ac:dyDescent="0.3">
      <c r="U487" s="1" t="s">
        <v>801</v>
      </c>
      <c r="V487" s="1"/>
    </row>
    <row r="488" spans="21:22" x14ac:dyDescent="0.3">
      <c r="U488" s="1" t="s">
        <v>802</v>
      </c>
      <c r="V488" s="1"/>
    </row>
    <row r="489" spans="21:22" x14ac:dyDescent="0.3">
      <c r="U489" s="1" t="s">
        <v>803</v>
      </c>
      <c r="V489" s="1"/>
    </row>
    <row r="490" spans="21:22" x14ac:dyDescent="0.3">
      <c r="U490" s="1" t="s">
        <v>804</v>
      </c>
      <c r="V490" s="1"/>
    </row>
    <row r="491" spans="21:22" x14ac:dyDescent="0.3">
      <c r="U491" s="1" t="s">
        <v>805</v>
      </c>
      <c r="V491" s="1"/>
    </row>
    <row r="492" spans="21:22" x14ac:dyDescent="0.3">
      <c r="U492" s="1" t="s">
        <v>806</v>
      </c>
      <c r="V492" s="1"/>
    </row>
    <row r="493" spans="21:22" x14ac:dyDescent="0.3">
      <c r="U493" s="1" t="s">
        <v>807</v>
      </c>
      <c r="V493" s="1"/>
    </row>
    <row r="494" spans="21:22" x14ac:dyDescent="0.3">
      <c r="U494" s="1" t="s">
        <v>808</v>
      </c>
      <c r="V494" s="1"/>
    </row>
    <row r="495" spans="21:22" x14ac:dyDescent="0.3">
      <c r="U495" s="1" t="s">
        <v>809</v>
      </c>
      <c r="V495" s="1"/>
    </row>
    <row r="496" spans="21:22" x14ac:dyDescent="0.3">
      <c r="U496" s="1" t="s">
        <v>810</v>
      </c>
      <c r="V496" s="1"/>
    </row>
    <row r="497" spans="21:22" x14ac:dyDescent="0.3">
      <c r="U497" s="1" t="s">
        <v>811</v>
      </c>
      <c r="V497" s="1"/>
    </row>
    <row r="498" spans="21:22" x14ac:dyDescent="0.3">
      <c r="U498" s="1" t="s">
        <v>812</v>
      </c>
      <c r="V498" s="1"/>
    </row>
    <row r="499" spans="21:22" x14ac:dyDescent="0.3">
      <c r="U499" s="1" t="s">
        <v>813</v>
      </c>
      <c r="V499" s="1"/>
    </row>
    <row r="500" spans="21:22" x14ac:dyDescent="0.3">
      <c r="U500" s="1" t="s">
        <v>814</v>
      </c>
      <c r="V500" s="1"/>
    </row>
    <row r="501" spans="21:22" x14ac:dyDescent="0.3">
      <c r="U501" s="1" t="s">
        <v>815</v>
      </c>
      <c r="V501" s="1"/>
    </row>
    <row r="502" spans="21:22" x14ac:dyDescent="0.3">
      <c r="U502" s="1" t="s">
        <v>816</v>
      </c>
      <c r="V502" s="1"/>
    </row>
    <row r="503" spans="21:22" x14ac:dyDescent="0.3">
      <c r="U503" s="1" t="s">
        <v>817</v>
      </c>
      <c r="V503" s="1"/>
    </row>
    <row r="504" spans="21:22" x14ac:dyDescent="0.3">
      <c r="U504" s="1" t="s">
        <v>818</v>
      </c>
      <c r="V504" s="1"/>
    </row>
    <row r="505" spans="21:22" x14ac:dyDescent="0.3">
      <c r="U505" s="1" t="s">
        <v>819</v>
      </c>
      <c r="V505" s="1"/>
    </row>
    <row r="506" spans="21:22" x14ac:dyDescent="0.3">
      <c r="U506" s="1" t="s">
        <v>820</v>
      </c>
      <c r="V506" s="1"/>
    </row>
    <row r="507" spans="21:22" x14ac:dyDescent="0.3">
      <c r="U507" s="1" t="s">
        <v>821</v>
      </c>
      <c r="V507" s="1"/>
    </row>
    <row r="508" spans="21:22" x14ac:dyDescent="0.3">
      <c r="U508" s="1" t="s">
        <v>822</v>
      </c>
      <c r="V508" s="1"/>
    </row>
    <row r="509" spans="21:22" x14ac:dyDescent="0.3">
      <c r="U509" s="1" t="s">
        <v>823</v>
      </c>
      <c r="V509" s="1"/>
    </row>
    <row r="510" spans="21:22" x14ac:dyDescent="0.3">
      <c r="U510" s="1" t="s">
        <v>824</v>
      </c>
      <c r="V510" s="1"/>
    </row>
    <row r="511" spans="21:22" x14ac:dyDescent="0.3">
      <c r="U511" s="1" t="s">
        <v>825</v>
      </c>
      <c r="V511" s="1"/>
    </row>
    <row r="512" spans="21:22" x14ac:dyDescent="0.3">
      <c r="U512" s="1" t="s">
        <v>826</v>
      </c>
      <c r="V512" s="1"/>
    </row>
    <row r="513" spans="21:22" x14ac:dyDescent="0.3">
      <c r="U513" s="1" t="s">
        <v>827</v>
      </c>
      <c r="V513" s="1"/>
    </row>
    <row r="514" spans="21:22" x14ac:dyDescent="0.3">
      <c r="U514" s="1" t="s">
        <v>828</v>
      </c>
      <c r="V514" s="1"/>
    </row>
    <row r="515" spans="21:22" x14ac:dyDescent="0.3">
      <c r="U515" s="1" t="s">
        <v>829</v>
      </c>
      <c r="V515" s="1"/>
    </row>
    <row r="516" spans="21:22" x14ac:dyDescent="0.3">
      <c r="U516" s="1" t="s">
        <v>830</v>
      </c>
      <c r="V516" s="1"/>
    </row>
    <row r="517" spans="21:22" x14ac:dyDescent="0.3">
      <c r="U517" s="1" t="s">
        <v>831</v>
      </c>
      <c r="V517" s="1"/>
    </row>
    <row r="518" spans="21:22" x14ac:dyDescent="0.3">
      <c r="U518" s="1" t="s">
        <v>832</v>
      </c>
      <c r="V518" s="1"/>
    </row>
    <row r="519" spans="21:22" x14ac:dyDescent="0.3">
      <c r="U519" s="1" t="s">
        <v>833</v>
      </c>
      <c r="V519" s="1"/>
    </row>
    <row r="520" spans="21:22" x14ac:dyDescent="0.3">
      <c r="U520" s="1" t="s">
        <v>834</v>
      </c>
      <c r="V520" s="1"/>
    </row>
    <row r="521" spans="21:22" x14ac:dyDescent="0.3">
      <c r="U521" s="1" t="s">
        <v>835</v>
      </c>
      <c r="V521" s="1"/>
    </row>
    <row r="522" spans="21:22" x14ac:dyDescent="0.3">
      <c r="U522" s="1" t="s">
        <v>836</v>
      </c>
      <c r="V522" s="1"/>
    </row>
    <row r="523" spans="21:22" x14ac:dyDescent="0.3">
      <c r="U523" s="1" t="s">
        <v>837</v>
      </c>
      <c r="V523" s="1"/>
    </row>
    <row r="524" spans="21:22" x14ac:dyDescent="0.3">
      <c r="U524" s="1" t="s">
        <v>838</v>
      </c>
      <c r="V524" s="1"/>
    </row>
    <row r="525" spans="21:22" x14ac:dyDescent="0.3">
      <c r="U525" s="1" t="s">
        <v>839</v>
      </c>
      <c r="V525" s="1"/>
    </row>
    <row r="526" spans="21:22" x14ac:dyDescent="0.3">
      <c r="U526" s="1" t="s">
        <v>840</v>
      </c>
      <c r="V526" s="1"/>
    </row>
    <row r="527" spans="21:22" x14ac:dyDescent="0.3">
      <c r="U527" s="1" t="s">
        <v>841</v>
      </c>
      <c r="V527" s="1"/>
    </row>
    <row r="528" spans="21:22" x14ac:dyDescent="0.3">
      <c r="U528" s="1" t="s">
        <v>842</v>
      </c>
      <c r="V528" s="1"/>
    </row>
    <row r="529" spans="21:22" x14ac:dyDescent="0.3">
      <c r="U529" s="1" t="s">
        <v>843</v>
      </c>
      <c r="V529" s="1"/>
    </row>
    <row r="530" spans="21:22" x14ac:dyDescent="0.3">
      <c r="U530" s="1" t="s">
        <v>844</v>
      </c>
      <c r="V530" s="1"/>
    </row>
    <row r="531" spans="21:22" x14ac:dyDescent="0.3">
      <c r="U531" s="1" t="s">
        <v>845</v>
      </c>
      <c r="V531" s="1"/>
    </row>
    <row r="532" spans="21:22" x14ac:dyDescent="0.3">
      <c r="U532" s="1" t="s">
        <v>846</v>
      </c>
      <c r="V532" s="1"/>
    </row>
    <row r="533" spans="21:22" x14ac:dyDescent="0.3">
      <c r="U533" s="1" t="s">
        <v>847</v>
      </c>
      <c r="V533" s="1"/>
    </row>
    <row r="534" spans="21:22" x14ac:dyDescent="0.3">
      <c r="U534" s="1" t="s">
        <v>848</v>
      </c>
      <c r="V534" s="1"/>
    </row>
    <row r="535" spans="21:22" x14ac:dyDescent="0.3">
      <c r="U535" s="1" t="s">
        <v>849</v>
      </c>
      <c r="V535" s="1"/>
    </row>
    <row r="536" spans="21:22" x14ac:dyDescent="0.3">
      <c r="U536" s="1" t="s">
        <v>850</v>
      </c>
      <c r="V536" s="1"/>
    </row>
    <row r="537" spans="21:22" x14ac:dyDescent="0.3">
      <c r="U537" s="1" t="s">
        <v>851</v>
      </c>
      <c r="V537" s="1"/>
    </row>
    <row r="538" spans="21:22" x14ac:dyDescent="0.3">
      <c r="U538" s="1" t="s">
        <v>852</v>
      </c>
      <c r="V538" s="1"/>
    </row>
    <row r="539" spans="21:22" x14ac:dyDescent="0.3">
      <c r="U539" s="1" t="s">
        <v>853</v>
      </c>
      <c r="V539" s="1"/>
    </row>
    <row r="540" spans="21:22" x14ac:dyDescent="0.3">
      <c r="U540" s="1" t="s">
        <v>854</v>
      </c>
      <c r="V540" s="1"/>
    </row>
    <row r="541" spans="21:22" x14ac:dyDescent="0.3">
      <c r="U541" s="1" t="s">
        <v>855</v>
      </c>
      <c r="V541" s="1"/>
    </row>
    <row r="542" spans="21:22" x14ac:dyDescent="0.3">
      <c r="U542" s="1" t="s">
        <v>856</v>
      </c>
      <c r="V542" s="1"/>
    </row>
    <row r="543" spans="21:22" x14ac:dyDescent="0.3">
      <c r="U543" s="1" t="s">
        <v>857</v>
      </c>
      <c r="V543" s="1"/>
    </row>
    <row r="544" spans="21:22" x14ac:dyDescent="0.3">
      <c r="U544" s="1" t="s">
        <v>858</v>
      </c>
      <c r="V544" s="1"/>
    </row>
    <row r="545" spans="21:22" x14ac:dyDescent="0.3">
      <c r="U545" s="1" t="s">
        <v>859</v>
      </c>
      <c r="V545" s="1"/>
    </row>
    <row r="546" spans="21:22" x14ac:dyDescent="0.3">
      <c r="U546" s="1" t="s">
        <v>860</v>
      </c>
      <c r="V546" s="1"/>
    </row>
    <row r="547" spans="21:22" x14ac:dyDescent="0.3">
      <c r="U547" s="1" t="s">
        <v>861</v>
      </c>
      <c r="V547" s="1"/>
    </row>
    <row r="548" spans="21:22" x14ac:dyDescent="0.3">
      <c r="U548" s="1" t="s">
        <v>862</v>
      </c>
      <c r="V548" s="1"/>
    </row>
    <row r="549" spans="21:22" x14ac:dyDescent="0.3">
      <c r="U549" s="1" t="s">
        <v>863</v>
      </c>
      <c r="V549" s="1"/>
    </row>
    <row r="550" spans="21:22" x14ac:dyDescent="0.3">
      <c r="U550" s="1" t="s">
        <v>864</v>
      </c>
      <c r="V550" s="1"/>
    </row>
    <row r="551" spans="21:22" x14ac:dyDescent="0.3">
      <c r="U551" s="1" t="s">
        <v>865</v>
      </c>
      <c r="V551" s="1"/>
    </row>
    <row r="552" spans="21:22" x14ac:dyDescent="0.3">
      <c r="U552" s="1" t="s">
        <v>866</v>
      </c>
      <c r="V552" s="1"/>
    </row>
    <row r="553" spans="21:22" x14ac:dyDescent="0.3">
      <c r="U553" s="1" t="s">
        <v>867</v>
      </c>
      <c r="V553" s="1"/>
    </row>
    <row r="554" spans="21:22" x14ac:dyDescent="0.3">
      <c r="U554" s="1" t="s">
        <v>868</v>
      </c>
      <c r="V554" s="1"/>
    </row>
    <row r="555" spans="21:22" x14ac:dyDescent="0.3">
      <c r="U555" s="1" t="s">
        <v>869</v>
      </c>
      <c r="V555" s="1"/>
    </row>
    <row r="556" spans="21:22" x14ac:dyDescent="0.3">
      <c r="U556" s="1" t="s">
        <v>870</v>
      </c>
      <c r="V556" s="1"/>
    </row>
    <row r="557" spans="21:22" x14ac:dyDescent="0.3">
      <c r="U557" s="1" t="s">
        <v>871</v>
      </c>
      <c r="V557" s="1"/>
    </row>
    <row r="558" spans="21:22" x14ac:dyDescent="0.3">
      <c r="U558" s="1" t="s">
        <v>872</v>
      </c>
      <c r="V558" s="1"/>
    </row>
    <row r="559" spans="21:22" x14ac:dyDescent="0.3">
      <c r="U559" s="1" t="s">
        <v>873</v>
      </c>
      <c r="V559" s="1"/>
    </row>
    <row r="560" spans="21:22" x14ac:dyDescent="0.3">
      <c r="U560" s="1" t="s">
        <v>874</v>
      </c>
      <c r="V560" s="1"/>
    </row>
    <row r="561" spans="21:22" x14ac:dyDescent="0.3">
      <c r="U561" s="1" t="s">
        <v>875</v>
      </c>
      <c r="V561" s="1"/>
    </row>
    <row r="562" spans="21:22" x14ac:dyDescent="0.3">
      <c r="U562" s="1" t="s">
        <v>876</v>
      </c>
      <c r="V562" s="1"/>
    </row>
    <row r="563" spans="21:22" x14ac:dyDescent="0.3">
      <c r="U563" s="1" t="s">
        <v>877</v>
      </c>
      <c r="V563" s="1"/>
    </row>
    <row r="564" spans="21:22" x14ac:dyDescent="0.3">
      <c r="U564" s="1" t="s">
        <v>878</v>
      </c>
      <c r="V564" s="1"/>
    </row>
    <row r="565" spans="21:22" x14ac:dyDescent="0.3">
      <c r="U565" s="1" t="s">
        <v>879</v>
      </c>
      <c r="V565" s="1"/>
    </row>
    <row r="566" spans="21:22" x14ac:dyDescent="0.3">
      <c r="U566" s="1" t="s">
        <v>880</v>
      </c>
      <c r="V566" s="1"/>
    </row>
    <row r="567" spans="21:22" x14ac:dyDescent="0.3">
      <c r="U567" s="1" t="s">
        <v>881</v>
      </c>
      <c r="V567" s="1"/>
    </row>
    <row r="568" spans="21:22" x14ac:dyDescent="0.3">
      <c r="U568" s="1" t="s">
        <v>882</v>
      </c>
      <c r="V568" s="1"/>
    </row>
    <row r="569" spans="21:22" x14ac:dyDescent="0.3">
      <c r="U569" s="1" t="s">
        <v>883</v>
      </c>
      <c r="V569" s="1"/>
    </row>
    <row r="570" spans="21:22" x14ac:dyDescent="0.3">
      <c r="U570" s="1" t="s">
        <v>884</v>
      </c>
      <c r="V570" s="1"/>
    </row>
    <row r="571" spans="21:22" x14ac:dyDescent="0.3">
      <c r="U571" s="1" t="s">
        <v>885</v>
      </c>
      <c r="V571" s="1"/>
    </row>
    <row r="572" spans="21:22" x14ac:dyDescent="0.3">
      <c r="U572" s="1" t="s">
        <v>886</v>
      </c>
      <c r="V572" s="1"/>
    </row>
    <row r="573" spans="21:22" x14ac:dyDescent="0.3">
      <c r="U573" s="1" t="s">
        <v>887</v>
      </c>
      <c r="V573" s="1"/>
    </row>
    <row r="574" spans="21:22" x14ac:dyDescent="0.3">
      <c r="U574" s="1" t="s">
        <v>888</v>
      </c>
      <c r="V574" s="1"/>
    </row>
    <row r="575" spans="21:22" x14ac:dyDescent="0.3">
      <c r="U575" s="1" t="s">
        <v>889</v>
      </c>
      <c r="V575" s="1"/>
    </row>
    <row r="576" spans="21:22" x14ac:dyDescent="0.3">
      <c r="U576" s="1" t="s">
        <v>890</v>
      </c>
      <c r="V576" s="1"/>
    </row>
    <row r="577" spans="21:22" x14ac:dyDescent="0.3">
      <c r="U577" s="1" t="s">
        <v>891</v>
      </c>
      <c r="V577" s="1"/>
    </row>
    <row r="578" spans="21:22" x14ac:dyDescent="0.3">
      <c r="U578" s="1" t="s">
        <v>892</v>
      </c>
      <c r="V578" s="1"/>
    </row>
    <row r="579" spans="21:22" x14ac:dyDescent="0.3">
      <c r="U579" s="1" t="s">
        <v>893</v>
      </c>
      <c r="V579" s="1"/>
    </row>
    <row r="580" spans="21:22" x14ac:dyDescent="0.3">
      <c r="U580" s="1" t="s">
        <v>894</v>
      </c>
      <c r="V580" s="1"/>
    </row>
    <row r="581" spans="21:22" x14ac:dyDescent="0.3">
      <c r="U581" s="1" t="s">
        <v>895</v>
      </c>
      <c r="V581" s="1"/>
    </row>
    <row r="582" spans="21:22" x14ac:dyDescent="0.3">
      <c r="U582" s="1" t="s">
        <v>896</v>
      </c>
      <c r="V582" s="1"/>
    </row>
    <row r="583" spans="21:22" x14ac:dyDescent="0.3">
      <c r="U583" s="1" t="s">
        <v>897</v>
      </c>
      <c r="V583" s="1"/>
    </row>
    <row r="584" spans="21:22" x14ac:dyDescent="0.3">
      <c r="U584" s="1" t="s">
        <v>898</v>
      </c>
      <c r="V584" s="1"/>
    </row>
    <row r="585" spans="21:22" x14ac:dyDescent="0.3">
      <c r="U585" s="1" t="s">
        <v>899</v>
      </c>
      <c r="V585" s="1"/>
    </row>
    <row r="586" spans="21:22" x14ac:dyDescent="0.3">
      <c r="U586" s="1" t="s">
        <v>900</v>
      </c>
      <c r="V586" s="1"/>
    </row>
    <row r="587" spans="21:22" x14ac:dyDescent="0.3">
      <c r="U587" s="1" t="s">
        <v>901</v>
      </c>
      <c r="V587" s="1"/>
    </row>
    <row r="588" spans="21:22" x14ac:dyDescent="0.3">
      <c r="U588" s="1" t="s">
        <v>902</v>
      </c>
      <c r="V588" s="1"/>
    </row>
    <row r="589" spans="21:22" x14ac:dyDescent="0.3">
      <c r="U589" s="1" t="s">
        <v>903</v>
      </c>
      <c r="V589" s="1"/>
    </row>
    <row r="590" spans="21:22" x14ac:dyDescent="0.3">
      <c r="U590" s="1" t="s">
        <v>904</v>
      </c>
      <c r="V590" s="1"/>
    </row>
    <row r="591" spans="21:22" x14ac:dyDescent="0.3">
      <c r="U591" s="1" t="s">
        <v>905</v>
      </c>
      <c r="V591" s="1"/>
    </row>
    <row r="592" spans="21:22" x14ac:dyDescent="0.3">
      <c r="U592" s="1" t="s">
        <v>906</v>
      </c>
      <c r="V592" s="1"/>
    </row>
    <row r="593" spans="21:22" x14ac:dyDescent="0.3">
      <c r="U593" s="1" t="s">
        <v>907</v>
      </c>
      <c r="V593" s="1"/>
    </row>
    <row r="594" spans="21:22" x14ac:dyDescent="0.3">
      <c r="U594" s="1" t="s">
        <v>908</v>
      </c>
      <c r="V594" s="1"/>
    </row>
    <row r="595" spans="21:22" x14ac:dyDescent="0.3">
      <c r="U595" s="1" t="s">
        <v>909</v>
      </c>
      <c r="V595" s="1"/>
    </row>
    <row r="596" spans="21:22" x14ac:dyDescent="0.3">
      <c r="U596" s="1" t="s">
        <v>910</v>
      </c>
      <c r="V596" s="1"/>
    </row>
    <row r="597" spans="21:22" x14ac:dyDescent="0.3">
      <c r="U597" s="1" t="s">
        <v>911</v>
      </c>
      <c r="V597" s="1"/>
    </row>
    <row r="598" spans="21:22" x14ac:dyDescent="0.3">
      <c r="U598" s="1" t="s">
        <v>912</v>
      </c>
      <c r="V598" s="1"/>
    </row>
    <row r="599" spans="21:22" x14ac:dyDescent="0.3">
      <c r="U599" s="1" t="s">
        <v>913</v>
      </c>
      <c r="V599" s="1"/>
    </row>
    <row r="600" spans="21:22" x14ac:dyDescent="0.3">
      <c r="U600" s="1" t="s">
        <v>914</v>
      </c>
      <c r="V600" s="1"/>
    </row>
    <row r="601" spans="21:22" x14ac:dyDescent="0.3">
      <c r="U601" s="1" t="s">
        <v>915</v>
      </c>
      <c r="V601" s="1"/>
    </row>
    <row r="602" spans="21:22" x14ac:dyDescent="0.3">
      <c r="U602" s="1" t="s">
        <v>916</v>
      </c>
      <c r="V602" s="1"/>
    </row>
    <row r="603" spans="21:22" x14ac:dyDescent="0.3">
      <c r="U603" s="1" t="s">
        <v>917</v>
      </c>
      <c r="V603" s="1"/>
    </row>
    <row r="604" spans="21:22" x14ac:dyDescent="0.3">
      <c r="U604" s="1" t="s">
        <v>918</v>
      </c>
      <c r="V604" s="1"/>
    </row>
    <row r="605" spans="21:22" x14ac:dyDescent="0.3">
      <c r="U605" s="1" t="s">
        <v>919</v>
      </c>
      <c r="V605" s="1"/>
    </row>
    <row r="606" spans="21:22" x14ac:dyDescent="0.3">
      <c r="U606" s="1" t="s">
        <v>920</v>
      </c>
      <c r="V606" s="1"/>
    </row>
    <row r="607" spans="21:22" x14ac:dyDescent="0.3">
      <c r="U607" s="1" t="s">
        <v>921</v>
      </c>
      <c r="V607" s="1"/>
    </row>
    <row r="608" spans="21:22" x14ac:dyDescent="0.3">
      <c r="U608" s="1" t="s">
        <v>922</v>
      </c>
      <c r="V608" s="1"/>
    </row>
    <row r="609" spans="21:22" x14ac:dyDescent="0.3">
      <c r="U609" s="1" t="s">
        <v>923</v>
      </c>
      <c r="V609" s="1"/>
    </row>
    <row r="610" spans="21:22" x14ac:dyDescent="0.3">
      <c r="U610" s="1" t="s">
        <v>924</v>
      </c>
      <c r="V610" s="1"/>
    </row>
    <row r="611" spans="21:22" x14ac:dyDescent="0.3">
      <c r="U611" s="1" t="s">
        <v>925</v>
      </c>
      <c r="V611" s="1"/>
    </row>
    <row r="612" spans="21:22" x14ac:dyDescent="0.3">
      <c r="U612" s="1" t="s">
        <v>926</v>
      </c>
      <c r="V612" s="1"/>
    </row>
    <row r="613" spans="21:22" x14ac:dyDescent="0.3">
      <c r="U613" s="1" t="s">
        <v>927</v>
      </c>
      <c r="V613" s="1"/>
    </row>
    <row r="614" spans="21:22" x14ac:dyDescent="0.3">
      <c r="U614" s="1" t="s">
        <v>928</v>
      </c>
      <c r="V614" s="1"/>
    </row>
    <row r="615" spans="21:22" x14ac:dyDescent="0.3">
      <c r="U615" s="1" t="s">
        <v>929</v>
      </c>
      <c r="V615" s="1"/>
    </row>
    <row r="616" spans="21:22" x14ac:dyDescent="0.3">
      <c r="U616" s="1" t="s">
        <v>930</v>
      </c>
      <c r="V616" s="1"/>
    </row>
    <row r="617" spans="21:22" x14ac:dyDescent="0.3">
      <c r="U617" s="1" t="s">
        <v>931</v>
      </c>
      <c r="V617" s="1"/>
    </row>
    <row r="618" spans="21:22" x14ac:dyDescent="0.3">
      <c r="U618" s="1" t="s">
        <v>932</v>
      </c>
      <c r="V618" s="1"/>
    </row>
    <row r="619" spans="21:22" x14ac:dyDescent="0.3">
      <c r="U619" s="1" t="s">
        <v>933</v>
      </c>
      <c r="V619" s="1"/>
    </row>
    <row r="620" spans="21:22" x14ac:dyDescent="0.3">
      <c r="U620" s="1" t="s">
        <v>934</v>
      </c>
      <c r="V620" s="1"/>
    </row>
    <row r="621" spans="21:22" x14ac:dyDescent="0.3">
      <c r="U621" s="1" t="s">
        <v>935</v>
      </c>
      <c r="V621" s="1"/>
    </row>
    <row r="622" spans="21:22" x14ac:dyDescent="0.3">
      <c r="U622" s="1" t="s">
        <v>936</v>
      </c>
      <c r="V622" s="1"/>
    </row>
    <row r="623" spans="21:22" x14ac:dyDescent="0.3">
      <c r="U623" s="1" t="s">
        <v>937</v>
      </c>
      <c r="V623" s="1"/>
    </row>
    <row r="624" spans="21:22" x14ac:dyDescent="0.3">
      <c r="U624" s="1" t="s">
        <v>938</v>
      </c>
      <c r="V624" s="1"/>
    </row>
    <row r="625" spans="21:22" x14ac:dyDescent="0.3">
      <c r="U625" s="1" t="s">
        <v>939</v>
      </c>
      <c r="V625" s="1"/>
    </row>
    <row r="626" spans="21:22" x14ac:dyDescent="0.3">
      <c r="U626" s="1" t="s">
        <v>940</v>
      </c>
      <c r="V626" s="1"/>
    </row>
    <row r="627" spans="21:22" x14ac:dyDescent="0.3">
      <c r="U627" s="1" t="s">
        <v>941</v>
      </c>
      <c r="V627" s="1"/>
    </row>
    <row r="628" spans="21:22" x14ac:dyDescent="0.3">
      <c r="U628" s="1" t="s">
        <v>942</v>
      </c>
      <c r="V628" s="1"/>
    </row>
    <row r="629" spans="21:22" x14ac:dyDescent="0.3">
      <c r="U629" s="1" t="s">
        <v>943</v>
      </c>
      <c r="V629" s="1"/>
    </row>
    <row r="630" spans="21:22" x14ac:dyDescent="0.3">
      <c r="U630" s="1" t="s">
        <v>944</v>
      </c>
      <c r="V630" s="1"/>
    </row>
    <row r="631" spans="21:22" x14ac:dyDescent="0.3">
      <c r="U631" s="1" t="s">
        <v>945</v>
      </c>
      <c r="V631" s="1"/>
    </row>
    <row r="632" spans="21:22" x14ac:dyDescent="0.3">
      <c r="U632" s="1" t="s">
        <v>946</v>
      </c>
      <c r="V632" s="1"/>
    </row>
    <row r="633" spans="21:22" x14ac:dyDescent="0.3">
      <c r="U633" s="1" t="s">
        <v>947</v>
      </c>
      <c r="V633" s="1"/>
    </row>
    <row r="634" spans="21:22" x14ac:dyDescent="0.3">
      <c r="U634" s="1" t="s">
        <v>948</v>
      </c>
      <c r="V634" s="1"/>
    </row>
    <row r="635" spans="21:22" x14ac:dyDescent="0.3">
      <c r="U635" s="1" t="s">
        <v>949</v>
      </c>
      <c r="V635" s="1"/>
    </row>
    <row r="636" spans="21:22" x14ac:dyDescent="0.3">
      <c r="U636" s="1" t="s">
        <v>950</v>
      </c>
      <c r="V636" s="1"/>
    </row>
    <row r="637" spans="21:22" x14ac:dyDescent="0.3">
      <c r="U637" s="1" t="s">
        <v>951</v>
      </c>
      <c r="V637" s="1"/>
    </row>
    <row r="638" spans="21:22" x14ac:dyDescent="0.3">
      <c r="U638" s="1" t="s">
        <v>952</v>
      </c>
      <c r="V638" s="1"/>
    </row>
    <row r="639" spans="21:22" x14ac:dyDescent="0.3">
      <c r="U639" s="1" t="s">
        <v>953</v>
      </c>
      <c r="V639" s="1"/>
    </row>
    <row r="640" spans="21:22" x14ac:dyDescent="0.3">
      <c r="U640" s="1" t="s">
        <v>954</v>
      </c>
      <c r="V640" s="1"/>
    </row>
    <row r="641" spans="21:22" x14ac:dyDescent="0.3">
      <c r="U641" s="1" t="s">
        <v>955</v>
      </c>
      <c r="V641" s="1"/>
    </row>
    <row r="642" spans="21:22" x14ac:dyDescent="0.3">
      <c r="U642" s="1" t="s">
        <v>956</v>
      </c>
      <c r="V642" s="1"/>
    </row>
    <row r="643" spans="21:22" x14ac:dyDescent="0.3">
      <c r="U643" s="1" t="s">
        <v>957</v>
      </c>
      <c r="V643" s="1"/>
    </row>
    <row r="644" spans="21:22" x14ac:dyDescent="0.3">
      <c r="U644" s="1" t="s">
        <v>958</v>
      </c>
      <c r="V644" s="1"/>
    </row>
    <row r="645" spans="21:22" x14ac:dyDescent="0.3">
      <c r="U645" s="1" t="s">
        <v>959</v>
      </c>
      <c r="V645" s="1"/>
    </row>
    <row r="646" spans="21:22" x14ac:dyDescent="0.3">
      <c r="U646" s="1" t="s">
        <v>960</v>
      </c>
      <c r="V646" s="1"/>
    </row>
    <row r="647" spans="21:22" x14ac:dyDescent="0.3">
      <c r="U647" s="1" t="s">
        <v>961</v>
      </c>
      <c r="V647" s="1"/>
    </row>
    <row r="648" spans="21:22" x14ac:dyDescent="0.3">
      <c r="U648" s="1" t="s">
        <v>962</v>
      </c>
      <c r="V648" s="1"/>
    </row>
    <row r="649" spans="21:22" x14ac:dyDescent="0.3">
      <c r="U649" s="1" t="s">
        <v>963</v>
      </c>
      <c r="V649" s="1"/>
    </row>
    <row r="650" spans="21:22" x14ac:dyDescent="0.3">
      <c r="U650" s="1" t="s">
        <v>964</v>
      </c>
      <c r="V650" s="1"/>
    </row>
    <row r="651" spans="21:22" x14ac:dyDescent="0.3">
      <c r="U651" s="1" t="s">
        <v>965</v>
      </c>
      <c r="V651" s="1"/>
    </row>
    <row r="652" spans="21:22" x14ac:dyDescent="0.3">
      <c r="U652" s="1" t="s">
        <v>966</v>
      </c>
      <c r="V652" s="1"/>
    </row>
    <row r="653" spans="21:22" x14ac:dyDescent="0.3">
      <c r="U653" s="1" t="s">
        <v>967</v>
      </c>
      <c r="V653" s="1"/>
    </row>
    <row r="654" spans="21:22" x14ac:dyDescent="0.3">
      <c r="U654" s="1" t="s">
        <v>968</v>
      </c>
      <c r="V654" s="1"/>
    </row>
    <row r="655" spans="21:22" x14ac:dyDescent="0.3">
      <c r="U655" s="1" t="s">
        <v>969</v>
      </c>
      <c r="V655" s="1"/>
    </row>
    <row r="656" spans="21:22" x14ac:dyDescent="0.3">
      <c r="U656" s="1" t="s">
        <v>970</v>
      </c>
      <c r="V656" s="1"/>
    </row>
    <row r="657" spans="21:22" x14ac:dyDescent="0.3">
      <c r="U657" s="1" t="s">
        <v>971</v>
      </c>
      <c r="V657" s="1"/>
    </row>
    <row r="658" spans="21:22" x14ac:dyDescent="0.3">
      <c r="U658" s="1" t="s">
        <v>972</v>
      </c>
      <c r="V658" s="1"/>
    </row>
    <row r="659" spans="21:22" x14ac:dyDescent="0.3">
      <c r="U659" s="1" t="s">
        <v>973</v>
      </c>
      <c r="V659" s="1"/>
    </row>
    <row r="660" spans="21:22" x14ac:dyDescent="0.3">
      <c r="U660" s="1" t="s">
        <v>974</v>
      </c>
      <c r="V660" s="1"/>
    </row>
    <row r="661" spans="21:22" x14ac:dyDescent="0.3">
      <c r="U661" s="1" t="s">
        <v>975</v>
      </c>
      <c r="V661" s="1"/>
    </row>
    <row r="662" spans="21:22" x14ac:dyDescent="0.3">
      <c r="U662" s="1" t="s">
        <v>976</v>
      </c>
      <c r="V662" s="1"/>
    </row>
    <row r="663" spans="21:22" x14ac:dyDescent="0.3">
      <c r="U663" s="1" t="s">
        <v>977</v>
      </c>
      <c r="V663" s="1"/>
    </row>
    <row r="664" spans="21:22" x14ac:dyDescent="0.3">
      <c r="U664" s="1" t="s">
        <v>978</v>
      </c>
      <c r="V664" s="1"/>
    </row>
    <row r="665" spans="21:22" x14ac:dyDescent="0.3">
      <c r="U665" s="1" t="s">
        <v>979</v>
      </c>
      <c r="V665" s="1"/>
    </row>
    <row r="666" spans="21:22" x14ac:dyDescent="0.3">
      <c r="U666" s="1" t="s">
        <v>980</v>
      </c>
      <c r="V666" s="1"/>
    </row>
    <row r="667" spans="21:22" x14ac:dyDescent="0.3">
      <c r="U667" s="1" t="s">
        <v>981</v>
      </c>
      <c r="V667" s="1"/>
    </row>
    <row r="668" spans="21:22" x14ac:dyDescent="0.3">
      <c r="U668" s="1" t="s">
        <v>982</v>
      </c>
      <c r="V668" s="1"/>
    </row>
    <row r="669" spans="21:22" x14ac:dyDescent="0.3">
      <c r="U669" s="1" t="s">
        <v>983</v>
      </c>
      <c r="V669" s="1"/>
    </row>
    <row r="670" spans="21:22" x14ac:dyDescent="0.3">
      <c r="U670" s="1" t="s">
        <v>984</v>
      </c>
      <c r="V670" s="1"/>
    </row>
    <row r="671" spans="21:22" x14ac:dyDescent="0.3">
      <c r="U671" s="1" t="s">
        <v>985</v>
      </c>
      <c r="V671" s="1"/>
    </row>
    <row r="672" spans="21:22" x14ac:dyDescent="0.3">
      <c r="U672" s="1" t="s">
        <v>986</v>
      </c>
      <c r="V672" s="1"/>
    </row>
    <row r="673" spans="21:22" x14ac:dyDescent="0.3">
      <c r="U673" s="1" t="s">
        <v>987</v>
      </c>
      <c r="V673" s="1"/>
    </row>
    <row r="674" spans="21:22" x14ac:dyDescent="0.3">
      <c r="U674" s="1" t="s">
        <v>988</v>
      </c>
      <c r="V674" s="1"/>
    </row>
    <row r="675" spans="21:22" x14ac:dyDescent="0.3">
      <c r="U675" s="1" t="s">
        <v>989</v>
      </c>
      <c r="V675" s="1"/>
    </row>
    <row r="676" spans="21:22" x14ac:dyDescent="0.3">
      <c r="U676" s="1" t="s">
        <v>990</v>
      </c>
      <c r="V676" s="1"/>
    </row>
    <row r="677" spans="21:22" x14ac:dyDescent="0.3">
      <c r="U677" s="1" t="s">
        <v>991</v>
      </c>
      <c r="V677" s="1"/>
    </row>
    <row r="678" spans="21:22" x14ac:dyDescent="0.3">
      <c r="U678" s="1" t="s">
        <v>992</v>
      </c>
      <c r="V678" s="1"/>
    </row>
    <row r="679" spans="21:22" x14ac:dyDescent="0.3">
      <c r="U679" s="1" t="s">
        <v>993</v>
      </c>
      <c r="V679" s="1"/>
    </row>
    <row r="680" spans="21:22" x14ac:dyDescent="0.3">
      <c r="U680" s="1" t="s">
        <v>994</v>
      </c>
      <c r="V680" s="1"/>
    </row>
    <row r="681" spans="21:22" x14ac:dyDescent="0.3">
      <c r="U681" s="1" t="s">
        <v>995</v>
      </c>
      <c r="V681" s="1"/>
    </row>
    <row r="682" spans="21:22" x14ac:dyDescent="0.3">
      <c r="U682" s="1" t="s">
        <v>996</v>
      </c>
      <c r="V682" s="1"/>
    </row>
    <row r="683" spans="21:22" x14ac:dyDescent="0.3">
      <c r="U683" s="1" t="s">
        <v>997</v>
      </c>
      <c r="V683" s="1"/>
    </row>
    <row r="684" spans="21:22" x14ac:dyDescent="0.3">
      <c r="U684" s="1" t="s">
        <v>998</v>
      </c>
      <c r="V684" s="1"/>
    </row>
    <row r="685" spans="21:22" x14ac:dyDescent="0.3">
      <c r="U685" s="1" t="s">
        <v>999</v>
      </c>
      <c r="V685" s="1"/>
    </row>
    <row r="686" spans="21:22" x14ac:dyDescent="0.3">
      <c r="U686" s="1" t="s">
        <v>1000</v>
      </c>
      <c r="V686" s="1"/>
    </row>
    <row r="687" spans="21:22" x14ac:dyDescent="0.3">
      <c r="U687" s="1" t="s">
        <v>1001</v>
      </c>
      <c r="V687" s="1"/>
    </row>
    <row r="688" spans="21:22" x14ac:dyDescent="0.3">
      <c r="U688" s="1" t="s">
        <v>1002</v>
      </c>
      <c r="V688" s="1"/>
    </row>
    <row r="689" spans="21:22" x14ac:dyDescent="0.3">
      <c r="U689" s="1" t="s">
        <v>1003</v>
      </c>
      <c r="V689" s="1"/>
    </row>
    <row r="690" spans="21:22" x14ac:dyDescent="0.3">
      <c r="U690" s="1" t="s">
        <v>1004</v>
      </c>
      <c r="V690" s="1"/>
    </row>
    <row r="691" spans="21:22" x14ac:dyDescent="0.3">
      <c r="U691" s="1" t="s">
        <v>1005</v>
      </c>
      <c r="V691" s="1"/>
    </row>
    <row r="692" spans="21:22" x14ac:dyDescent="0.3">
      <c r="U692" s="1" t="s">
        <v>1006</v>
      </c>
      <c r="V692" s="1"/>
    </row>
    <row r="693" spans="21:22" x14ac:dyDescent="0.3">
      <c r="U693" s="1" t="s">
        <v>1007</v>
      </c>
      <c r="V693" s="1"/>
    </row>
    <row r="694" spans="21:22" x14ac:dyDescent="0.3">
      <c r="U694" s="1" t="s">
        <v>1008</v>
      </c>
      <c r="V694" s="1"/>
    </row>
    <row r="695" spans="21:22" x14ac:dyDescent="0.3">
      <c r="U695" s="1" t="s">
        <v>1009</v>
      </c>
      <c r="V695" s="1"/>
    </row>
    <row r="696" spans="21:22" x14ac:dyDescent="0.3">
      <c r="U696" s="1" t="s">
        <v>1010</v>
      </c>
      <c r="V696" s="1"/>
    </row>
    <row r="697" spans="21:22" x14ac:dyDescent="0.3">
      <c r="U697" s="1" t="s">
        <v>1011</v>
      </c>
      <c r="V697" s="1"/>
    </row>
    <row r="698" spans="21:22" x14ac:dyDescent="0.3">
      <c r="U698" s="1" t="s">
        <v>1012</v>
      </c>
      <c r="V698" s="1"/>
    </row>
    <row r="699" spans="21:22" x14ac:dyDescent="0.3">
      <c r="U699" s="1" t="s">
        <v>1013</v>
      </c>
      <c r="V699" s="1"/>
    </row>
    <row r="700" spans="21:22" x14ac:dyDescent="0.3">
      <c r="U700" s="1" t="s">
        <v>1014</v>
      </c>
      <c r="V700" s="1"/>
    </row>
    <row r="701" spans="21:22" x14ac:dyDescent="0.3">
      <c r="U701" s="1" t="s">
        <v>1015</v>
      </c>
      <c r="V701" s="1"/>
    </row>
    <row r="702" spans="21:22" x14ac:dyDescent="0.3">
      <c r="U702" s="1" t="s">
        <v>1016</v>
      </c>
      <c r="V702" s="1"/>
    </row>
    <row r="703" spans="21:22" x14ac:dyDescent="0.3">
      <c r="U703" s="1" t="s">
        <v>1017</v>
      </c>
      <c r="V703" s="1"/>
    </row>
    <row r="704" spans="21:22" x14ac:dyDescent="0.3">
      <c r="U704" s="1" t="s">
        <v>1018</v>
      </c>
      <c r="V704" s="1"/>
    </row>
    <row r="705" spans="21:22" x14ac:dyDescent="0.3">
      <c r="U705" s="1" t="s">
        <v>1019</v>
      </c>
      <c r="V705" s="1"/>
    </row>
    <row r="706" spans="21:22" x14ac:dyDescent="0.3">
      <c r="U706" s="1" t="s">
        <v>1020</v>
      </c>
      <c r="V706" s="1"/>
    </row>
    <row r="707" spans="21:22" x14ac:dyDescent="0.3">
      <c r="U707" s="1" t="s">
        <v>1021</v>
      </c>
      <c r="V707" s="1"/>
    </row>
    <row r="708" spans="21:22" x14ac:dyDescent="0.3">
      <c r="U708" s="1" t="s">
        <v>1022</v>
      </c>
      <c r="V708" s="1"/>
    </row>
    <row r="709" spans="21:22" x14ac:dyDescent="0.3">
      <c r="U709" s="1" t="s">
        <v>1023</v>
      </c>
      <c r="V709" s="1"/>
    </row>
    <row r="710" spans="21:22" x14ac:dyDescent="0.3">
      <c r="U710" s="1" t="s">
        <v>1024</v>
      </c>
      <c r="V710" s="1"/>
    </row>
    <row r="711" spans="21:22" x14ac:dyDescent="0.3">
      <c r="U711" s="1" t="s">
        <v>1025</v>
      </c>
      <c r="V711" s="1"/>
    </row>
    <row r="712" spans="21:22" x14ac:dyDescent="0.3">
      <c r="U712" s="1" t="s">
        <v>1026</v>
      </c>
      <c r="V712" s="1"/>
    </row>
    <row r="713" spans="21:22" x14ac:dyDescent="0.3">
      <c r="U713" s="1" t="s">
        <v>1027</v>
      </c>
      <c r="V713" s="1"/>
    </row>
    <row r="714" spans="21:22" x14ac:dyDescent="0.3">
      <c r="U714" s="1" t="s">
        <v>1028</v>
      </c>
      <c r="V714" s="1"/>
    </row>
    <row r="715" spans="21:22" x14ac:dyDescent="0.3">
      <c r="U715" s="1" t="s">
        <v>1029</v>
      </c>
      <c r="V715" s="1"/>
    </row>
    <row r="716" spans="21:22" x14ac:dyDescent="0.3">
      <c r="U716" s="1" t="s">
        <v>1030</v>
      </c>
      <c r="V716" s="1"/>
    </row>
    <row r="717" spans="21:22" x14ac:dyDescent="0.3">
      <c r="U717" s="1" t="s">
        <v>1031</v>
      </c>
      <c r="V717" s="1"/>
    </row>
    <row r="718" spans="21:22" x14ac:dyDescent="0.3">
      <c r="U718" s="1" t="s">
        <v>1032</v>
      </c>
      <c r="V718" s="1"/>
    </row>
    <row r="719" spans="21:22" x14ac:dyDescent="0.3">
      <c r="U719" s="1" t="s">
        <v>1033</v>
      </c>
      <c r="V719" s="1"/>
    </row>
    <row r="720" spans="21:22" x14ac:dyDescent="0.3">
      <c r="U720" s="1" t="s">
        <v>1034</v>
      </c>
      <c r="V720" s="1"/>
    </row>
    <row r="721" spans="21:22" x14ac:dyDescent="0.3">
      <c r="U721" s="1" t="s">
        <v>1035</v>
      </c>
      <c r="V721" s="1"/>
    </row>
    <row r="722" spans="21:22" x14ac:dyDescent="0.3">
      <c r="U722" s="1" t="s">
        <v>1036</v>
      </c>
      <c r="V722" s="1"/>
    </row>
    <row r="723" spans="21:22" x14ac:dyDescent="0.3">
      <c r="U723" s="1" t="s">
        <v>1037</v>
      </c>
      <c r="V723" s="1"/>
    </row>
    <row r="724" spans="21:22" x14ac:dyDescent="0.3">
      <c r="U724" s="1" t="s">
        <v>1038</v>
      </c>
      <c r="V724" s="1"/>
    </row>
    <row r="725" spans="21:22" x14ac:dyDescent="0.3">
      <c r="U725" s="1" t="s">
        <v>1039</v>
      </c>
      <c r="V725" s="1"/>
    </row>
    <row r="726" spans="21:22" x14ac:dyDescent="0.3">
      <c r="U726" s="1" t="s">
        <v>1040</v>
      </c>
      <c r="V726" s="1"/>
    </row>
    <row r="727" spans="21:22" x14ac:dyDescent="0.3">
      <c r="U727" s="1" t="s">
        <v>1041</v>
      </c>
      <c r="V727" s="1"/>
    </row>
    <row r="728" spans="21:22" x14ac:dyDescent="0.3">
      <c r="U728" s="1" t="s">
        <v>1042</v>
      </c>
      <c r="V728" s="1"/>
    </row>
    <row r="729" spans="21:22" x14ac:dyDescent="0.3">
      <c r="U729" s="1" t="s">
        <v>1043</v>
      </c>
      <c r="V729" s="1"/>
    </row>
    <row r="730" spans="21:22" x14ac:dyDescent="0.3">
      <c r="U730" s="1" t="s">
        <v>1044</v>
      </c>
      <c r="V730" s="1"/>
    </row>
    <row r="731" spans="21:22" x14ac:dyDescent="0.3">
      <c r="U731" s="1" t="s">
        <v>1045</v>
      </c>
      <c r="V731" s="1"/>
    </row>
    <row r="732" spans="21:22" x14ac:dyDescent="0.3">
      <c r="U732" s="1" t="s">
        <v>1046</v>
      </c>
      <c r="V732" s="1"/>
    </row>
    <row r="733" spans="21:22" x14ac:dyDescent="0.3">
      <c r="U733" s="1" t="s">
        <v>1047</v>
      </c>
      <c r="V733" s="1"/>
    </row>
    <row r="734" spans="21:22" x14ac:dyDescent="0.3">
      <c r="U734" s="1" t="s">
        <v>1048</v>
      </c>
      <c r="V734" s="1"/>
    </row>
    <row r="735" spans="21:22" x14ac:dyDescent="0.3">
      <c r="U735" s="1" t="s">
        <v>1049</v>
      </c>
      <c r="V735" s="1"/>
    </row>
    <row r="736" spans="21:22" x14ac:dyDescent="0.3">
      <c r="U736" s="1" t="s">
        <v>1050</v>
      </c>
      <c r="V736" s="1"/>
    </row>
    <row r="737" spans="21:22" x14ac:dyDescent="0.3">
      <c r="U737" s="1" t="s">
        <v>1051</v>
      </c>
      <c r="V737" s="1"/>
    </row>
    <row r="738" spans="21:22" x14ac:dyDescent="0.3">
      <c r="U738" s="1" t="s">
        <v>1052</v>
      </c>
      <c r="V738" s="1"/>
    </row>
    <row r="739" spans="21:22" x14ac:dyDescent="0.3">
      <c r="U739" s="1" t="s">
        <v>1053</v>
      </c>
      <c r="V739" s="1"/>
    </row>
    <row r="740" spans="21:22" x14ac:dyDescent="0.3">
      <c r="U740" s="1" t="s">
        <v>1054</v>
      </c>
      <c r="V740" s="1"/>
    </row>
    <row r="741" spans="21:22" x14ac:dyDescent="0.3">
      <c r="U741" s="1" t="s">
        <v>1055</v>
      </c>
      <c r="V741" s="1"/>
    </row>
    <row r="742" spans="21:22" x14ac:dyDescent="0.3">
      <c r="U742" s="1" t="s">
        <v>1056</v>
      </c>
      <c r="V742" s="1"/>
    </row>
    <row r="743" spans="21:22" x14ac:dyDescent="0.3">
      <c r="U743" s="1" t="s">
        <v>1057</v>
      </c>
      <c r="V743" s="1"/>
    </row>
    <row r="744" spans="21:22" x14ac:dyDescent="0.3">
      <c r="U744" s="1" t="s">
        <v>1058</v>
      </c>
      <c r="V744" s="1"/>
    </row>
    <row r="745" spans="21:22" x14ac:dyDescent="0.3">
      <c r="U745" s="1" t="s">
        <v>1059</v>
      </c>
      <c r="V745" s="1"/>
    </row>
    <row r="746" spans="21:22" x14ac:dyDescent="0.3">
      <c r="U746" s="1" t="s">
        <v>1060</v>
      </c>
      <c r="V746" s="1"/>
    </row>
    <row r="747" spans="21:22" x14ac:dyDescent="0.3">
      <c r="U747" s="1" t="s">
        <v>1061</v>
      </c>
      <c r="V747" s="1"/>
    </row>
    <row r="748" spans="21:22" x14ac:dyDescent="0.3">
      <c r="U748" s="1" t="s">
        <v>1062</v>
      </c>
      <c r="V748" s="1"/>
    </row>
    <row r="749" spans="21:22" x14ac:dyDescent="0.3">
      <c r="U749" s="1" t="s">
        <v>1063</v>
      </c>
      <c r="V749" s="1"/>
    </row>
    <row r="750" spans="21:22" x14ac:dyDescent="0.3">
      <c r="U750" s="1" t="s">
        <v>1064</v>
      </c>
      <c r="V750" s="1"/>
    </row>
    <row r="751" spans="21:22" x14ac:dyDescent="0.3">
      <c r="U751" s="1" t="s">
        <v>1065</v>
      </c>
      <c r="V751" s="1"/>
    </row>
    <row r="752" spans="21:22" x14ac:dyDescent="0.3">
      <c r="U752" s="1" t="s">
        <v>1066</v>
      </c>
      <c r="V752" s="1"/>
    </row>
    <row r="753" spans="21:22" x14ac:dyDescent="0.3">
      <c r="U753" s="1" t="s">
        <v>1067</v>
      </c>
      <c r="V753" s="1"/>
    </row>
    <row r="754" spans="21:22" x14ac:dyDescent="0.3">
      <c r="U754" s="1" t="s">
        <v>1068</v>
      </c>
      <c r="V754" s="1"/>
    </row>
    <row r="755" spans="21:22" x14ac:dyDescent="0.3">
      <c r="U755" s="1" t="s">
        <v>1069</v>
      </c>
      <c r="V755" s="1"/>
    </row>
    <row r="756" spans="21:22" x14ac:dyDescent="0.3">
      <c r="U756" s="1" t="s">
        <v>1070</v>
      </c>
      <c r="V756" s="1"/>
    </row>
    <row r="757" spans="21:22" x14ac:dyDescent="0.3">
      <c r="U757" s="1" t="s">
        <v>1071</v>
      </c>
      <c r="V757" s="1"/>
    </row>
    <row r="758" spans="21:22" x14ac:dyDescent="0.3">
      <c r="U758" s="1" t="s">
        <v>1072</v>
      </c>
      <c r="V758" s="1"/>
    </row>
    <row r="759" spans="21:22" x14ac:dyDescent="0.3">
      <c r="U759" s="1" t="s">
        <v>1073</v>
      </c>
      <c r="V759" s="1"/>
    </row>
    <row r="760" spans="21:22" x14ac:dyDescent="0.3">
      <c r="U760" s="1" t="s">
        <v>1074</v>
      </c>
      <c r="V760" s="1"/>
    </row>
    <row r="761" spans="21:22" x14ac:dyDescent="0.3">
      <c r="U761" s="1" t="s">
        <v>1075</v>
      </c>
      <c r="V761" s="1"/>
    </row>
    <row r="762" spans="21:22" x14ac:dyDescent="0.3">
      <c r="U762" s="1" t="s">
        <v>1076</v>
      </c>
      <c r="V762" s="1"/>
    </row>
    <row r="763" spans="21:22" x14ac:dyDescent="0.3">
      <c r="U763" s="1" t="s">
        <v>1077</v>
      </c>
      <c r="V763" s="1"/>
    </row>
    <row r="764" spans="21:22" x14ac:dyDescent="0.3">
      <c r="U764" s="1" t="s">
        <v>1078</v>
      </c>
      <c r="V764" s="1"/>
    </row>
    <row r="765" spans="21:22" x14ac:dyDescent="0.3">
      <c r="U765" s="1" t="s">
        <v>1079</v>
      </c>
      <c r="V765" s="1"/>
    </row>
    <row r="766" spans="21:22" x14ac:dyDescent="0.3">
      <c r="U766" s="1" t="s">
        <v>1080</v>
      </c>
      <c r="V766" s="1"/>
    </row>
    <row r="767" spans="21:22" x14ac:dyDescent="0.3">
      <c r="U767" s="1" t="s">
        <v>1081</v>
      </c>
      <c r="V767" s="1"/>
    </row>
    <row r="768" spans="21:22" x14ac:dyDescent="0.3">
      <c r="U768" s="1" t="s">
        <v>1082</v>
      </c>
      <c r="V768" s="1"/>
    </row>
    <row r="769" spans="21:22" x14ac:dyDescent="0.3">
      <c r="U769" s="1" t="s">
        <v>1083</v>
      </c>
      <c r="V769" s="1"/>
    </row>
    <row r="770" spans="21:22" x14ac:dyDescent="0.3">
      <c r="U770" s="1" t="s">
        <v>1084</v>
      </c>
      <c r="V770" s="1"/>
    </row>
    <row r="771" spans="21:22" x14ac:dyDescent="0.3">
      <c r="U771" s="1" t="s">
        <v>1085</v>
      </c>
      <c r="V771" s="1"/>
    </row>
    <row r="772" spans="21:22" x14ac:dyDescent="0.3">
      <c r="U772" s="1" t="s">
        <v>1086</v>
      </c>
      <c r="V772" s="1"/>
    </row>
    <row r="773" spans="21:22" x14ac:dyDescent="0.3">
      <c r="U773" s="1" t="s">
        <v>1087</v>
      </c>
      <c r="V773" s="1"/>
    </row>
    <row r="774" spans="21:22" x14ac:dyDescent="0.3">
      <c r="U774" s="1" t="s">
        <v>1088</v>
      </c>
      <c r="V774" s="1"/>
    </row>
    <row r="775" spans="21:22" x14ac:dyDescent="0.3">
      <c r="U775" s="1" t="s">
        <v>1089</v>
      </c>
      <c r="V775" s="1"/>
    </row>
    <row r="776" spans="21:22" x14ac:dyDescent="0.3">
      <c r="U776" s="1" t="s">
        <v>1090</v>
      </c>
      <c r="V776" s="1"/>
    </row>
    <row r="777" spans="21:22" x14ac:dyDescent="0.3">
      <c r="U777" s="1" t="s">
        <v>1091</v>
      </c>
      <c r="V777" s="1"/>
    </row>
    <row r="778" spans="21:22" x14ac:dyDescent="0.3">
      <c r="U778" s="1" t="s">
        <v>1092</v>
      </c>
      <c r="V778" s="1"/>
    </row>
    <row r="779" spans="21:22" x14ac:dyDescent="0.3">
      <c r="U779" s="1" t="s">
        <v>1093</v>
      </c>
      <c r="V779" s="1"/>
    </row>
    <row r="780" spans="21:22" x14ac:dyDescent="0.3">
      <c r="U780" s="1" t="s">
        <v>1094</v>
      </c>
      <c r="V780" s="1"/>
    </row>
    <row r="781" spans="21:22" x14ac:dyDescent="0.3">
      <c r="U781" s="1" t="s">
        <v>1095</v>
      </c>
      <c r="V781" s="1"/>
    </row>
    <row r="782" spans="21:22" x14ac:dyDescent="0.3">
      <c r="U782" s="1" t="s">
        <v>1096</v>
      </c>
      <c r="V782" s="1"/>
    </row>
    <row r="783" spans="21:22" x14ac:dyDescent="0.3">
      <c r="U783" s="1" t="s">
        <v>1097</v>
      </c>
      <c r="V783" s="1"/>
    </row>
    <row r="784" spans="21:22" x14ac:dyDescent="0.3">
      <c r="U784" s="1" t="s">
        <v>1098</v>
      </c>
      <c r="V784" s="1"/>
    </row>
    <row r="785" spans="21:22" x14ac:dyDescent="0.3">
      <c r="U785" s="1" t="s">
        <v>1099</v>
      </c>
      <c r="V785" s="1"/>
    </row>
    <row r="786" spans="21:22" x14ac:dyDescent="0.3">
      <c r="U786" s="1" t="s">
        <v>1100</v>
      </c>
      <c r="V786" s="1"/>
    </row>
    <row r="787" spans="21:22" x14ac:dyDescent="0.3">
      <c r="U787" s="1" t="s">
        <v>1101</v>
      </c>
      <c r="V787" s="1"/>
    </row>
    <row r="788" spans="21:22" x14ac:dyDescent="0.3">
      <c r="U788" s="1" t="s">
        <v>1102</v>
      </c>
      <c r="V788" s="1"/>
    </row>
    <row r="789" spans="21:22" x14ac:dyDescent="0.3">
      <c r="U789" s="1" t="s">
        <v>1103</v>
      </c>
      <c r="V789" s="1"/>
    </row>
    <row r="790" spans="21:22" x14ac:dyDescent="0.3">
      <c r="U790" s="1" t="s">
        <v>1104</v>
      </c>
      <c r="V790" s="1"/>
    </row>
    <row r="791" spans="21:22" x14ac:dyDescent="0.3">
      <c r="U791" s="1" t="s">
        <v>1105</v>
      </c>
      <c r="V791" s="1"/>
    </row>
    <row r="792" spans="21:22" x14ac:dyDescent="0.3">
      <c r="U792" s="1" t="s">
        <v>1106</v>
      </c>
      <c r="V792" s="1"/>
    </row>
    <row r="793" spans="21:22" x14ac:dyDescent="0.3">
      <c r="U793" s="1" t="s">
        <v>1107</v>
      </c>
      <c r="V793" s="1"/>
    </row>
    <row r="794" spans="21:22" x14ac:dyDescent="0.3">
      <c r="U794" s="1" t="s">
        <v>1108</v>
      </c>
      <c r="V794" s="1"/>
    </row>
    <row r="795" spans="21:22" x14ac:dyDescent="0.3">
      <c r="U795" s="1" t="s">
        <v>1109</v>
      </c>
      <c r="V795" s="1"/>
    </row>
    <row r="796" spans="21:22" x14ac:dyDescent="0.3">
      <c r="U796" s="1" t="s">
        <v>1110</v>
      </c>
      <c r="V796" s="1"/>
    </row>
    <row r="797" spans="21:22" x14ac:dyDescent="0.3">
      <c r="U797" s="1" t="s">
        <v>1111</v>
      </c>
      <c r="V797" s="1"/>
    </row>
    <row r="798" spans="21:22" x14ac:dyDescent="0.3">
      <c r="U798" s="1" t="s">
        <v>1112</v>
      </c>
      <c r="V798" s="1"/>
    </row>
    <row r="799" spans="21:22" x14ac:dyDescent="0.3">
      <c r="U799" s="1" t="s">
        <v>1113</v>
      </c>
      <c r="V799" s="1"/>
    </row>
    <row r="800" spans="21:22" x14ac:dyDescent="0.3">
      <c r="U800" s="1" t="s">
        <v>1114</v>
      </c>
      <c r="V800" s="1"/>
    </row>
    <row r="801" spans="21:22" x14ac:dyDescent="0.3">
      <c r="U801" s="1" t="s">
        <v>1115</v>
      </c>
      <c r="V801" s="1"/>
    </row>
    <row r="802" spans="21:22" x14ac:dyDescent="0.3">
      <c r="U802" s="1" t="s">
        <v>1116</v>
      </c>
      <c r="V802" s="1"/>
    </row>
    <row r="803" spans="21:22" x14ac:dyDescent="0.3">
      <c r="U803" s="1" t="s">
        <v>1117</v>
      </c>
      <c r="V803" s="1"/>
    </row>
    <row r="804" spans="21:22" x14ac:dyDescent="0.3">
      <c r="U804" s="1" t="s">
        <v>1118</v>
      </c>
      <c r="V804" s="1"/>
    </row>
    <row r="805" spans="21:22" x14ac:dyDescent="0.3">
      <c r="U805" s="1" t="s">
        <v>1119</v>
      </c>
      <c r="V805" s="1"/>
    </row>
    <row r="806" spans="21:22" x14ac:dyDescent="0.3">
      <c r="U806" s="1" t="s">
        <v>1120</v>
      </c>
      <c r="V806" s="1"/>
    </row>
    <row r="807" spans="21:22" x14ac:dyDescent="0.3">
      <c r="U807" s="1" t="s">
        <v>1121</v>
      </c>
      <c r="V807" s="1"/>
    </row>
    <row r="808" spans="21:22" x14ac:dyDescent="0.3">
      <c r="U808" s="1" t="s">
        <v>1122</v>
      </c>
      <c r="V808" s="1"/>
    </row>
    <row r="809" spans="21:22" x14ac:dyDescent="0.3">
      <c r="U809" s="1" t="s">
        <v>1123</v>
      </c>
      <c r="V809" s="1"/>
    </row>
    <row r="810" spans="21:22" x14ac:dyDescent="0.3">
      <c r="U810" s="1" t="s">
        <v>1124</v>
      </c>
      <c r="V810" s="1"/>
    </row>
    <row r="811" spans="21:22" x14ac:dyDescent="0.3">
      <c r="U811" s="1" t="s">
        <v>1125</v>
      </c>
      <c r="V811" s="1"/>
    </row>
    <row r="812" spans="21:22" x14ac:dyDescent="0.3">
      <c r="U812" s="1" t="s">
        <v>1126</v>
      </c>
      <c r="V812" s="1"/>
    </row>
    <row r="813" spans="21:22" x14ac:dyDescent="0.3">
      <c r="U813" s="1" t="s">
        <v>1127</v>
      </c>
      <c r="V813" s="1"/>
    </row>
    <row r="814" spans="21:22" x14ac:dyDescent="0.3">
      <c r="U814" s="1" t="s">
        <v>1128</v>
      </c>
      <c r="V814" s="1"/>
    </row>
    <row r="815" spans="21:22" x14ac:dyDescent="0.3">
      <c r="U815" s="1" t="s">
        <v>1129</v>
      </c>
      <c r="V815" s="1"/>
    </row>
    <row r="816" spans="21:22" x14ac:dyDescent="0.3">
      <c r="U816" s="1" t="s">
        <v>1130</v>
      </c>
      <c r="V816" s="1"/>
    </row>
    <row r="817" spans="21:22" x14ac:dyDescent="0.3">
      <c r="U817" s="1" t="s">
        <v>1131</v>
      </c>
      <c r="V817" s="1"/>
    </row>
    <row r="818" spans="21:22" x14ac:dyDescent="0.3">
      <c r="U818" s="1" t="s">
        <v>1132</v>
      </c>
      <c r="V818" s="1"/>
    </row>
    <row r="819" spans="21:22" x14ac:dyDescent="0.3">
      <c r="U819" s="1" t="s">
        <v>1133</v>
      </c>
      <c r="V819" s="1"/>
    </row>
    <row r="820" spans="21:22" x14ac:dyDescent="0.3">
      <c r="U820" s="1" t="s">
        <v>1134</v>
      </c>
      <c r="V820" s="1"/>
    </row>
    <row r="821" spans="21:22" x14ac:dyDescent="0.3">
      <c r="U821" s="1" t="s">
        <v>1135</v>
      </c>
      <c r="V821" s="1"/>
    </row>
    <row r="822" spans="21:22" x14ac:dyDescent="0.3">
      <c r="U822" s="1" t="s">
        <v>1136</v>
      </c>
      <c r="V822" s="1"/>
    </row>
    <row r="823" spans="21:22" x14ac:dyDescent="0.3">
      <c r="U823" s="1" t="s">
        <v>1137</v>
      </c>
      <c r="V823" s="1"/>
    </row>
    <row r="824" spans="21:22" x14ac:dyDescent="0.3">
      <c r="U824" s="1" t="s">
        <v>1138</v>
      </c>
      <c r="V824" s="1"/>
    </row>
    <row r="825" spans="21:22" x14ac:dyDescent="0.3">
      <c r="U825" s="1" t="s">
        <v>1139</v>
      </c>
      <c r="V825" s="1"/>
    </row>
    <row r="826" spans="21:22" x14ac:dyDescent="0.3">
      <c r="U826" s="1" t="s">
        <v>1140</v>
      </c>
      <c r="V826" s="1"/>
    </row>
    <row r="827" spans="21:22" x14ac:dyDescent="0.3">
      <c r="U827" s="1" t="s">
        <v>1141</v>
      </c>
      <c r="V827" s="1"/>
    </row>
    <row r="828" spans="21:22" x14ac:dyDescent="0.3">
      <c r="U828" s="1" t="s">
        <v>1142</v>
      </c>
      <c r="V828" s="1"/>
    </row>
    <row r="829" spans="21:22" x14ac:dyDescent="0.3">
      <c r="U829" s="1" t="s">
        <v>1143</v>
      </c>
      <c r="V829" s="1"/>
    </row>
    <row r="830" spans="21:22" x14ac:dyDescent="0.3">
      <c r="U830" s="1" t="s">
        <v>1144</v>
      </c>
      <c r="V830" s="1"/>
    </row>
    <row r="831" spans="21:22" x14ac:dyDescent="0.3">
      <c r="U831" s="1" t="s">
        <v>1145</v>
      </c>
      <c r="V831" s="1"/>
    </row>
    <row r="832" spans="21:22" x14ac:dyDescent="0.3">
      <c r="U832" s="1" t="s">
        <v>1146</v>
      </c>
      <c r="V832" s="1"/>
    </row>
    <row r="833" spans="21:22" x14ac:dyDescent="0.3">
      <c r="U833" s="1" t="s">
        <v>1147</v>
      </c>
      <c r="V833" s="1"/>
    </row>
    <row r="834" spans="21:22" x14ac:dyDescent="0.3">
      <c r="U834" s="1" t="s">
        <v>1148</v>
      </c>
      <c r="V834" s="1"/>
    </row>
    <row r="835" spans="21:22" x14ac:dyDescent="0.3">
      <c r="U835" s="1" t="s">
        <v>1149</v>
      </c>
      <c r="V835" s="1"/>
    </row>
    <row r="836" spans="21:22" x14ac:dyDescent="0.3">
      <c r="U836" s="1" t="s">
        <v>1150</v>
      </c>
      <c r="V836" s="1"/>
    </row>
    <row r="837" spans="21:22" x14ac:dyDescent="0.3">
      <c r="U837" s="1" t="s">
        <v>1151</v>
      </c>
      <c r="V837" s="1"/>
    </row>
    <row r="838" spans="21:22" x14ac:dyDescent="0.3">
      <c r="U838" s="1" t="s">
        <v>1152</v>
      </c>
      <c r="V838" s="1"/>
    </row>
    <row r="839" spans="21:22" x14ac:dyDescent="0.3">
      <c r="U839" s="1" t="s">
        <v>1153</v>
      </c>
      <c r="V839" s="1"/>
    </row>
    <row r="840" spans="21:22" x14ac:dyDescent="0.3">
      <c r="U840" s="1" t="s">
        <v>1154</v>
      </c>
      <c r="V840" s="1"/>
    </row>
    <row r="841" spans="21:22" x14ac:dyDescent="0.3">
      <c r="U841" s="1" t="s">
        <v>1155</v>
      </c>
      <c r="V841" s="1"/>
    </row>
    <row r="842" spans="21:22" x14ac:dyDescent="0.3">
      <c r="U842" s="1" t="s">
        <v>1156</v>
      </c>
      <c r="V842" s="1"/>
    </row>
    <row r="843" spans="21:22" x14ac:dyDescent="0.3">
      <c r="U843" s="1" t="s">
        <v>1157</v>
      </c>
      <c r="V843" s="1"/>
    </row>
    <row r="844" spans="21:22" x14ac:dyDescent="0.3">
      <c r="U844" s="1" t="s">
        <v>1158</v>
      </c>
      <c r="V844" s="1"/>
    </row>
    <row r="845" spans="21:22" x14ac:dyDescent="0.3">
      <c r="U845" s="1" t="s">
        <v>1159</v>
      </c>
      <c r="V845" s="1"/>
    </row>
    <row r="846" spans="21:22" x14ac:dyDescent="0.3">
      <c r="U846" s="1" t="s">
        <v>1160</v>
      </c>
      <c r="V846" s="1"/>
    </row>
    <row r="847" spans="21:22" x14ac:dyDescent="0.3">
      <c r="U847" s="1" t="s">
        <v>1161</v>
      </c>
      <c r="V847" s="1"/>
    </row>
    <row r="848" spans="21:22" x14ac:dyDescent="0.3">
      <c r="U848" s="1" t="s">
        <v>1162</v>
      </c>
      <c r="V848" s="1"/>
    </row>
    <row r="849" spans="21:22" x14ac:dyDescent="0.3">
      <c r="U849" s="1" t="s">
        <v>1163</v>
      </c>
      <c r="V849" s="1"/>
    </row>
    <row r="850" spans="21:22" x14ac:dyDescent="0.3">
      <c r="U850" s="1" t="s">
        <v>1164</v>
      </c>
      <c r="V850" s="1"/>
    </row>
    <row r="851" spans="21:22" x14ac:dyDescent="0.3">
      <c r="U851" s="1" t="s">
        <v>1165</v>
      </c>
      <c r="V851" s="1"/>
    </row>
    <row r="852" spans="21:22" x14ac:dyDescent="0.3">
      <c r="U852" s="1" t="s">
        <v>1166</v>
      </c>
      <c r="V852" s="1"/>
    </row>
    <row r="853" spans="21:22" x14ac:dyDescent="0.3">
      <c r="U853" s="1" t="s">
        <v>1167</v>
      </c>
      <c r="V853" s="1"/>
    </row>
    <row r="854" spans="21:22" x14ac:dyDescent="0.3">
      <c r="U854" s="1" t="s">
        <v>1168</v>
      </c>
      <c r="V854" s="1"/>
    </row>
    <row r="855" spans="21:22" x14ac:dyDescent="0.3">
      <c r="U855" s="1" t="s">
        <v>1169</v>
      </c>
      <c r="V855" s="1"/>
    </row>
    <row r="856" spans="21:22" x14ac:dyDescent="0.3">
      <c r="U856" s="1" t="s">
        <v>1170</v>
      </c>
      <c r="V856" s="1"/>
    </row>
    <row r="857" spans="21:22" x14ac:dyDescent="0.3">
      <c r="U857" s="1" t="s">
        <v>1171</v>
      </c>
      <c r="V857" s="1"/>
    </row>
    <row r="858" spans="21:22" x14ac:dyDescent="0.3">
      <c r="U858" s="1" t="s">
        <v>1172</v>
      </c>
      <c r="V858" s="1"/>
    </row>
    <row r="859" spans="21:22" x14ac:dyDescent="0.3">
      <c r="U859" s="1" t="s">
        <v>1173</v>
      </c>
      <c r="V859" s="1"/>
    </row>
    <row r="860" spans="21:22" x14ac:dyDescent="0.3">
      <c r="U860" s="1" t="s">
        <v>1174</v>
      </c>
      <c r="V860" s="1"/>
    </row>
    <row r="861" spans="21:22" x14ac:dyDescent="0.3">
      <c r="U861" s="1" t="s">
        <v>1175</v>
      </c>
      <c r="V861" s="1"/>
    </row>
    <row r="862" spans="21:22" x14ac:dyDescent="0.3">
      <c r="U862" s="1" t="s">
        <v>1176</v>
      </c>
      <c r="V862" s="1"/>
    </row>
    <row r="863" spans="21:22" x14ac:dyDescent="0.3">
      <c r="U863" s="1" t="s">
        <v>1177</v>
      </c>
      <c r="V863" s="1"/>
    </row>
    <row r="864" spans="21:22" x14ac:dyDescent="0.3">
      <c r="U864" s="1" t="s">
        <v>1178</v>
      </c>
      <c r="V864" s="1"/>
    </row>
    <row r="865" spans="21:22" x14ac:dyDescent="0.3">
      <c r="U865" s="1" t="s">
        <v>1179</v>
      </c>
      <c r="V865" s="1"/>
    </row>
    <row r="866" spans="21:22" x14ac:dyDescent="0.3">
      <c r="U866" s="1" t="s">
        <v>1180</v>
      </c>
      <c r="V866" s="1"/>
    </row>
    <row r="867" spans="21:22" x14ac:dyDescent="0.3">
      <c r="U867" s="1" t="s">
        <v>1181</v>
      </c>
      <c r="V867" s="1"/>
    </row>
    <row r="868" spans="21:22" x14ac:dyDescent="0.3">
      <c r="U868" s="1" t="s">
        <v>1182</v>
      </c>
      <c r="V868" s="1"/>
    </row>
    <row r="869" spans="21:22" x14ac:dyDescent="0.3">
      <c r="U869" s="1" t="s">
        <v>1183</v>
      </c>
      <c r="V869" s="1"/>
    </row>
    <row r="870" spans="21:22" x14ac:dyDescent="0.3">
      <c r="U870" s="1" t="s">
        <v>1184</v>
      </c>
      <c r="V870" s="1"/>
    </row>
    <row r="871" spans="21:22" x14ac:dyDescent="0.3">
      <c r="U871" s="1" t="s">
        <v>1185</v>
      </c>
      <c r="V871" s="1"/>
    </row>
    <row r="872" spans="21:22" x14ac:dyDescent="0.3">
      <c r="U872" s="1" t="s">
        <v>1186</v>
      </c>
      <c r="V872" s="1"/>
    </row>
    <row r="873" spans="21:22" x14ac:dyDescent="0.3">
      <c r="U873" s="1" t="s">
        <v>1187</v>
      </c>
      <c r="V873" s="1"/>
    </row>
    <row r="874" spans="21:22" x14ac:dyDescent="0.3">
      <c r="U874" s="1" t="s">
        <v>1188</v>
      </c>
      <c r="V874" s="1"/>
    </row>
    <row r="875" spans="21:22" x14ac:dyDescent="0.3">
      <c r="U875" s="1" t="s">
        <v>1189</v>
      </c>
      <c r="V875" s="1"/>
    </row>
    <row r="876" spans="21:22" x14ac:dyDescent="0.3">
      <c r="U876" s="1" t="s">
        <v>1190</v>
      </c>
      <c r="V876" s="1"/>
    </row>
    <row r="877" spans="21:22" x14ac:dyDescent="0.3">
      <c r="U877" s="1" t="s">
        <v>1191</v>
      </c>
      <c r="V877" s="1"/>
    </row>
    <row r="878" spans="21:22" x14ac:dyDescent="0.3">
      <c r="U878" s="1" t="s">
        <v>1192</v>
      </c>
      <c r="V878" s="1"/>
    </row>
    <row r="879" spans="21:22" x14ac:dyDescent="0.3">
      <c r="U879" s="1" t="s">
        <v>1193</v>
      </c>
      <c r="V879" s="1"/>
    </row>
    <row r="880" spans="21:22" x14ac:dyDescent="0.3">
      <c r="U880" s="1" t="s">
        <v>1194</v>
      </c>
      <c r="V880" s="1"/>
    </row>
    <row r="881" spans="21:22" x14ac:dyDescent="0.3">
      <c r="U881" s="1" t="s">
        <v>1195</v>
      </c>
      <c r="V881" s="1"/>
    </row>
    <row r="882" spans="21:22" x14ac:dyDescent="0.3">
      <c r="U882" s="1" t="s">
        <v>1196</v>
      </c>
      <c r="V882" s="1"/>
    </row>
    <row r="883" spans="21:22" x14ac:dyDescent="0.3">
      <c r="U883" s="1" t="s">
        <v>1197</v>
      </c>
      <c r="V883" s="1"/>
    </row>
    <row r="884" spans="21:22" x14ac:dyDescent="0.3">
      <c r="U884" s="1" t="s">
        <v>1198</v>
      </c>
      <c r="V884" s="1"/>
    </row>
    <row r="885" spans="21:22" x14ac:dyDescent="0.3">
      <c r="U885" s="1" t="s">
        <v>1199</v>
      </c>
      <c r="V885" s="1"/>
    </row>
    <row r="886" spans="21:22" x14ac:dyDescent="0.3">
      <c r="U886" s="1" t="s">
        <v>1200</v>
      </c>
      <c r="V886" s="1"/>
    </row>
    <row r="887" spans="21:22" x14ac:dyDescent="0.3">
      <c r="U887" s="1" t="s">
        <v>1201</v>
      </c>
      <c r="V887" s="1"/>
    </row>
    <row r="888" spans="21:22" x14ac:dyDescent="0.3">
      <c r="U888" s="1" t="s">
        <v>1202</v>
      </c>
      <c r="V888" s="1"/>
    </row>
    <row r="889" spans="21:22" x14ac:dyDescent="0.3">
      <c r="U889" s="1" t="s">
        <v>1203</v>
      </c>
      <c r="V889" s="1"/>
    </row>
    <row r="890" spans="21:22" x14ac:dyDescent="0.3">
      <c r="U890" s="1" t="s">
        <v>1204</v>
      </c>
      <c r="V890" s="1"/>
    </row>
    <row r="891" spans="21:22" x14ac:dyDescent="0.3">
      <c r="U891" s="1" t="s">
        <v>1205</v>
      </c>
      <c r="V891" s="1"/>
    </row>
    <row r="892" spans="21:22" x14ac:dyDescent="0.3">
      <c r="U892" s="1" t="s">
        <v>1206</v>
      </c>
      <c r="V892" s="1"/>
    </row>
    <row r="893" spans="21:22" x14ac:dyDescent="0.3">
      <c r="U893" s="1" t="s">
        <v>1207</v>
      </c>
      <c r="V893" s="1"/>
    </row>
    <row r="894" spans="21:22" x14ac:dyDescent="0.3">
      <c r="U894" s="1" t="s">
        <v>1208</v>
      </c>
      <c r="V894" s="1"/>
    </row>
    <row r="895" spans="21:22" x14ac:dyDescent="0.3">
      <c r="U895" s="1" t="s">
        <v>1209</v>
      </c>
      <c r="V895" s="1"/>
    </row>
    <row r="896" spans="21:22" x14ac:dyDescent="0.3">
      <c r="U896" s="1" t="s">
        <v>1210</v>
      </c>
      <c r="V896" s="1"/>
    </row>
    <row r="897" spans="21:22" x14ac:dyDescent="0.3">
      <c r="U897" s="1" t="s">
        <v>1211</v>
      </c>
      <c r="V897" s="1"/>
    </row>
    <row r="898" spans="21:22" x14ac:dyDescent="0.3">
      <c r="U898" s="1" t="s">
        <v>1212</v>
      </c>
      <c r="V898" s="1"/>
    </row>
    <row r="899" spans="21:22" x14ac:dyDescent="0.3">
      <c r="U899" s="1" t="s">
        <v>1213</v>
      </c>
      <c r="V899" s="1"/>
    </row>
    <row r="900" spans="21:22" x14ac:dyDescent="0.3">
      <c r="U900" s="1" t="s">
        <v>1214</v>
      </c>
      <c r="V900" s="1"/>
    </row>
    <row r="901" spans="21:22" x14ac:dyDescent="0.3">
      <c r="U901" s="1" t="s">
        <v>1215</v>
      </c>
      <c r="V901" s="1"/>
    </row>
    <row r="902" spans="21:22" x14ac:dyDescent="0.3">
      <c r="U902" s="1" t="s">
        <v>1216</v>
      </c>
      <c r="V902" s="1"/>
    </row>
    <row r="903" spans="21:22" x14ac:dyDescent="0.3">
      <c r="U903" s="1" t="s">
        <v>1217</v>
      </c>
      <c r="V903" s="1"/>
    </row>
    <row r="904" spans="21:22" x14ac:dyDescent="0.3">
      <c r="U904" s="1" t="s">
        <v>1218</v>
      </c>
      <c r="V904" s="1"/>
    </row>
    <row r="905" spans="21:22" x14ac:dyDescent="0.3">
      <c r="U905" s="1" t="s">
        <v>1219</v>
      </c>
      <c r="V905" s="1"/>
    </row>
    <row r="906" spans="21:22" x14ac:dyDescent="0.3">
      <c r="U906" s="1" t="s">
        <v>1220</v>
      </c>
      <c r="V906" s="1"/>
    </row>
    <row r="907" spans="21:22" x14ac:dyDescent="0.3">
      <c r="U907" s="1" t="s">
        <v>1221</v>
      </c>
      <c r="V907" s="1"/>
    </row>
    <row r="908" spans="21:22" x14ac:dyDescent="0.3">
      <c r="U908" s="1" t="s">
        <v>1222</v>
      </c>
      <c r="V908" s="1"/>
    </row>
    <row r="909" spans="21:22" x14ac:dyDescent="0.3">
      <c r="U909" s="1" t="s">
        <v>1223</v>
      </c>
      <c r="V909" s="1"/>
    </row>
    <row r="910" spans="21:22" x14ac:dyDescent="0.3">
      <c r="U910" s="1" t="s">
        <v>1224</v>
      </c>
      <c r="V910" s="1"/>
    </row>
    <row r="911" spans="21:22" x14ac:dyDescent="0.3">
      <c r="U911" s="1" t="s">
        <v>1225</v>
      </c>
      <c r="V911" s="1"/>
    </row>
    <row r="912" spans="21:22" x14ac:dyDescent="0.3">
      <c r="U912" s="1" t="s">
        <v>1226</v>
      </c>
      <c r="V912" s="1"/>
    </row>
    <row r="913" spans="21:22" x14ac:dyDescent="0.3">
      <c r="U913" s="1" t="s">
        <v>1227</v>
      </c>
      <c r="V913" s="1"/>
    </row>
    <row r="914" spans="21:22" x14ac:dyDescent="0.3">
      <c r="U914" s="1" t="s">
        <v>1228</v>
      </c>
      <c r="V914" s="1"/>
    </row>
    <row r="915" spans="21:22" x14ac:dyDescent="0.3">
      <c r="U915" s="1" t="s">
        <v>1229</v>
      </c>
      <c r="V915" s="1"/>
    </row>
    <row r="916" spans="21:22" x14ac:dyDescent="0.3">
      <c r="U916" s="1" t="s">
        <v>1230</v>
      </c>
      <c r="V916" s="1"/>
    </row>
    <row r="917" spans="21:22" x14ac:dyDescent="0.3">
      <c r="U917" s="1" t="s">
        <v>1231</v>
      </c>
      <c r="V917" s="1"/>
    </row>
    <row r="918" spans="21:22" x14ac:dyDescent="0.3">
      <c r="U918" s="1" t="s">
        <v>1232</v>
      </c>
      <c r="V918" s="1"/>
    </row>
    <row r="919" spans="21:22" x14ac:dyDescent="0.3">
      <c r="U919" s="1" t="s">
        <v>1233</v>
      </c>
      <c r="V919" s="1"/>
    </row>
    <row r="920" spans="21:22" x14ac:dyDescent="0.3">
      <c r="U920" s="1" t="s">
        <v>1234</v>
      </c>
      <c r="V920" s="1"/>
    </row>
    <row r="921" spans="21:22" x14ac:dyDescent="0.3">
      <c r="U921" s="1" t="s">
        <v>1235</v>
      </c>
      <c r="V921" s="1"/>
    </row>
    <row r="922" spans="21:22" x14ac:dyDescent="0.3">
      <c r="U922" s="1" t="s">
        <v>1236</v>
      </c>
      <c r="V922" s="1"/>
    </row>
    <row r="923" spans="21:22" x14ac:dyDescent="0.3">
      <c r="U923" s="1" t="s">
        <v>1237</v>
      </c>
      <c r="V923" s="1"/>
    </row>
    <row r="924" spans="21:22" x14ac:dyDescent="0.3">
      <c r="U924" s="1" t="s">
        <v>1238</v>
      </c>
      <c r="V924" s="1"/>
    </row>
    <row r="925" spans="21:22" x14ac:dyDescent="0.3">
      <c r="U925" s="1" t="s">
        <v>1239</v>
      </c>
      <c r="V925" s="1"/>
    </row>
    <row r="926" spans="21:22" x14ac:dyDescent="0.3">
      <c r="U926" s="1" t="s">
        <v>1240</v>
      </c>
      <c r="V926" s="1"/>
    </row>
    <row r="927" spans="21:22" x14ac:dyDescent="0.3">
      <c r="U927" s="1" t="s">
        <v>1241</v>
      </c>
      <c r="V927" s="1"/>
    </row>
    <row r="928" spans="21:22" x14ac:dyDescent="0.3">
      <c r="U928" s="1" t="s">
        <v>1242</v>
      </c>
      <c r="V928" s="1"/>
    </row>
    <row r="929" spans="21:22" x14ac:dyDescent="0.3">
      <c r="U929" s="1" t="s">
        <v>1243</v>
      </c>
      <c r="V929" s="1"/>
    </row>
    <row r="930" spans="21:22" x14ac:dyDescent="0.3">
      <c r="U930" s="1" t="s">
        <v>1244</v>
      </c>
      <c r="V930" s="1"/>
    </row>
    <row r="931" spans="21:22" x14ac:dyDescent="0.3">
      <c r="U931" s="1" t="s">
        <v>1245</v>
      </c>
      <c r="V931" s="1"/>
    </row>
    <row r="932" spans="21:22" x14ac:dyDescent="0.3">
      <c r="U932" s="1" t="s">
        <v>1246</v>
      </c>
      <c r="V932" s="1"/>
    </row>
    <row r="933" spans="21:22" x14ac:dyDescent="0.3">
      <c r="U933" s="1" t="s">
        <v>1247</v>
      </c>
      <c r="V933" s="1"/>
    </row>
    <row r="934" spans="21:22" x14ac:dyDescent="0.3">
      <c r="U934" s="1" t="s">
        <v>1248</v>
      </c>
      <c r="V934" s="1"/>
    </row>
    <row r="935" spans="21:22" x14ac:dyDescent="0.3">
      <c r="U935" s="1" t="s">
        <v>1249</v>
      </c>
      <c r="V935" s="1"/>
    </row>
    <row r="936" spans="21:22" x14ac:dyDescent="0.3">
      <c r="U936" s="1" t="s">
        <v>1250</v>
      </c>
      <c r="V936" s="1"/>
    </row>
    <row r="937" spans="21:22" x14ac:dyDescent="0.3">
      <c r="U937" s="1" t="s">
        <v>1251</v>
      </c>
      <c r="V937" s="1"/>
    </row>
    <row r="938" spans="21:22" x14ac:dyDescent="0.3">
      <c r="U938" s="1" t="s">
        <v>1252</v>
      </c>
      <c r="V938" s="1"/>
    </row>
    <row r="939" spans="21:22" x14ac:dyDescent="0.3">
      <c r="U939" s="1" t="s">
        <v>1253</v>
      </c>
      <c r="V939" s="1"/>
    </row>
    <row r="940" spans="21:22" x14ac:dyDescent="0.3">
      <c r="U940" s="1" t="s">
        <v>1254</v>
      </c>
      <c r="V940" s="1"/>
    </row>
    <row r="941" spans="21:22" x14ac:dyDescent="0.3">
      <c r="U941" s="1" t="s">
        <v>1255</v>
      </c>
      <c r="V941" s="1"/>
    </row>
    <row r="942" spans="21:22" x14ac:dyDescent="0.3">
      <c r="U942" s="1" t="s">
        <v>1256</v>
      </c>
      <c r="V942" s="1"/>
    </row>
    <row r="943" spans="21:22" x14ac:dyDescent="0.3">
      <c r="U943" s="1" t="s">
        <v>1257</v>
      </c>
      <c r="V943" s="1"/>
    </row>
    <row r="944" spans="21:22" x14ac:dyDescent="0.3">
      <c r="U944" s="1" t="s">
        <v>1258</v>
      </c>
      <c r="V944" s="1"/>
    </row>
    <row r="945" spans="21:22" x14ac:dyDescent="0.3">
      <c r="U945" s="1" t="s">
        <v>1259</v>
      </c>
      <c r="V945" s="1"/>
    </row>
    <row r="946" spans="21:22" x14ac:dyDescent="0.3">
      <c r="U946" s="1" t="s">
        <v>1260</v>
      </c>
      <c r="V946" s="1"/>
    </row>
    <row r="947" spans="21:22" x14ac:dyDescent="0.3">
      <c r="U947" s="1" t="s">
        <v>1261</v>
      </c>
      <c r="V947" s="1"/>
    </row>
    <row r="948" spans="21:22" x14ac:dyDescent="0.3">
      <c r="U948" s="1" t="s">
        <v>1262</v>
      </c>
      <c r="V948" s="1"/>
    </row>
    <row r="949" spans="21:22" x14ac:dyDescent="0.3">
      <c r="U949" s="1" t="s">
        <v>1263</v>
      </c>
      <c r="V949" s="1"/>
    </row>
    <row r="950" spans="21:22" x14ac:dyDescent="0.3">
      <c r="U950" s="1" t="s">
        <v>1264</v>
      </c>
      <c r="V950" s="1"/>
    </row>
    <row r="951" spans="21:22" x14ac:dyDescent="0.3">
      <c r="U951" s="1" t="s">
        <v>1265</v>
      </c>
      <c r="V951" s="1"/>
    </row>
    <row r="952" spans="21:22" x14ac:dyDescent="0.3">
      <c r="U952" s="1" t="s">
        <v>1266</v>
      </c>
      <c r="V952" s="1"/>
    </row>
    <row r="953" spans="21:22" x14ac:dyDescent="0.3">
      <c r="U953" s="1" t="s">
        <v>1267</v>
      </c>
      <c r="V953" s="1"/>
    </row>
    <row r="954" spans="21:22" x14ac:dyDescent="0.3">
      <c r="U954" s="1" t="s">
        <v>1268</v>
      </c>
      <c r="V954" s="1"/>
    </row>
    <row r="955" spans="21:22" x14ac:dyDescent="0.3">
      <c r="U955" s="1" t="s">
        <v>1269</v>
      </c>
      <c r="V955" s="1"/>
    </row>
    <row r="956" spans="21:22" x14ac:dyDescent="0.3">
      <c r="U956" s="1" t="s">
        <v>1270</v>
      </c>
      <c r="V956" s="1"/>
    </row>
    <row r="957" spans="21:22" x14ac:dyDescent="0.3">
      <c r="U957" s="1" t="s">
        <v>1271</v>
      </c>
      <c r="V957" s="1"/>
    </row>
    <row r="958" spans="21:22" x14ac:dyDescent="0.3">
      <c r="U958" s="1" t="s">
        <v>1272</v>
      </c>
      <c r="V958" s="1"/>
    </row>
    <row r="959" spans="21:22" x14ac:dyDescent="0.3">
      <c r="U959" s="1" t="s">
        <v>1273</v>
      </c>
      <c r="V959" s="1"/>
    </row>
    <row r="960" spans="21:22" x14ac:dyDescent="0.3">
      <c r="U960" s="1" t="s">
        <v>1274</v>
      </c>
      <c r="V960" s="1"/>
    </row>
    <row r="961" spans="21:22" x14ac:dyDescent="0.3">
      <c r="U961" s="1" t="s">
        <v>1275</v>
      </c>
      <c r="V961" s="1"/>
    </row>
    <row r="962" spans="21:22" x14ac:dyDescent="0.3">
      <c r="U962" s="1" t="s">
        <v>1276</v>
      </c>
      <c r="V962" s="1"/>
    </row>
    <row r="963" spans="21:22" x14ac:dyDescent="0.3">
      <c r="U963" s="1" t="s">
        <v>1277</v>
      </c>
      <c r="V963" s="1"/>
    </row>
    <row r="964" spans="21:22" x14ac:dyDescent="0.3">
      <c r="U964" s="1" t="s">
        <v>1278</v>
      </c>
      <c r="V964" s="1"/>
    </row>
    <row r="965" spans="21:22" x14ac:dyDescent="0.3">
      <c r="U965" s="1" t="s">
        <v>1279</v>
      </c>
      <c r="V965" s="1"/>
    </row>
    <row r="966" spans="21:22" x14ac:dyDescent="0.3">
      <c r="U966" s="1" t="s">
        <v>1280</v>
      </c>
      <c r="V966" s="1"/>
    </row>
    <row r="967" spans="21:22" x14ac:dyDescent="0.3">
      <c r="U967" s="1" t="s">
        <v>1281</v>
      </c>
      <c r="V967" s="1"/>
    </row>
    <row r="968" spans="21:22" x14ac:dyDescent="0.3">
      <c r="U968" s="1" t="s">
        <v>1282</v>
      </c>
      <c r="V968" s="1"/>
    </row>
    <row r="969" spans="21:22" x14ac:dyDescent="0.3">
      <c r="U969" s="1" t="s">
        <v>1283</v>
      </c>
      <c r="V969" s="1"/>
    </row>
    <row r="970" spans="21:22" x14ac:dyDescent="0.3">
      <c r="U970" s="1" t="s">
        <v>1284</v>
      </c>
      <c r="V970" s="1"/>
    </row>
    <row r="971" spans="21:22" x14ac:dyDescent="0.3">
      <c r="U971" s="1" t="s">
        <v>1285</v>
      </c>
      <c r="V971" s="1"/>
    </row>
    <row r="972" spans="21:22" x14ac:dyDescent="0.3">
      <c r="U972" s="1" t="s">
        <v>1286</v>
      </c>
      <c r="V972" s="1"/>
    </row>
    <row r="973" spans="21:22" x14ac:dyDescent="0.3">
      <c r="U973" s="1" t="s">
        <v>1287</v>
      </c>
      <c r="V973" s="1"/>
    </row>
    <row r="974" spans="21:22" x14ac:dyDescent="0.3">
      <c r="U974" s="1" t="s">
        <v>1288</v>
      </c>
      <c r="V974" s="1"/>
    </row>
    <row r="975" spans="21:22" x14ac:dyDescent="0.3">
      <c r="U975" s="1" t="s">
        <v>1289</v>
      </c>
      <c r="V975" s="1"/>
    </row>
    <row r="976" spans="21:22" x14ac:dyDescent="0.3">
      <c r="U976" s="1" t="s">
        <v>1290</v>
      </c>
      <c r="V976" s="1"/>
    </row>
    <row r="977" spans="21:22" x14ac:dyDescent="0.3">
      <c r="U977" s="1" t="s">
        <v>1291</v>
      </c>
      <c r="V977" s="1"/>
    </row>
    <row r="978" spans="21:22" x14ac:dyDescent="0.3">
      <c r="U978" s="1" t="s">
        <v>1292</v>
      </c>
      <c r="V978" s="1"/>
    </row>
    <row r="979" spans="21:22" x14ac:dyDescent="0.3">
      <c r="U979" s="1" t="s">
        <v>1293</v>
      </c>
      <c r="V979" s="1"/>
    </row>
    <row r="980" spans="21:22" x14ac:dyDescent="0.3">
      <c r="U980" s="1" t="s">
        <v>1294</v>
      </c>
      <c r="V980" s="1"/>
    </row>
    <row r="981" spans="21:22" x14ac:dyDescent="0.3">
      <c r="U981" s="1" t="s">
        <v>1295</v>
      </c>
      <c r="V981" s="1"/>
    </row>
    <row r="982" spans="21:22" x14ac:dyDescent="0.3">
      <c r="U982" s="1" t="s">
        <v>1296</v>
      </c>
      <c r="V982" s="1"/>
    </row>
    <row r="983" spans="21:22" x14ac:dyDescent="0.3">
      <c r="U983" s="1" t="s">
        <v>1297</v>
      </c>
      <c r="V983" s="1"/>
    </row>
    <row r="984" spans="21:22" x14ac:dyDescent="0.3">
      <c r="U984" s="1" t="s">
        <v>1298</v>
      </c>
      <c r="V984" s="1"/>
    </row>
    <row r="985" spans="21:22" x14ac:dyDescent="0.3">
      <c r="U985" s="1" t="s">
        <v>1299</v>
      </c>
      <c r="V985" s="1"/>
    </row>
    <row r="986" spans="21:22" x14ac:dyDescent="0.3">
      <c r="U986" s="1" t="s">
        <v>1300</v>
      </c>
      <c r="V986" s="1"/>
    </row>
    <row r="987" spans="21:22" x14ac:dyDescent="0.3">
      <c r="U987" s="1" t="s">
        <v>1301</v>
      </c>
      <c r="V987" s="1"/>
    </row>
    <row r="988" spans="21:22" x14ac:dyDescent="0.3">
      <c r="U988" s="1" t="s">
        <v>1302</v>
      </c>
      <c r="V988" s="1"/>
    </row>
    <row r="989" spans="21:22" x14ac:dyDescent="0.3">
      <c r="U989" s="1" t="s">
        <v>1303</v>
      </c>
      <c r="V989" s="1"/>
    </row>
    <row r="990" spans="21:22" x14ac:dyDescent="0.3">
      <c r="U990" s="1" t="s">
        <v>1304</v>
      </c>
      <c r="V990" s="1"/>
    </row>
    <row r="991" spans="21:22" x14ac:dyDescent="0.3">
      <c r="U991" s="1" t="s">
        <v>1305</v>
      </c>
      <c r="V991" s="1"/>
    </row>
    <row r="992" spans="21:22" x14ac:dyDescent="0.3">
      <c r="U992" s="1" t="s">
        <v>1306</v>
      </c>
      <c r="V992" s="1"/>
    </row>
    <row r="993" spans="21:22" x14ac:dyDescent="0.3">
      <c r="U993" s="1" t="s">
        <v>1307</v>
      </c>
      <c r="V993" s="1"/>
    </row>
    <row r="994" spans="21:22" x14ac:dyDescent="0.3">
      <c r="U994" s="1" t="s">
        <v>1308</v>
      </c>
      <c r="V994" s="1"/>
    </row>
    <row r="995" spans="21:22" x14ac:dyDescent="0.3">
      <c r="U995" s="1" t="s">
        <v>1309</v>
      </c>
      <c r="V995" s="1"/>
    </row>
    <row r="996" spans="21:22" x14ac:dyDescent="0.3">
      <c r="U996" s="1" t="s">
        <v>1310</v>
      </c>
      <c r="V996" s="1"/>
    </row>
    <row r="997" spans="21:22" x14ac:dyDescent="0.3">
      <c r="U997" s="1" t="s">
        <v>1311</v>
      </c>
      <c r="V997" s="1"/>
    </row>
    <row r="998" spans="21:22" x14ac:dyDescent="0.3">
      <c r="U998" s="1" t="s">
        <v>1312</v>
      </c>
      <c r="V998" s="1"/>
    </row>
    <row r="999" spans="21:22" x14ac:dyDescent="0.3">
      <c r="U999" s="1" t="s">
        <v>1313</v>
      </c>
      <c r="V999" s="1"/>
    </row>
    <row r="1000" spans="21:22" x14ac:dyDescent="0.3">
      <c r="U1000" s="1" t="s">
        <v>1314</v>
      </c>
      <c r="V1000" s="1"/>
    </row>
    <row r="1001" spans="21:22" x14ac:dyDescent="0.3">
      <c r="U1001" s="1" t="s">
        <v>1315</v>
      </c>
      <c r="V1001" s="1"/>
    </row>
    <row r="1002" spans="21:22" x14ac:dyDescent="0.3">
      <c r="U1002" s="1" t="s">
        <v>1316</v>
      </c>
      <c r="V1002" s="1"/>
    </row>
    <row r="1003" spans="21:22" x14ac:dyDescent="0.3">
      <c r="U1003" s="1" t="s">
        <v>1317</v>
      </c>
      <c r="V1003" s="1"/>
    </row>
    <row r="1004" spans="21:22" x14ac:dyDescent="0.3">
      <c r="U1004" s="1" t="s">
        <v>1318</v>
      </c>
      <c r="V1004" s="1"/>
    </row>
    <row r="1005" spans="21:22" x14ac:dyDescent="0.3">
      <c r="U1005" s="1" t="s">
        <v>1319</v>
      </c>
      <c r="V1005" s="1"/>
    </row>
    <row r="1006" spans="21:22" x14ac:dyDescent="0.3">
      <c r="U1006" s="1" t="s">
        <v>1320</v>
      </c>
      <c r="V1006" s="1"/>
    </row>
    <row r="1007" spans="21:22" x14ac:dyDescent="0.3">
      <c r="U1007" s="1" t="s">
        <v>1321</v>
      </c>
      <c r="V1007" s="1"/>
    </row>
    <row r="1008" spans="21:22" x14ac:dyDescent="0.3">
      <c r="U1008" s="1" t="s">
        <v>1322</v>
      </c>
      <c r="V1008" s="1"/>
    </row>
    <row r="1009" spans="21:22" x14ac:dyDescent="0.3">
      <c r="U1009" s="1" t="s">
        <v>1323</v>
      </c>
      <c r="V1009" s="1"/>
    </row>
    <row r="1010" spans="21:22" x14ac:dyDescent="0.3">
      <c r="U1010" s="1" t="s">
        <v>1324</v>
      </c>
      <c r="V1010" s="1"/>
    </row>
    <row r="1011" spans="21:22" x14ac:dyDescent="0.3">
      <c r="U1011" s="1" t="s">
        <v>1325</v>
      </c>
      <c r="V1011" s="1"/>
    </row>
    <row r="1012" spans="21:22" x14ac:dyDescent="0.3">
      <c r="U1012" s="1" t="s">
        <v>1326</v>
      </c>
      <c r="V1012" s="1"/>
    </row>
    <row r="1013" spans="21:22" x14ac:dyDescent="0.3">
      <c r="U1013" s="1" t="s">
        <v>1327</v>
      </c>
      <c r="V1013" s="1"/>
    </row>
    <row r="1014" spans="21:22" x14ac:dyDescent="0.3">
      <c r="U1014" s="1" t="s">
        <v>1328</v>
      </c>
      <c r="V1014" s="1"/>
    </row>
    <row r="1015" spans="21:22" x14ac:dyDescent="0.3">
      <c r="U1015" s="1" t="s">
        <v>1329</v>
      </c>
      <c r="V1015" s="1"/>
    </row>
    <row r="1016" spans="21:22" x14ac:dyDescent="0.3">
      <c r="U1016" s="1" t="s">
        <v>1330</v>
      </c>
      <c r="V1016" s="1"/>
    </row>
    <row r="1017" spans="21:22" x14ac:dyDescent="0.3">
      <c r="U1017" s="1" t="s">
        <v>1331</v>
      </c>
      <c r="V1017" s="1"/>
    </row>
    <row r="1018" spans="21:22" x14ac:dyDescent="0.3">
      <c r="U1018" s="1" t="s">
        <v>1332</v>
      </c>
      <c r="V1018" s="1"/>
    </row>
    <row r="1019" spans="21:22" x14ac:dyDescent="0.3">
      <c r="U1019" s="1" t="s">
        <v>1333</v>
      </c>
      <c r="V1019" s="1"/>
    </row>
    <row r="1020" spans="21:22" x14ac:dyDescent="0.3">
      <c r="U1020" s="1" t="s">
        <v>1334</v>
      </c>
      <c r="V1020" s="1"/>
    </row>
    <row r="1021" spans="21:22" x14ac:dyDescent="0.3">
      <c r="U1021" s="1" t="s">
        <v>1335</v>
      </c>
      <c r="V1021" s="1"/>
    </row>
    <row r="1022" spans="21:22" x14ac:dyDescent="0.3">
      <c r="U1022" s="1" t="s">
        <v>1336</v>
      </c>
      <c r="V1022" s="1"/>
    </row>
    <row r="1023" spans="21:22" x14ac:dyDescent="0.3">
      <c r="U1023" s="1" t="s">
        <v>1337</v>
      </c>
      <c r="V1023" s="1"/>
    </row>
    <row r="1024" spans="21:22" x14ac:dyDescent="0.3">
      <c r="U1024" s="1" t="s">
        <v>1338</v>
      </c>
      <c r="V1024" s="1"/>
    </row>
    <row r="1025" spans="21:22" x14ac:dyDescent="0.3">
      <c r="U1025" s="1" t="s">
        <v>1339</v>
      </c>
      <c r="V1025" s="1"/>
    </row>
    <row r="1026" spans="21:22" x14ac:dyDescent="0.3">
      <c r="U1026" s="1" t="s">
        <v>1340</v>
      </c>
      <c r="V1026" s="1"/>
    </row>
    <row r="1027" spans="21:22" x14ac:dyDescent="0.3">
      <c r="U1027" s="1" t="s">
        <v>1341</v>
      </c>
      <c r="V1027" s="1"/>
    </row>
    <row r="1028" spans="21:22" x14ac:dyDescent="0.3">
      <c r="U1028" s="1" t="s">
        <v>1342</v>
      </c>
      <c r="V1028" s="1"/>
    </row>
    <row r="1029" spans="21:22" x14ac:dyDescent="0.3">
      <c r="U1029" s="1" t="s">
        <v>1343</v>
      </c>
      <c r="V1029" s="1"/>
    </row>
    <row r="1030" spans="21:22" x14ac:dyDescent="0.3">
      <c r="U1030" s="1" t="s">
        <v>1344</v>
      </c>
      <c r="V1030" s="1"/>
    </row>
    <row r="1031" spans="21:22" x14ac:dyDescent="0.3">
      <c r="U1031" s="1" t="s">
        <v>1345</v>
      </c>
      <c r="V1031" s="1"/>
    </row>
    <row r="1032" spans="21:22" x14ac:dyDescent="0.3">
      <c r="U1032" s="1" t="s">
        <v>1346</v>
      </c>
      <c r="V1032" s="1"/>
    </row>
    <row r="1033" spans="21:22" x14ac:dyDescent="0.3">
      <c r="U1033" s="1" t="s">
        <v>1347</v>
      </c>
      <c r="V1033" s="1"/>
    </row>
    <row r="1034" spans="21:22" x14ac:dyDescent="0.3">
      <c r="U1034" s="1" t="s">
        <v>1348</v>
      </c>
      <c r="V1034" s="1"/>
    </row>
    <row r="1035" spans="21:22" x14ac:dyDescent="0.3">
      <c r="U1035" s="1" t="s">
        <v>1349</v>
      </c>
      <c r="V1035" s="1"/>
    </row>
    <row r="1036" spans="21:22" x14ac:dyDescent="0.3">
      <c r="U1036" s="1" t="s">
        <v>1350</v>
      </c>
      <c r="V1036" s="1"/>
    </row>
    <row r="1037" spans="21:22" x14ac:dyDescent="0.3">
      <c r="U1037" s="1" t="s">
        <v>1351</v>
      </c>
      <c r="V1037" s="1"/>
    </row>
    <row r="1038" spans="21:22" x14ac:dyDescent="0.3">
      <c r="U1038" s="1" t="s">
        <v>1352</v>
      </c>
      <c r="V1038" s="1"/>
    </row>
    <row r="1039" spans="21:22" x14ac:dyDescent="0.3">
      <c r="U1039" s="1" t="s">
        <v>1353</v>
      </c>
      <c r="V1039" s="1"/>
    </row>
    <row r="1040" spans="21:22" x14ac:dyDescent="0.3">
      <c r="U1040" s="1" t="s">
        <v>1354</v>
      </c>
      <c r="V1040" s="1"/>
    </row>
    <row r="1041" spans="21:22" x14ac:dyDescent="0.3">
      <c r="U1041" s="1" t="s">
        <v>1355</v>
      </c>
      <c r="V1041" s="1"/>
    </row>
    <row r="1042" spans="21:22" x14ac:dyDescent="0.3">
      <c r="U1042" s="1" t="s">
        <v>1356</v>
      </c>
      <c r="V1042" s="1"/>
    </row>
    <row r="1043" spans="21:22" x14ac:dyDescent="0.3">
      <c r="U1043" s="1" t="s">
        <v>1357</v>
      </c>
      <c r="V1043" s="1"/>
    </row>
    <row r="1044" spans="21:22" x14ac:dyDescent="0.3">
      <c r="U1044" s="1" t="s">
        <v>1358</v>
      </c>
      <c r="V1044" s="1"/>
    </row>
    <row r="1045" spans="21:22" x14ac:dyDescent="0.3">
      <c r="U1045" s="1" t="s">
        <v>1359</v>
      </c>
      <c r="V1045" s="1"/>
    </row>
    <row r="1046" spans="21:22" x14ac:dyDescent="0.3">
      <c r="U1046" s="1" t="s">
        <v>1360</v>
      </c>
      <c r="V1046" s="1"/>
    </row>
    <row r="1047" spans="21:22" x14ac:dyDescent="0.3">
      <c r="U1047" s="1" t="s">
        <v>1361</v>
      </c>
      <c r="V1047" s="1"/>
    </row>
    <row r="1048" spans="21:22" x14ac:dyDescent="0.3">
      <c r="U1048" s="1" t="s">
        <v>1362</v>
      </c>
      <c r="V1048" s="1"/>
    </row>
    <row r="1049" spans="21:22" x14ac:dyDescent="0.3">
      <c r="U1049" s="1" t="s">
        <v>1363</v>
      </c>
      <c r="V1049" s="1"/>
    </row>
    <row r="1050" spans="21:22" x14ac:dyDescent="0.3">
      <c r="U1050" s="1" t="s">
        <v>1364</v>
      </c>
      <c r="V1050" s="1"/>
    </row>
    <row r="1051" spans="21:22" x14ac:dyDescent="0.3">
      <c r="U1051" s="1" t="s">
        <v>1365</v>
      </c>
      <c r="V1051" s="1"/>
    </row>
    <row r="1052" spans="21:22" x14ac:dyDescent="0.3">
      <c r="U1052" s="1" t="s">
        <v>1366</v>
      </c>
      <c r="V1052" s="1"/>
    </row>
    <row r="1053" spans="21:22" x14ac:dyDescent="0.3">
      <c r="U1053" s="1" t="s">
        <v>1367</v>
      </c>
      <c r="V1053" s="1"/>
    </row>
    <row r="1054" spans="21:22" x14ac:dyDescent="0.3">
      <c r="U1054" s="1" t="s">
        <v>1368</v>
      </c>
      <c r="V1054" s="1"/>
    </row>
    <row r="1055" spans="21:22" x14ac:dyDescent="0.3">
      <c r="U1055" s="1" t="s">
        <v>1369</v>
      </c>
      <c r="V1055" s="1"/>
    </row>
    <row r="1056" spans="21:22" x14ac:dyDescent="0.3">
      <c r="U1056" s="1" t="s">
        <v>1370</v>
      </c>
      <c r="V1056" s="1"/>
    </row>
    <row r="1057" spans="21:22" x14ac:dyDescent="0.3">
      <c r="U1057" s="1" t="s">
        <v>1371</v>
      </c>
      <c r="V1057" s="1"/>
    </row>
    <row r="1058" spans="21:22" x14ac:dyDescent="0.3">
      <c r="U1058" s="1" t="s">
        <v>1372</v>
      </c>
      <c r="V1058" s="1"/>
    </row>
    <row r="1059" spans="21:22" x14ac:dyDescent="0.3">
      <c r="U1059" s="1" t="s">
        <v>1373</v>
      </c>
      <c r="V1059" s="1"/>
    </row>
    <row r="1060" spans="21:22" x14ac:dyDescent="0.3">
      <c r="U1060" s="1" t="s">
        <v>1374</v>
      </c>
      <c r="V1060" s="1"/>
    </row>
    <row r="1061" spans="21:22" x14ac:dyDescent="0.3">
      <c r="U1061" s="1" t="s">
        <v>1375</v>
      </c>
      <c r="V1061" s="1"/>
    </row>
    <row r="1062" spans="21:22" x14ac:dyDescent="0.3">
      <c r="U1062" s="1" t="s">
        <v>1376</v>
      </c>
      <c r="V1062" s="1"/>
    </row>
    <row r="1063" spans="21:22" x14ac:dyDescent="0.3">
      <c r="U1063" s="1" t="s">
        <v>1377</v>
      </c>
      <c r="V1063" s="1"/>
    </row>
    <row r="1064" spans="21:22" x14ac:dyDescent="0.3">
      <c r="U1064" s="1" t="s">
        <v>1378</v>
      </c>
      <c r="V1064" s="1"/>
    </row>
    <row r="1065" spans="21:22" x14ac:dyDescent="0.3">
      <c r="U1065" s="1" t="s">
        <v>1379</v>
      </c>
      <c r="V1065" s="1"/>
    </row>
    <row r="1066" spans="21:22" x14ac:dyDescent="0.3">
      <c r="U1066" s="1" t="s">
        <v>1380</v>
      </c>
      <c r="V1066" s="1"/>
    </row>
    <row r="1067" spans="21:22" x14ac:dyDescent="0.3">
      <c r="U1067" s="1" t="s">
        <v>1381</v>
      </c>
      <c r="V1067" s="1"/>
    </row>
    <row r="1068" spans="21:22" x14ac:dyDescent="0.3">
      <c r="U1068" s="1" t="s">
        <v>1382</v>
      </c>
      <c r="V1068" s="1"/>
    </row>
    <row r="1069" spans="21:22" x14ac:dyDescent="0.3">
      <c r="U1069" s="1" t="s">
        <v>1383</v>
      </c>
      <c r="V1069" s="1"/>
    </row>
    <row r="1070" spans="21:22" x14ac:dyDescent="0.3">
      <c r="U1070" s="1" t="s">
        <v>1384</v>
      </c>
      <c r="V1070" s="1"/>
    </row>
    <row r="1071" spans="21:22" x14ac:dyDescent="0.3">
      <c r="U1071" s="1" t="s">
        <v>1385</v>
      </c>
      <c r="V1071" s="1"/>
    </row>
    <row r="1072" spans="21:22" x14ac:dyDescent="0.3">
      <c r="U1072" s="1" t="s">
        <v>1386</v>
      </c>
      <c r="V1072" s="1"/>
    </row>
    <row r="1073" spans="21:22" x14ac:dyDescent="0.3">
      <c r="U1073" s="1" t="s">
        <v>1387</v>
      </c>
      <c r="V1073" s="1"/>
    </row>
    <row r="1074" spans="21:22" x14ac:dyDescent="0.3">
      <c r="U1074" s="1" t="s">
        <v>1388</v>
      </c>
      <c r="V1074" s="1"/>
    </row>
    <row r="1075" spans="21:22" x14ac:dyDescent="0.3">
      <c r="U1075" s="1" t="s">
        <v>1389</v>
      </c>
      <c r="V1075" s="1"/>
    </row>
    <row r="1076" spans="21:22" x14ac:dyDescent="0.3">
      <c r="U1076" s="1" t="s">
        <v>1390</v>
      </c>
      <c r="V1076" s="1"/>
    </row>
    <row r="1077" spans="21:22" x14ac:dyDescent="0.3">
      <c r="U1077" s="1" t="s">
        <v>1391</v>
      </c>
      <c r="V1077" s="1"/>
    </row>
    <row r="1078" spans="21:22" x14ac:dyDescent="0.3">
      <c r="U1078" s="1" t="s">
        <v>1392</v>
      </c>
      <c r="V1078" s="1"/>
    </row>
    <row r="1079" spans="21:22" x14ac:dyDescent="0.3">
      <c r="U1079" s="1" t="s">
        <v>1393</v>
      </c>
      <c r="V1079" s="1"/>
    </row>
    <row r="1080" spans="21:22" x14ac:dyDescent="0.3">
      <c r="U1080" s="1" t="s">
        <v>1394</v>
      </c>
      <c r="V1080" s="1"/>
    </row>
    <row r="1081" spans="21:22" x14ac:dyDescent="0.3">
      <c r="U1081" s="1" t="s">
        <v>1395</v>
      </c>
      <c r="V1081" s="1"/>
    </row>
    <row r="1082" spans="21:22" x14ac:dyDescent="0.3">
      <c r="U1082" s="1" t="s">
        <v>1396</v>
      </c>
      <c r="V1082" s="1"/>
    </row>
    <row r="1083" spans="21:22" x14ac:dyDescent="0.3">
      <c r="U1083" s="1" t="s">
        <v>1397</v>
      </c>
      <c r="V1083" s="1"/>
    </row>
    <row r="1084" spans="21:22" x14ac:dyDescent="0.3">
      <c r="U1084" s="1" t="s">
        <v>1398</v>
      </c>
      <c r="V1084" s="1"/>
    </row>
    <row r="1085" spans="21:22" x14ac:dyDescent="0.3">
      <c r="U1085" s="1" t="s">
        <v>1399</v>
      </c>
      <c r="V1085" s="1"/>
    </row>
    <row r="1086" spans="21:22" x14ac:dyDescent="0.3">
      <c r="U1086" s="1" t="s">
        <v>1400</v>
      </c>
      <c r="V1086" s="1"/>
    </row>
    <row r="1087" spans="21:22" x14ac:dyDescent="0.3">
      <c r="U1087" s="1" t="s">
        <v>1401</v>
      </c>
      <c r="V1087" s="1"/>
    </row>
    <row r="1088" spans="21:22" x14ac:dyDescent="0.3">
      <c r="U1088" s="1" t="s">
        <v>1402</v>
      </c>
      <c r="V1088" s="1"/>
    </row>
    <row r="1089" spans="21:22" x14ac:dyDescent="0.3">
      <c r="U1089" s="1" t="s">
        <v>1403</v>
      </c>
      <c r="V1089" s="1"/>
    </row>
    <row r="1090" spans="21:22" x14ac:dyDescent="0.3">
      <c r="U1090" s="1" t="s">
        <v>1404</v>
      </c>
      <c r="V1090" s="1"/>
    </row>
    <row r="1091" spans="21:22" x14ac:dyDescent="0.3">
      <c r="U1091" s="1" t="s">
        <v>1405</v>
      </c>
      <c r="V1091" s="1"/>
    </row>
    <row r="1092" spans="21:22" x14ac:dyDescent="0.3">
      <c r="U1092" s="1" t="s">
        <v>1406</v>
      </c>
      <c r="V1092" s="1"/>
    </row>
    <row r="1093" spans="21:22" x14ac:dyDescent="0.3">
      <c r="U1093" s="1" t="s">
        <v>1407</v>
      </c>
      <c r="V1093" s="1"/>
    </row>
    <row r="1094" spans="21:22" x14ac:dyDescent="0.3">
      <c r="U1094" s="1" t="s">
        <v>1408</v>
      </c>
      <c r="V1094" s="1"/>
    </row>
    <row r="1095" spans="21:22" x14ac:dyDescent="0.3">
      <c r="U1095" s="1" t="s">
        <v>1409</v>
      </c>
      <c r="V1095" s="1"/>
    </row>
    <row r="1096" spans="21:22" x14ac:dyDescent="0.3">
      <c r="U1096" s="1" t="s">
        <v>1410</v>
      </c>
      <c r="V1096" s="1"/>
    </row>
    <row r="1097" spans="21:22" x14ac:dyDescent="0.3">
      <c r="U1097" s="1" t="s">
        <v>1411</v>
      </c>
      <c r="V1097" s="1"/>
    </row>
    <row r="1098" spans="21:22" x14ac:dyDescent="0.3">
      <c r="U1098" s="1" t="s">
        <v>1412</v>
      </c>
      <c r="V1098" s="1"/>
    </row>
    <row r="1099" spans="21:22" x14ac:dyDescent="0.3">
      <c r="U1099" s="1" t="s">
        <v>1413</v>
      </c>
      <c r="V1099" s="1"/>
    </row>
    <row r="1100" spans="21:22" x14ac:dyDescent="0.3">
      <c r="U1100" s="1" t="s">
        <v>1414</v>
      </c>
      <c r="V1100" s="1"/>
    </row>
    <row r="1101" spans="21:22" x14ac:dyDescent="0.3">
      <c r="U1101" s="1" t="s">
        <v>1415</v>
      </c>
      <c r="V1101" s="1"/>
    </row>
    <row r="1102" spans="21:22" x14ac:dyDescent="0.3">
      <c r="U1102" s="1" t="s">
        <v>1416</v>
      </c>
      <c r="V1102" s="1"/>
    </row>
    <row r="1103" spans="21:22" x14ac:dyDescent="0.3">
      <c r="U1103" s="1" t="s">
        <v>1417</v>
      </c>
      <c r="V1103" s="1"/>
    </row>
    <row r="1104" spans="21:22" x14ac:dyDescent="0.3">
      <c r="U1104" s="1" t="s">
        <v>1418</v>
      </c>
      <c r="V1104" s="1"/>
    </row>
    <row r="1105" spans="21:22" x14ac:dyDescent="0.3">
      <c r="U1105" s="1" t="s">
        <v>1419</v>
      </c>
      <c r="V1105" s="1"/>
    </row>
    <row r="1106" spans="21:22" x14ac:dyDescent="0.3">
      <c r="U1106" s="1" t="s">
        <v>1420</v>
      </c>
      <c r="V1106" s="1"/>
    </row>
    <row r="1107" spans="21:22" x14ac:dyDescent="0.3">
      <c r="U1107" s="1" t="s">
        <v>1421</v>
      </c>
      <c r="V1107" s="1"/>
    </row>
    <row r="1108" spans="21:22" x14ac:dyDescent="0.3">
      <c r="U1108" s="1" t="s">
        <v>1422</v>
      </c>
      <c r="V1108" s="1"/>
    </row>
    <row r="1109" spans="21:22" x14ac:dyDescent="0.3">
      <c r="U1109" s="1" t="s">
        <v>1423</v>
      </c>
      <c r="V1109" s="1"/>
    </row>
    <row r="1110" spans="21:22" x14ac:dyDescent="0.3">
      <c r="U1110" s="1" t="s">
        <v>1424</v>
      </c>
      <c r="V1110" s="1"/>
    </row>
    <row r="1111" spans="21:22" x14ac:dyDescent="0.3">
      <c r="U1111" s="1" t="s">
        <v>1425</v>
      </c>
      <c r="V1111" s="1"/>
    </row>
    <row r="1112" spans="21:22" x14ac:dyDescent="0.3">
      <c r="U1112" s="1" t="s">
        <v>1426</v>
      </c>
      <c r="V1112" s="1"/>
    </row>
    <row r="1113" spans="21:22" x14ac:dyDescent="0.3">
      <c r="U1113" s="1" t="s">
        <v>1427</v>
      </c>
      <c r="V1113" s="1"/>
    </row>
    <row r="1114" spans="21:22" x14ac:dyDescent="0.3">
      <c r="U1114" s="1" t="s">
        <v>1428</v>
      </c>
      <c r="V1114" s="1"/>
    </row>
    <row r="1115" spans="21:22" x14ac:dyDescent="0.3">
      <c r="U1115" s="1" t="s">
        <v>1429</v>
      </c>
      <c r="V1115" s="1"/>
    </row>
    <row r="1116" spans="21:22" x14ac:dyDescent="0.3">
      <c r="U1116" s="1" t="s">
        <v>1430</v>
      </c>
      <c r="V1116" s="1"/>
    </row>
    <row r="1117" spans="21:22" x14ac:dyDescent="0.3">
      <c r="U1117" s="1" t="s">
        <v>1431</v>
      </c>
      <c r="V1117" s="1"/>
    </row>
    <row r="1118" spans="21:22" x14ac:dyDescent="0.3">
      <c r="U1118" s="1" t="s">
        <v>1432</v>
      </c>
      <c r="V1118" s="1"/>
    </row>
    <row r="1119" spans="21:22" x14ac:dyDescent="0.3">
      <c r="U1119" s="1" t="s">
        <v>1433</v>
      </c>
      <c r="V1119" s="1"/>
    </row>
    <row r="1120" spans="21:22" x14ac:dyDescent="0.3">
      <c r="U1120" s="1" t="s">
        <v>1434</v>
      </c>
      <c r="V1120" s="1"/>
    </row>
    <row r="1121" spans="21:22" x14ac:dyDescent="0.3">
      <c r="U1121" s="1" t="s">
        <v>1435</v>
      </c>
      <c r="V1121" s="1"/>
    </row>
    <row r="1122" spans="21:22" x14ac:dyDescent="0.3">
      <c r="U1122" s="1" t="s">
        <v>1436</v>
      </c>
      <c r="V1122" s="1"/>
    </row>
    <row r="1123" spans="21:22" x14ac:dyDescent="0.3">
      <c r="U1123" s="1" t="s">
        <v>1437</v>
      </c>
      <c r="V1123" s="1"/>
    </row>
    <row r="1124" spans="21:22" x14ac:dyDescent="0.3">
      <c r="U1124" s="1" t="s">
        <v>1438</v>
      </c>
      <c r="V1124" s="1"/>
    </row>
    <row r="1125" spans="21:22" x14ac:dyDescent="0.3">
      <c r="U1125" s="1" t="s">
        <v>1439</v>
      </c>
      <c r="V1125" s="1"/>
    </row>
    <row r="1126" spans="21:22" x14ac:dyDescent="0.3">
      <c r="U1126" s="1" t="s">
        <v>1440</v>
      </c>
      <c r="V1126" s="1"/>
    </row>
    <row r="1127" spans="21:22" x14ac:dyDescent="0.3">
      <c r="U1127" s="1" t="s">
        <v>1441</v>
      </c>
      <c r="V1127" s="1"/>
    </row>
    <row r="1128" spans="21:22" x14ac:dyDescent="0.3">
      <c r="U1128" s="1" t="s">
        <v>1442</v>
      </c>
      <c r="V1128" s="1"/>
    </row>
    <row r="1129" spans="21:22" x14ac:dyDescent="0.3">
      <c r="U1129" s="1" t="s">
        <v>1443</v>
      </c>
      <c r="V1129" s="1"/>
    </row>
    <row r="1130" spans="21:22" x14ac:dyDescent="0.3">
      <c r="U1130" s="1" t="s">
        <v>1444</v>
      </c>
      <c r="V1130" s="1"/>
    </row>
    <row r="1131" spans="21:22" x14ac:dyDescent="0.3">
      <c r="U1131" s="1" t="s">
        <v>1445</v>
      </c>
      <c r="V1131" s="1"/>
    </row>
    <row r="1132" spans="21:22" x14ac:dyDescent="0.3">
      <c r="U1132" s="1" t="s">
        <v>1446</v>
      </c>
      <c r="V1132" s="1"/>
    </row>
    <row r="1133" spans="21:22" x14ac:dyDescent="0.3">
      <c r="U1133" s="1" t="s">
        <v>1447</v>
      </c>
      <c r="V1133" s="1"/>
    </row>
    <row r="1134" spans="21:22" x14ac:dyDescent="0.3">
      <c r="U1134" s="1" t="s">
        <v>1448</v>
      </c>
      <c r="V1134" s="1"/>
    </row>
    <row r="1135" spans="21:22" x14ac:dyDescent="0.3">
      <c r="U1135" s="1" t="s">
        <v>1449</v>
      </c>
      <c r="V1135" s="1"/>
    </row>
    <row r="1136" spans="21:22" x14ac:dyDescent="0.3">
      <c r="U1136" s="1" t="s">
        <v>1450</v>
      </c>
      <c r="V1136" s="1"/>
    </row>
    <row r="1137" spans="21:22" x14ac:dyDescent="0.3">
      <c r="U1137" s="1" t="s">
        <v>1451</v>
      </c>
      <c r="V1137" s="1"/>
    </row>
    <row r="1138" spans="21:22" x14ac:dyDescent="0.3">
      <c r="U1138" s="1" t="s">
        <v>1452</v>
      </c>
      <c r="V1138" s="1"/>
    </row>
    <row r="1139" spans="21:22" x14ac:dyDescent="0.3">
      <c r="U1139" s="1" t="s">
        <v>1453</v>
      </c>
      <c r="V1139" s="1"/>
    </row>
    <row r="1140" spans="21:22" x14ac:dyDescent="0.3">
      <c r="U1140" s="1" t="s">
        <v>1454</v>
      </c>
      <c r="V1140" s="1"/>
    </row>
    <row r="1141" spans="21:22" x14ac:dyDescent="0.3">
      <c r="U1141" s="1" t="s">
        <v>1455</v>
      </c>
      <c r="V1141" s="1"/>
    </row>
    <row r="1142" spans="21:22" x14ac:dyDescent="0.3">
      <c r="U1142" s="1" t="s">
        <v>1456</v>
      </c>
      <c r="V1142" s="1"/>
    </row>
    <row r="1143" spans="21:22" x14ac:dyDescent="0.3">
      <c r="U1143" s="1" t="s">
        <v>1457</v>
      </c>
      <c r="V1143" s="1"/>
    </row>
    <row r="1144" spans="21:22" x14ac:dyDescent="0.3">
      <c r="U1144" s="1" t="s">
        <v>1458</v>
      </c>
      <c r="V1144" s="1"/>
    </row>
    <row r="1145" spans="21:22" x14ac:dyDescent="0.3">
      <c r="U1145" s="1" t="s">
        <v>1459</v>
      </c>
      <c r="V1145" s="1"/>
    </row>
    <row r="1146" spans="21:22" x14ac:dyDescent="0.3">
      <c r="U1146" s="1" t="s">
        <v>1460</v>
      </c>
      <c r="V1146" s="1"/>
    </row>
    <row r="1147" spans="21:22" x14ac:dyDescent="0.3">
      <c r="U1147" s="1" t="s">
        <v>1461</v>
      </c>
      <c r="V1147" s="1"/>
    </row>
    <row r="1148" spans="21:22" x14ac:dyDescent="0.3">
      <c r="U1148" s="1" t="s">
        <v>1462</v>
      </c>
      <c r="V1148" s="1"/>
    </row>
    <row r="1149" spans="21:22" x14ac:dyDescent="0.3">
      <c r="U1149" s="1" t="s">
        <v>1463</v>
      </c>
      <c r="V1149" s="1"/>
    </row>
    <row r="1150" spans="21:22" x14ac:dyDescent="0.3">
      <c r="U1150" s="1" t="s">
        <v>1464</v>
      </c>
      <c r="V1150" s="1"/>
    </row>
    <row r="1151" spans="21:22" x14ac:dyDescent="0.3">
      <c r="U1151" s="1" t="s">
        <v>1465</v>
      </c>
      <c r="V1151" s="1"/>
    </row>
    <row r="1152" spans="21:22" x14ac:dyDescent="0.3">
      <c r="U1152" s="1" t="s">
        <v>1466</v>
      </c>
      <c r="V1152" s="1"/>
    </row>
    <row r="1153" spans="21:22" x14ac:dyDescent="0.3">
      <c r="U1153" s="1" t="s">
        <v>1467</v>
      </c>
      <c r="V1153" s="1"/>
    </row>
    <row r="1154" spans="21:22" x14ac:dyDescent="0.3">
      <c r="U1154" s="1" t="s">
        <v>1468</v>
      </c>
      <c r="V1154" s="1"/>
    </row>
    <row r="1155" spans="21:22" x14ac:dyDescent="0.3">
      <c r="U1155" s="1" t="s">
        <v>1469</v>
      </c>
      <c r="V1155" s="1"/>
    </row>
    <row r="1156" spans="21:22" x14ac:dyDescent="0.3">
      <c r="U1156" s="1" t="s">
        <v>1470</v>
      </c>
      <c r="V1156" s="1"/>
    </row>
    <row r="1157" spans="21:22" x14ac:dyDescent="0.3">
      <c r="U1157" s="1" t="s">
        <v>1471</v>
      </c>
      <c r="V1157" s="1"/>
    </row>
    <row r="1158" spans="21:22" x14ac:dyDescent="0.3">
      <c r="U1158" s="1" t="s">
        <v>1472</v>
      </c>
      <c r="V1158" s="1"/>
    </row>
    <row r="1159" spans="21:22" x14ac:dyDescent="0.3">
      <c r="U1159" s="1" t="s">
        <v>1473</v>
      </c>
      <c r="V1159" s="1"/>
    </row>
    <row r="1160" spans="21:22" x14ac:dyDescent="0.3">
      <c r="U1160" s="1" t="s">
        <v>1474</v>
      </c>
      <c r="V1160" s="1"/>
    </row>
    <row r="1161" spans="21:22" x14ac:dyDescent="0.3">
      <c r="U1161" s="1" t="s">
        <v>1475</v>
      </c>
      <c r="V1161" s="1"/>
    </row>
    <row r="1162" spans="21:22" x14ac:dyDescent="0.3">
      <c r="U1162" s="1" t="s">
        <v>1476</v>
      </c>
      <c r="V1162" s="1"/>
    </row>
    <row r="1163" spans="21:22" x14ac:dyDescent="0.3">
      <c r="U1163" s="1" t="s">
        <v>1477</v>
      </c>
      <c r="V1163" s="1"/>
    </row>
    <row r="1164" spans="21:22" x14ac:dyDescent="0.3">
      <c r="U1164" s="1" t="s">
        <v>1478</v>
      </c>
      <c r="V1164" s="1"/>
    </row>
    <row r="1165" spans="21:22" x14ac:dyDescent="0.3">
      <c r="U1165" s="1" t="s">
        <v>1479</v>
      </c>
      <c r="V1165" s="1"/>
    </row>
    <row r="1166" spans="21:22" x14ac:dyDescent="0.3">
      <c r="U1166" s="1" t="s">
        <v>1480</v>
      </c>
      <c r="V1166" s="1"/>
    </row>
    <row r="1167" spans="21:22" x14ac:dyDescent="0.3">
      <c r="U1167" s="1" t="s">
        <v>1481</v>
      </c>
      <c r="V1167" s="1"/>
    </row>
    <row r="1168" spans="21:22" x14ac:dyDescent="0.3">
      <c r="U1168" s="1" t="s">
        <v>1482</v>
      </c>
      <c r="V1168" s="1"/>
    </row>
    <row r="1169" spans="21:22" x14ac:dyDescent="0.3">
      <c r="U1169" s="1" t="s">
        <v>1483</v>
      </c>
      <c r="V1169" s="1"/>
    </row>
    <row r="1170" spans="21:22" x14ac:dyDescent="0.3">
      <c r="U1170" s="1" t="s">
        <v>1484</v>
      </c>
      <c r="V1170" s="1"/>
    </row>
    <row r="1171" spans="21:22" x14ac:dyDescent="0.3">
      <c r="U1171" s="1" t="s">
        <v>1485</v>
      </c>
      <c r="V1171" s="1"/>
    </row>
    <row r="1172" spans="21:22" x14ac:dyDescent="0.3">
      <c r="U1172" s="1" t="s">
        <v>1486</v>
      </c>
      <c r="V1172" s="1"/>
    </row>
    <row r="1173" spans="21:22" x14ac:dyDescent="0.3">
      <c r="U1173" s="1" t="s">
        <v>1487</v>
      </c>
      <c r="V1173" s="1"/>
    </row>
    <row r="1174" spans="21:22" x14ac:dyDescent="0.3">
      <c r="U1174" s="1" t="s">
        <v>1488</v>
      </c>
      <c r="V1174" s="1"/>
    </row>
    <row r="1175" spans="21:22" x14ac:dyDescent="0.3">
      <c r="U1175" s="1" t="s">
        <v>1489</v>
      </c>
      <c r="V1175" s="1"/>
    </row>
    <row r="1176" spans="21:22" x14ac:dyDescent="0.3">
      <c r="U1176" s="1" t="s">
        <v>1490</v>
      </c>
      <c r="V1176" s="1"/>
    </row>
    <row r="1177" spans="21:22" x14ac:dyDescent="0.3">
      <c r="U1177" s="1" t="s">
        <v>1491</v>
      </c>
      <c r="V1177" s="1"/>
    </row>
    <row r="1178" spans="21:22" x14ac:dyDescent="0.3">
      <c r="U1178" s="1" t="s">
        <v>1492</v>
      </c>
      <c r="V1178" s="1"/>
    </row>
    <row r="1179" spans="21:22" x14ac:dyDescent="0.3">
      <c r="U1179" s="1" t="s">
        <v>1493</v>
      </c>
      <c r="V1179" s="1"/>
    </row>
    <row r="1180" spans="21:22" x14ac:dyDescent="0.3">
      <c r="U1180" s="1" t="s">
        <v>1494</v>
      </c>
      <c r="V1180" s="1"/>
    </row>
    <row r="1181" spans="21:22" x14ac:dyDescent="0.3">
      <c r="U1181" s="1" t="s">
        <v>1495</v>
      </c>
      <c r="V1181" s="1"/>
    </row>
    <row r="1182" spans="21:22" x14ac:dyDescent="0.3">
      <c r="U1182" s="1" t="s">
        <v>1496</v>
      </c>
      <c r="V1182" s="1"/>
    </row>
    <row r="1183" spans="21:22" x14ac:dyDescent="0.3">
      <c r="U1183" s="1" t="s">
        <v>1497</v>
      </c>
      <c r="V1183" s="1"/>
    </row>
    <row r="1184" spans="21:22" x14ac:dyDescent="0.3">
      <c r="U1184" s="1" t="s">
        <v>1498</v>
      </c>
      <c r="V1184" s="1"/>
    </row>
    <row r="1185" spans="21:22" x14ac:dyDescent="0.3">
      <c r="U1185" s="1" t="s">
        <v>1499</v>
      </c>
      <c r="V1185" s="1"/>
    </row>
    <row r="1186" spans="21:22" x14ac:dyDescent="0.3">
      <c r="U1186" s="1" t="s">
        <v>1500</v>
      </c>
      <c r="V1186" s="1"/>
    </row>
    <row r="1187" spans="21:22" x14ac:dyDescent="0.3">
      <c r="U1187" s="1" t="s">
        <v>1501</v>
      </c>
      <c r="V1187" s="1"/>
    </row>
    <row r="1188" spans="21:22" x14ac:dyDescent="0.3">
      <c r="U1188" s="1" t="s">
        <v>1502</v>
      </c>
      <c r="V1188" s="1"/>
    </row>
    <row r="1189" spans="21:22" x14ac:dyDescent="0.3">
      <c r="U1189" s="1" t="s">
        <v>1503</v>
      </c>
      <c r="V1189" s="1"/>
    </row>
    <row r="1190" spans="21:22" x14ac:dyDescent="0.3">
      <c r="U1190" s="1" t="s">
        <v>1504</v>
      </c>
      <c r="V1190" s="1"/>
    </row>
    <row r="1191" spans="21:22" x14ac:dyDescent="0.3">
      <c r="U1191" s="1" t="s">
        <v>1505</v>
      </c>
      <c r="V1191" s="1"/>
    </row>
    <row r="1192" spans="21:22" x14ac:dyDescent="0.3">
      <c r="U1192" s="1" t="s">
        <v>1506</v>
      </c>
      <c r="V1192" s="1"/>
    </row>
    <row r="1193" spans="21:22" x14ac:dyDescent="0.3">
      <c r="U1193" s="1" t="s">
        <v>1507</v>
      </c>
      <c r="V1193" s="1"/>
    </row>
    <row r="1194" spans="21:22" x14ac:dyDescent="0.3">
      <c r="U1194" s="1" t="s">
        <v>1508</v>
      </c>
      <c r="V1194" s="1"/>
    </row>
    <row r="1195" spans="21:22" x14ac:dyDescent="0.3">
      <c r="U1195" s="1" t="s">
        <v>1509</v>
      </c>
      <c r="V1195" s="1"/>
    </row>
    <row r="1196" spans="21:22" x14ac:dyDescent="0.3">
      <c r="U1196" s="1" t="s">
        <v>1510</v>
      </c>
      <c r="V1196" s="1"/>
    </row>
    <row r="1197" spans="21:22" x14ac:dyDescent="0.3">
      <c r="U1197" s="1" t="s">
        <v>1511</v>
      </c>
      <c r="V1197" s="1"/>
    </row>
    <row r="1198" spans="21:22" x14ac:dyDescent="0.3">
      <c r="U1198" s="1" t="s">
        <v>1512</v>
      </c>
      <c r="V1198" s="1"/>
    </row>
    <row r="1199" spans="21:22" x14ac:dyDescent="0.3">
      <c r="U1199" s="1" t="s">
        <v>1513</v>
      </c>
      <c r="V1199" s="1"/>
    </row>
    <row r="1200" spans="21:22" x14ac:dyDescent="0.3">
      <c r="U1200" s="1" t="s">
        <v>1514</v>
      </c>
      <c r="V1200" s="1"/>
    </row>
    <row r="1201" spans="21:22" x14ac:dyDescent="0.3">
      <c r="U1201" s="1" t="s">
        <v>1515</v>
      </c>
      <c r="V1201" s="1"/>
    </row>
    <row r="1202" spans="21:22" x14ac:dyDescent="0.3">
      <c r="U1202" s="1" t="s">
        <v>1516</v>
      </c>
      <c r="V1202" s="1"/>
    </row>
    <row r="1203" spans="21:22" x14ac:dyDescent="0.3">
      <c r="U1203" s="1" t="s">
        <v>1517</v>
      </c>
      <c r="V1203" s="1"/>
    </row>
    <row r="1204" spans="21:22" x14ac:dyDescent="0.3">
      <c r="U1204" s="1" t="s">
        <v>1518</v>
      </c>
      <c r="V1204" s="1"/>
    </row>
    <row r="1205" spans="21:22" x14ac:dyDescent="0.3">
      <c r="U1205" s="1" t="s">
        <v>1519</v>
      </c>
      <c r="V1205" s="1"/>
    </row>
    <row r="1206" spans="21:22" x14ac:dyDescent="0.3">
      <c r="U1206" s="1" t="s">
        <v>1520</v>
      </c>
      <c r="V1206" s="1"/>
    </row>
    <row r="1207" spans="21:22" x14ac:dyDescent="0.3">
      <c r="U1207" s="1" t="s">
        <v>1521</v>
      </c>
      <c r="V1207" s="1"/>
    </row>
    <row r="1208" spans="21:22" x14ac:dyDescent="0.3">
      <c r="U1208" s="1" t="s">
        <v>1522</v>
      </c>
      <c r="V1208" s="1"/>
    </row>
    <row r="1209" spans="21:22" x14ac:dyDescent="0.3">
      <c r="U1209" s="1" t="s">
        <v>1523</v>
      </c>
      <c r="V1209" s="1"/>
    </row>
    <row r="1210" spans="21:22" x14ac:dyDescent="0.3">
      <c r="U1210" s="1" t="s">
        <v>1524</v>
      </c>
      <c r="V1210" s="1"/>
    </row>
    <row r="1211" spans="21:22" x14ac:dyDescent="0.3">
      <c r="U1211" s="1" t="s">
        <v>1525</v>
      </c>
      <c r="V1211" s="1"/>
    </row>
    <row r="1212" spans="21:22" x14ac:dyDescent="0.3">
      <c r="U1212" s="1" t="s">
        <v>1526</v>
      </c>
      <c r="V1212" s="1"/>
    </row>
    <row r="1213" spans="21:22" x14ac:dyDescent="0.3">
      <c r="U1213" s="1" t="s">
        <v>1527</v>
      </c>
      <c r="V1213" s="1"/>
    </row>
    <row r="1214" spans="21:22" x14ac:dyDescent="0.3">
      <c r="U1214" s="1" t="s">
        <v>1528</v>
      </c>
      <c r="V1214" s="1"/>
    </row>
    <row r="1215" spans="21:22" x14ac:dyDescent="0.3">
      <c r="U1215" s="1" t="s">
        <v>1529</v>
      </c>
      <c r="V1215" s="1"/>
    </row>
    <row r="1216" spans="21:22" x14ac:dyDescent="0.3">
      <c r="U1216" s="1" t="s">
        <v>1530</v>
      </c>
      <c r="V1216" s="1"/>
    </row>
    <row r="1217" spans="21:22" x14ac:dyDescent="0.3">
      <c r="U1217" s="1" t="s">
        <v>1531</v>
      </c>
      <c r="V1217" s="1"/>
    </row>
    <row r="1218" spans="21:22" x14ac:dyDescent="0.3">
      <c r="U1218" s="1" t="s">
        <v>1532</v>
      </c>
      <c r="V1218" s="1"/>
    </row>
    <row r="1219" spans="21:22" x14ac:dyDescent="0.3">
      <c r="U1219" s="1" t="s">
        <v>1533</v>
      </c>
      <c r="V1219" s="1"/>
    </row>
    <row r="1220" spans="21:22" x14ac:dyDescent="0.3">
      <c r="U1220" s="1" t="s">
        <v>1534</v>
      </c>
      <c r="V1220" s="1"/>
    </row>
    <row r="1221" spans="21:22" x14ac:dyDescent="0.3">
      <c r="U1221" s="1" t="s">
        <v>1535</v>
      </c>
      <c r="V1221" s="1"/>
    </row>
    <row r="1222" spans="21:22" x14ac:dyDescent="0.3">
      <c r="U1222" s="1" t="s">
        <v>1536</v>
      </c>
      <c r="V1222" s="1"/>
    </row>
    <row r="1223" spans="21:22" x14ac:dyDescent="0.3">
      <c r="U1223" s="1" t="s">
        <v>1537</v>
      </c>
      <c r="V1223" s="1"/>
    </row>
    <row r="1224" spans="21:22" x14ac:dyDescent="0.3">
      <c r="U1224" s="1" t="s">
        <v>1538</v>
      </c>
      <c r="V1224" s="1"/>
    </row>
    <row r="1225" spans="21:22" x14ac:dyDescent="0.3">
      <c r="U1225" s="1" t="s">
        <v>1539</v>
      </c>
      <c r="V1225" s="1"/>
    </row>
    <row r="1226" spans="21:22" x14ac:dyDescent="0.3">
      <c r="U1226" s="1" t="s">
        <v>1540</v>
      </c>
      <c r="V1226" s="1"/>
    </row>
    <row r="1227" spans="21:22" x14ac:dyDescent="0.3">
      <c r="U1227" s="1" t="s">
        <v>1541</v>
      </c>
      <c r="V1227" s="1"/>
    </row>
    <row r="1228" spans="21:22" x14ac:dyDescent="0.3">
      <c r="U1228" s="1" t="s">
        <v>1542</v>
      </c>
      <c r="V1228" s="1"/>
    </row>
    <row r="1229" spans="21:22" x14ac:dyDescent="0.3">
      <c r="U1229" s="1" t="s">
        <v>1543</v>
      </c>
      <c r="V1229" s="1"/>
    </row>
    <row r="1230" spans="21:22" x14ac:dyDescent="0.3">
      <c r="U1230" s="1" t="s">
        <v>1544</v>
      </c>
      <c r="V1230" s="1"/>
    </row>
    <row r="1231" spans="21:22" x14ac:dyDescent="0.3">
      <c r="U1231" s="1" t="s">
        <v>1545</v>
      </c>
      <c r="V1231" s="1"/>
    </row>
    <row r="1232" spans="21:22" x14ac:dyDescent="0.3">
      <c r="U1232" s="1" t="s">
        <v>1546</v>
      </c>
      <c r="V1232" s="1"/>
    </row>
    <row r="1233" spans="21:22" x14ac:dyDescent="0.3">
      <c r="U1233" s="1" t="s">
        <v>1547</v>
      </c>
      <c r="V1233" s="1"/>
    </row>
    <row r="1234" spans="21:22" x14ac:dyDescent="0.3">
      <c r="U1234" s="1" t="s">
        <v>1548</v>
      </c>
      <c r="V1234" s="1"/>
    </row>
    <row r="1235" spans="21:22" x14ac:dyDescent="0.3">
      <c r="U1235" s="1" t="s">
        <v>1549</v>
      </c>
      <c r="V1235" s="1"/>
    </row>
    <row r="1236" spans="21:22" x14ac:dyDescent="0.3">
      <c r="U1236" s="1" t="s">
        <v>1550</v>
      </c>
      <c r="V1236" s="1"/>
    </row>
    <row r="1237" spans="21:22" x14ac:dyDescent="0.3">
      <c r="U1237" s="1" t="s">
        <v>1551</v>
      </c>
      <c r="V1237" s="1"/>
    </row>
    <row r="1238" spans="21:22" x14ac:dyDescent="0.3">
      <c r="U1238" s="1" t="s">
        <v>1552</v>
      </c>
      <c r="V1238" s="1"/>
    </row>
    <row r="1239" spans="21:22" x14ac:dyDescent="0.3">
      <c r="U1239" s="1" t="s">
        <v>1553</v>
      </c>
      <c r="V1239" s="1"/>
    </row>
    <row r="1240" spans="21:22" x14ac:dyDescent="0.3">
      <c r="U1240" s="1" t="s">
        <v>1554</v>
      </c>
      <c r="V1240" s="1"/>
    </row>
    <row r="1241" spans="21:22" x14ac:dyDescent="0.3">
      <c r="U1241" s="1" t="s">
        <v>1555</v>
      </c>
      <c r="V1241" s="1"/>
    </row>
    <row r="1242" spans="21:22" x14ac:dyDescent="0.3">
      <c r="U1242" s="1" t="s">
        <v>1556</v>
      </c>
      <c r="V1242" s="1"/>
    </row>
    <row r="1243" spans="21:22" x14ac:dyDescent="0.3">
      <c r="U1243" s="1" t="s">
        <v>1557</v>
      </c>
      <c r="V1243" s="1"/>
    </row>
    <row r="1244" spans="21:22" x14ac:dyDescent="0.3">
      <c r="U1244" s="1" t="s">
        <v>1558</v>
      </c>
      <c r="V1244" s="1"/>
    </row>
    <row r="1245" spans="21:22" x14ac:dyDescent="0.3">
      <c r="U1245" s="1" t="s">
        <v>1559</v>
      </c>
      <c r="V1245" s="1"/>
    </row>
    <row r="1246" spans="21:22" x14ac:dyDescent="0.3">
      <c r="U1246" s="1" t="s">
        <v>1560</v>
      </c>
      <c r="V1246" s="1"/>
    </row>
    <row r="1247" spans="21:22" x14ac:dyDescent="0.3">
      <c r="U1247" s="1" t="s">
        <v>1561</v>
      </c>
      <c r="V1247" s="1"/>
    </row>
    <row r="1248" spans="21:22" x14ac:dyDescent="0.3">
      <c r="U1248" s="1" t="s">
        <v>1562</v>
      </c>
      <c r="V1248" s="1"/>
    </row>
    <row r="1249" spans="21:22" x14ac:dyDescent="0.3">
      <c r="U1249" s="1" t="s">
        <v>1563</v>
      </c>
      <c r="V1249" s="1"/>
    </row>
    <row r="1250" spans="21:22" x14ac:dyDescent="0.3">
      <c r="U1250" s="1" t="s">
        <v>1564</v>
      </c>
      <c r="V1250" s="1"/>
    </row>
    <row r="1251" spans="21:22" x14ac:dyDescent="0.3">
      <c r="U1251" s="1" t="s">
        <v>1565</v>
      </c>
      <c r="V1251" s="1"/>
    </row>
    <row r="1252" spans="21:22" x14ac:dyDescent="0.3">
      <c r="U1252" s="1" t="s">
        <v>1566</v>
      </c>
      <c r="V1252" s="1"/>
    </row>
    <row r="1253" spans="21:22" x14ac:dyDescent="0.3">
      <c r="U1253" s="1" t="s">
        <v>1567</v>
      </c>
      <c r="V1253" s="1"/>
    </row>
    <row r="1254" spans="21:22" x14ac:dyDescent="0.3">
      <c r="U1254" s="1" t="s">
        <v>1568</v>
      </c>
      <c r="V1254" s="1"/>
    </row>
    <row r="1255" spans="21:22" x14ac:dyDescent="0.3">
      <c r="U1255" s="1" t="s">
        <v>1569</v>
      </c>
      <c r="V1255" s="1"/>
    </row>
    <row r="1256" spans="21:22" x14ac:dyDescent="0.3">
      <c r="U1256" s="1" t="s">
        <v>1570</v>
      </c>
      <c r="V1256" s="1"/>
    </row>
    <row r="1257" spans="21:22" x14ac:dyDescent="0.3">
      <c r="U1257" s="1" t="s">
        <v>1571</v>
      </c>
      <c r="V1257" s="1"/>
    </row>
    <row r="1258" spans="21:22" x14ac:dyDescent="0.3">
      <c r="U1258" s="1" t="s">
        <v>1572</v>
      </c>
      <c r="V1258" s="1"/>
    </row>
    <row r="1259" spans="21:22" x14ac:dyDescent="0.3">
      <c r="U1259" s="1" t="s">
        <v>1573</v>
      </c>
      <c r="V1259" s="1"/>
    </row>
    <row r="1260" spans="21:22" x14ac:dyDescent="0.3">
      <c r="U1260" s="1" t="s">
        <v>1574</v>
      </c>
      <c r="V1260" s="1"/>
    </row>
    <row r="1261" spans="21:22" x14ac:dyDescent="0.3">
      <c r="U1261" s="1" t="s">
        <v>1575</v>
      </c>
      <c r="V1261" s="1"/>
    </row>
    <row r="1262" spans="21:22" x14ac:dyDescent="0.3">
      <c r="U1262" s="1" t="s">
        <v>1576</v>
      </c>
      <c r="V1262" s="1"/>
    </row>
    <row r="1263" spans="21:22" x14ac:dyDescent="0.3">
      <c r="U1263" s="1" t="s">
        <v>1577</v>
      </c>
      <c r="V1263" s="1"/>
    </row>
    <row r="1264" spans="21:22" x14ac:dyDescent="0.3">
      <c r="U1264" s="1" t="s">
        <v>1578</v>
      </c>
      <c r="V1264" s="1"/>
    </row>
    <row r="1265" spans="21:22" x14ac:dyDescent="0.3">
      <c r="U1265" s="1" t="s">
        <v>1579</v>
      </c>
      <c r="V1265" s="1"/>
    </row>
    <row r="1266" spans="21:22" x14ac:dyDescent="0.3">
      <c r="U1266" s="1" t="s">
        <v>1580</v>
      </c>
      <c r="V1266" s="1"/>
    </row>
    <row r="1267" spans="21:22" x14ac:dyDescent="0.3">
      <c r="U1267" s="1" t="s">
        <v>1581</v>
      </c>
      <c r="V1267" s="1"/>
    </row>
    <row r="1268" spans="21:22" x14ac:dyDescent="0.3">
      <c r="U1268" s="1" t="s">
        <v>1582</v>
      </c>
      <c r="V1268" s="1"/>
    </row>
    <row r="1269" spans="21:22" x14ac:dyDescent="0.3">
      <c r="U1269" s="1" t="s">
        <v>1583</v>
      </c>
      <c r="V1269" s="1"/>
    </row>
    <row r="1270" spans="21:22" x14ac:dyDescent="0.3">
      <c r="U1270" s="1" t="s">
        <v>1584</v>
      </c>
      <c r="V1270" s="1"/>
    </row>
    <row r="1271" spans="21:22" x14ac:dyDescent="0.3">
      <c r="U1271" s="1" t="s">
        <v>1585</v>
      </c>
      <c r="V1271" s="1"/>
    </row>
    <row r="1272" spans="21:22" x14ac:dyDescent="0.3">
      <c r="U1272" s="1" t="s">
        <v>1586</v>
      </c>
      <c r="V1272" s="1"/>
    </row>
    <row r="1273" spans="21:22" x14ac:dyDescent="0.3">
      <c r="U1273" s="1" t="s">
        <v>1587</v>
      </c>
      <c r="V1273" s="1"/>
    </row>
    <row r="1274" spans="21:22" x14ac:dyDescent="0.3">
      <c r="U1274" s="1" t="s">
        <v>1588</v>
      </c>
      <c r="V1274" s="1"/>
    </row>
    <row r="1275" spans="21:22" x14ac:dyDescent="0.3">
      <c r="U1275" s="1" t="s">
        <v>1589</v>
      </c>
      <c r="V1275" s="1"/>
    </row>
    <row r="1276" spans="21:22" x14ac:dyDescent="0.3">
      <c r="U1276" s="1" t="s">
        <v>1590</v>
      </c>
      <c r="V1276" s="1"/>
    </row>
    <row r="1277" spans="21:22" x14ac:dyDescent="0.3">
      <c r="U1277" s="1" t="s">
        <v>1591</v>
      </c>
      <c r="V1277" s="1"/>
    </row>
    <row r="1278" spans="21:22" x14ac:dyDescent="0.3">
      <c r="U1278" s="1" t="s">
        <v>1592</v>
      </c>
      <c r="V1278" s="1"/>
    </row>
    <row r="1279" spans="21:22" x14ac:dyDescent="0.3">
      <c r="U1279" s="1" t="s">
        <v>1593</v>
      </c>
      <c r="V1279" s="1"/>
    </row>
    <row r="1280" spans="21:22" x14ac:dyDescent="0.3">
      <c r="U1280" s="1" t="s">
        <v>1594</v>
      </c>
      <c r="V1280" s="1"/>
    </row>
    <row r="1281" spans="21:22" x14ac:dyDescent="0.3">
      <c r="U1281" s="1" t="s">
        <v>1595</v>
      </c>
      <c r="V1281" s="1"/>
    </row>
    <row r="1282" spans="21:22" x14ac:dyDescent="0.3">
      <c r="U1282" s="1" t="s">
        <v>1596</v>
      </c>
      <c r="V1282" s="1"/>
    </row>
    <row r="1283" spans="21:22" x14ac:dyDescent="0.3">
      <c r="U1283" s="1" t="s">
        <v>1597</v>
      </c>
      <c r="V1283" s="1"/>
    </row>
    <row r="1284" spans="21:22" x14ac:dyDescent="0.3">
      <c r="U1284" s="1" t="s">
        <v>1598</v>
      </c>
      <c r="V1284" s="1"/>
    </row>
    <row r="1285" spans="21:22" x14ac:dyDescent="0.3">
      <c r="U1285" s="1" t="s">
        <v>1599</v>
      </c>
      <c r="V1285" s="1"/>
    </row>
    <row r="1286" spans="21:22" x14ac:dyDescent="0.3">
      <c r="U1286" s="1" t="s">
        <v>1600</v>
      </c>
      <c r="V1286" s="1"/>
    </row>
    <row r="1287" spans="21:22" x14ac:dyDescent="0.3">
      <c r="U1287" s="1" t="s">
        <v>1601</v>
      </c>
      <c r="V1287" s="1"/>
    </row>
    <row r="1288" spans="21:22" x14ac:dyDescent="0.3">
      <c r="U1288" s="1" t="s">
        <v>1602</v>
      </c>
      <c r="V1288" s="1"/>
    </row>
    <row r="1289" spans="21:22" x14ac:dyDescent="0.3">
      <c r="U1289" s="1" t="s">
        <v>1603</v>
      </c>
      <c r="V1289" s="1"/>
    </row>
    <row r="1290" spans="21:22" x14ac:dyDescent="0.3">
      <c r="U1290" s="1" t="s">
        <v>1604</v>
      </c>
      <c r="V1290" s="1"/>
    </row>
    <row r="1291" spans="21:22" x14ac:dyDescent="0.3">
      <c r="U1291" s="1" t="s">
        <v>1605</v>
      </c>
      <c r="V1291" s="1"/>
    </row>
    <row r="1292" spans="21:22" x14ac:dyDescent="0.3">
      <c r="U1292" s="1" t="s">
        <v>1606</v>
      </c>
      <c r="V1292" s="1"/>
    </row>
    <row r="1293" spans="21:22" x14ac:dyDescent="0.3">
      <c r="U1293" s="1" t="s">
        <v>1607</v>
      </c>
      <c r="V1293" s="1"/>
    </row>
    <row r="1294" spans="21:22" x14ac:dyDescent="0.3">
      <c r="U1294" s="1" t="s">
        <v>1608</v>
      </c>
      <c r="V1294" s="1"/>
    </row>
    <row r="1295" spans="21:22" x14ac:dyDescent="0.3">
      <c r="U1295" s="1" t="s">
        <v>1609</v>
      </c>
      <c r="V1295" s="1"/>
    </row>
    <row r="1296" spans="21:22" x14ac:dyDescent="0.3">
      <c r="U1296" s="1" t="s">
        <v>1610</v>
      </c>
      <c r="V1296" s="1"/>
    </row>
    <row r="1297" spans="21:22" x14ac:dyDescent="0.3">
      <c r="U1297" s="1" t="s">
        <v>1611</v>
      </c>
      <c r="V1297" s="1"/>
    </row>
    <row r="1298" spans="21:22" x14ac:dyDescent="0.3">
      <c r="U1298" s="1" t="s">
        <v>1612</v>
      </c>
      <c r="V1298" s="1"/>
    </row>
    <row r="1299" spans="21:22" x14ac:dyDescent="0.3">
      <c r="U1299" s="1" t="s">
        <v>1613</v>
      </c>
      <c r="V1299" s="1"/>
    </row>
    <row r="1300" spans="21:22" x14ac:dyDescent="0.3">
      <c r="U1300" s="1" t="s">
        <v>1614</v>
      </c>
      <c r="V1300" s="1"/>
    </row>
    <row r="1301" spans="21:22" x14ac:dyDescent="0.3">
      <c r="U1301" s="1" t="s">
        <v>1615</v>
      </c>
      <c r="V1301" s="1"/>
    </row>
    <row r="1302" spans="21:22" x14ac:dyDescent="0.3">
      <c r="U1302" s="1" t="s">
        <v>1616</v>
      </c>
      <c r="V1302" s="1"/>
    </row>
    <row r="1303" spans="21:22" x14ac:dyDescent="0.3">
      <c r="U1303" s="1" t="s">
        <v>1617</v>
      </c>
      <c r="V1303" s="1"/>
    </row>
    <row r="1304" spans="21:22" x14ac:dyDescent="0.3">
      <c r="U1304" s="1" t="s">
        <v>1618</v>
      </c>
      <c r="V1304" s="1"/>
    </row>
    <row r="1305" spans="21:22" x14ac:dyDescent="0.3">
      <c r="U1305" s="1" t="s">
        <v>1619</v>
      </c>
      <c r="V1305" s="1"/>
    </row>
    <row r="1306" spans="21:22" x14ac:dyDescent="0.3">
      <c r="U1306" s="1" t="s">
        <v>1620</v>
      </c>
      <c r="V1306" s="1"/>
    </row>
    <row r="1307" spans="21:22" x14ac:dyDescent="0.3">
      <c r="U1307" s="1" t="s">
        <v>1621</v>
      </c>
      <c r="V1307" s="1"/>
    </row>
    <row r="1308" spans="21:22" x14ac:dyDescent="0.3">
      <c r="U1308" s="1" t="s">
        <v>1622</v>
      </c>
      <c r="V1308" s="1"/>
    </row>
    <row r="1309" spans="21:22" x14ac:dyDescent="0.3">
      <c r="U1309" s="1" t="s">
        <v>1623</v>
      </c>
      <c r="V1309" s="1"/>
    </row>
    <row r="1310" spans="21:22" x14ac:dyDescent="0.3">
      <c r="U1310" s="1" t="s">
        <v>1624</v>
      </c>
      <c r="V1310" s="1"/>
    </row>
    <row r="1311" spans="21:22" x14ac:dyDescent="0.3">
      <c r="U1311" s="1" t="s">
        <v>1625</v>
      </c>
      <c r="V1311" s="1"/>
    </row>
    <row r="1312" spans="21:22" x14ac:dyDescent="0.3">
      <c r="U1312" s="1" t="s">
        <v>1626</v>
      </c>
      <c r="V1312" s="1"/>
    </row>
    <row r="1313" spans="21:22" x14ac:dyDescent="0.3">
      <c r="U1313" s="1" t="s">
        <v>1627</v>
      </c>
      <c r="V1313" s="1"/>
    </row>
    <row r="1314" spans="21:22" x14ac:dyDescent="0.3">
      <c r="U1314" t="s">
        <v>1628</v>
      </c>
    </row>
    <row r="1315" spans="21:22" x14ac:dyDescent="0.3">
      <c r="U1315" t="s">
        <v>1629</v>
      </c>
    </row>
    <row r="1316" spans="21:22" x14ac:dyDescent="0.3">
      <c r="U1316" t="s">
        <v>1630</v>
      </c>
    </row>
    <row r="1317" spans="21:22" x14ac:dyDescent="0.3">
      <c r="U1317" t="s">
        <v>1631</v>
      </c>
    </row>
    <row r="1318" spans="21:22" x14ac:dyDescent="0.3">
      <c r="U1318" t="s">
        <v>1632</v>
      </c>
    </row>
    <row r="1319" spans="21:22" x14ac:dyDescent="0.3">
      <c r="U1319" t="s">
        <v>1633</v>
      </c>
    </row>
    <row r="1320" spans="21:22" x14ac:dyDescent="0.3">
      <c r="U1320" t="s">
        <v>1634</v>
      </c>
    </row>
    <row r="1321" spans="21:22" x14ac:dyDescent="0.3">
      <c r="U1321" t="s">
        <v>1635</v>
      </c>
    </row>
    <row r="1322" spans="21:22" x14ac:dyDescent="0.3">
      <c r="U1322" t="s">
        <v>1636</v>
      </c>
    </row>
    <row r="1323" spans="21:22" x14ac:dyDescent="0.3">
      <c r="U1323" t="s">
        <v>1637</v>
      </c>
    </row>
    <row r="1324" spans="21:22" x14ac:dyDescent="0.3">
      <c r="U1324" t="s">
        <v>1638</v>
      </c>
    </row>
    <row r="1325" spans="21:22" x14ac:dyDescent="0.3">
      <c r="U1325" t="s">
        <v>1639</v>
      </c>
    </row>
    <row r="1326" spans="21:22" x14ac:dyDescent="0.3">
      <c r="U1326" t="s">
        <v>1640</v>
      </c>
    </row>
    <row r="1327" spans="21:22" x14ac:dyDescent="0.3">
      <c r="U1327" t="s">
        <v>1641</v>
      </c>
    </row>
    <row r="1328" spans="21:22" x14ac:dyDescent="0.3">
      <c r="U1328" t="s">
        <v>1642</v>
      </c>
    </row>
    <row r="1329" spans="21:21" x14ac:dyDescent="0.3">
      <c r="U1329" t="s">
        <v>1643</v>
      </c>
    </row>
    <row r="1330" spans="21:21" x14ac:dyDescent="0.3">
      <c r="U1330" t="s">
        <v>1644</v>
      </c>
    </row>
    <row r="1331" spans="21:21" x14ac:dyDescent="0.3">
      <c r="U1331" t="s">
        <v>1645</v>
      </c>
    </row>
    <row r="1332" spans="21:21" x14ac:dyDescent="0.3">
      <c r="U1332" t="s">
        <v>1646</v>
      </c>
    </row>
    <row r="1333" spans="21:21" x14ac:dyDescent="0.3">
      <c r="U1333" t="s">
        <v>1647</v>
      </c>
    </row>
    <row r="1334" spans="21:21" x14ac:dyDescent="0.3">
      <c r="U1334" t="s">
        <v>1648</v>
      </c>
    </row>
    <row r="1335" spans="21:21" x14ac:dyDescent="0.3">
      <c r="U1335" t="s">
        <v>1649</v>
      </c>
    </row>
    <row r="1336" spans="21:21" x14ac:dyDescent="0.3">
      <c r="U1336" t="s">
        <v>1650</v>
      </c>
    </row>
    <row r="1337" spans="21:21" x14ac:dyDescent="0.3">
      <c r="U1337" t="s">
        <v>1651</v>
      </c>
    </row>
    <row r="1338" spans="21:21" x14ac:dyDescent="0.3">
      <c r="U1338" t="s">
        <v>1652</v>
      </c>
    </row>
    <row r="1339" spans="21:21" x14ac:dyDescent="0.3">
      <c r="U1339" t="s">
        <v>1653</v>
      </c>
    </row>
    <row r="1340" spans="21:21" x14ac:dyDescent="0.3">
      <c r="U1340" t="s">
        <v>1654</v>
      </c>
    </row>
    <row r="1341" spans="21:21" x14ac:dyDescent="0.3">
      <c r="U1341" t="s">
        <v>1655</v>
      </c>
    </row>
    <row r="1342" spans="21:21" x14ac:dyDescent="0.3">
      <c r="U1342" t="s">
        <v>1656</v>
      </c>
    </row>
    <row r="1343" spans="21:21" x14ac:dyDescent="0.3">
      <c r="U1343" t="s">
        <v>1657</v>
      </c>
    </row>
    <row r="1344" spans="21:21" x14ac:dyDescent="0.3">
      <c r="U1344" t="s">
        <v>1658</v>
      </c>
    </row>
    <row r="1345" spans="21:21" x14ac:dyDescent="0.3">
      <c r="U1345" t="s">
        <v>1659</v>
      </c>
    </row>
    <row r="1346" spans="21:21" x14ac:dyDescent="0.3">
      <c r="U1346" t="s">
        <v>1660</v>
      </c>
    </row>
    <row r="1347" spans="21:21" x14ac:dyDescent="0.3">
      <c r="U1347" t="s">
        <v>1661</v>
      </c>
    </row>
    <row r="1348" spans="21:21" x14ac:dyDescent="0.3">
      <c r="U1348" t="s">
        <v>1662</v>
      </c>
    </row>
    <row r="1349" spans="21:21" x14ac:dyDescent="0.3">
      <c r="U1349" t="s">
        <v>1663</v>
      </c>
    </row>
    <row r="1350" spans="21:21" x14ac:dyDescent="0.3">
      <c r="U1350" t="s">
        <v>1664</v>
      </c>
    </row>
    <row r="1351" spans="21:21" x14ac:dyDescent="0.3">
      <c r="U1351" t="s">
        <v>1665</v>
      </c>
    </row>
    <row r="1352" spans="21:21" x14ac:dyDescent="0.3">
      <c r="U1352" t="s">
        <v>1666</v>
      </c>
    </row>
    <row r="1353" spans="21:21" x14ac:dyDescent="0.3">
      <c r="U1353" t="s">
        <v>1667</v>
      </c>
    </row>
    <row r="1354" spans="21:21" x14ac:dyDescent="0.3">
      <c r="U1354" t="s">
        <v>1668</v>
      </c>
    </row>
    <row r="1355" spans="21:21" x14ac:dyDescent="0.3">
      <c r="U1355" t="s">
        <v>1669</v>
      </c>
    </row>
    <row r="1356" spans="21:21" x14ac:dyDescent="0.3">
      <c r="U1356" t="s">
        <v>1670</v>
      </c>
    </row>
    <row r="1357" spans="21:21" x14ac:dyDescent="0.3">
      <c r="U1357" t="s">
        <v>1671</v>
      </c>
    </row>
    <row r="1358" spans="21:21" x14ac:dyDescent="0.3">
      <c r="U1358" t="s">
        <v>1672</v>
      </c>
    </row>
    <row r="1359" spans="21:21" x14ac:dyDescent="0.3">
      <c r="U1359" t="s">
        <v>1673</v>
      </c>
    </row>
    <row r="1360" spans="21:21" x14ac:dyDescent="0.3">
      <c r="U1360" t="s">
        <v>1674</v>
      </c>
    </row>
    <row r="1361" spans="21:21" x14ac:dyDescent="0.3">
      <c r="U1361" t="s">
        <v>1675</v>
      </c>
    </row>
    <row r="1362" spans="21:21" x14ac:dyDescent="0.3">
      <c r="U1362" t="s">
        <v>1676</v>
      </c>
    </row>
    <row r="1363" spans="21:21" x14ac:dyDescent="0.3">
      <c r="U1363" t="s">
        <v>1677</v>
      </c>
    </row>
    <row r="1364" spans="21:21" x14ac:dyDescent="0.3">
      <c r="U1364" t="s">
        <v>1678</v>
      </c>
    </row>
    <row r="1365" spans="21:21" x14ac:dyDescent="0.3">
      <c r="U1365" t="s">
        <v>1679</v>
      </c>
    </row>
    <row r="1366" spans="21:21" x14ac:dyDescent="0.3">
      <c r="U1366" t="s">
        <v>1680</v>
      </c>
    </row>
    <row r="1367" spans="21:21" x14ac:dyDescent="0.3">
      <c r="U1367" t="s">
        <v>1681</v>
      </c>
    </row>
    <row r="1368" spans="21:21" x14ac:dyDescent="0.3">
      <c r="U1368" t="s">
        <v>1682</v>
      </c>
    </row>
    <row r="1369" spans="21:21" x14ac:dyDescent="0.3">
      <c r="U1369" t="s">
        <v>1683</v>
      </c>
    </row>
    <row r="1370" spans="21:21" x14ac:dyDescent="0.3">
      <c r="U1370" t="s">
        <v>1684</v>
      </c>
    </row>
    <row r="1371" spans="21:21" x14ac:dyDescent="0.3">
      <c r="U1371" t="s">
        <v>1685</v>
      </c>
    </row>
    <row r="1372" spans="21:21" x14ac:dyDescent="0.3">
      <c r="U1372" t="s">
        <v>1686</v>
      </c>
    </row>
    <row r="1373" spans="21:21" x14ac:dyDescent="0.3">
      <c r="U1373" t="s">
        <v>1687</v>
      </c>
    </row>
    <row r="1374" spans="21:21" x14ac:dyDescent="0.3">
      <c r="U1374" t="s">
        <v>1688</v>
      </c>
    </row>
    <row r="1375" spans="21:21" x14ac:dyDescent="0.3">
      <c r="U1375" t="s">
        <v>1689</v>
      </c>
    </row>
    <row r="1376" spans="21:21" x14ac:dyDescent="0.3">
      <c r="U1376" t="s">
        <v>1690</v>
      </c>
    </row>
    <row r="1377" spans="21:21" x14ac:dyDescent="0.3">
      <c r="U1377" t="s">
        <v>1691</v>
      </c>
    </row>
    <row r="1378" spans="21:21" x14ac:dyDescent="0.3">
      <c r="U1378" t="s">
        <v>1692</v>
      </c>
    </row>
    <row r="1379" spans="21:21" x14ac:dyDescent="0.3">
      <c r="U1379" t="s">
        <v>1693</v>
      </c>
    </row>
    <row r="1380" spans="21:21" x14ac:dyDescent="0.3">
      <c r="U1380" t="s">
        <v>1694</v>
      </c>
    </row>
    <row r="1381" spans="21:21" x14ac:dyDescent="0.3">
      <c r="U1381" t="s">
        <v>1695</v>
      </c>
    </row>
    <row r="1382" spans="21:21" x14ac:dyDescent="0.3">
      <c r="U1382" t="s">
        <v>1696</v>
      </c>
    </row>
    <row r="1383" spans="21:21" x14ac:dyDescent="0.3">
      <c r="U1383" t="s">
        <v>1697</v>
      </c>
    </row>
    <row r="1384" spans="21:21" x14ac:dyDescent="0.3">
      <c r="U1384" t="s">
        <v>1698</v>
      </c>
    </row>
    <row r="1385" spans="21:21" x14ac:dyDescent="0.3">
      <c r="U1385" t="s">
        <v>1699</v>
      </c>
    </row>
    <row r="1386" spans="21:21" x14ac:dyDescent="0.3">
      <c r="U1386" t="s">
        <v>1700</v>
      </c>
    </row>
    <row r="1387" spans="21:21" x14ac:dyDescent="0.3">
      <c r="U1387" t="s">
        <v>1701</v>
      </c>
    </row>
    <row r="1388" spans="21:21" x14ac:dyDescent="0.3">
      <c r="U1388" t="s">
        <v>1702</v>
      </c>
    </row>
    <row r="1389" spans="21:21" x14ac:dyDescent="0.3">
      <c r="U1389" t="s">
        <v>1703</v>
      </c>
    </row>
    <row r="1390" spans="21:21" x14ac:dyDescent="0.3">
      <c r="U1390" t="s">
        <v>1704</v>
      </c>
    </row>
    <row r="1391" spans="21:21" x14ac:dyDescent="0.3">
      <c r="U1391" t="s">
        <v>1705</v>
      </c>
    </row>
    <row r="1392" spans="21:21" x14ac:dyDescent="0.3">
      <c r="U1392" t="s">
        <v>1706</v>
      </c>
    </row>
    <row r="1393" spans="21:21" x14ac:dyDescent="0.3">
      <c r="U1393" t="s">
        <v>1707</v>
      </c>
    </row>
    <row r="1394" spans="21:21" x14ac:dyDescent="0.3">
      <c r="U1394" t="s">
        <v>1708</v>
      </c>
    </row>
    <row r="1395" spans="21:21" x14ac:dyDescent="0.3">
      <c r="U1395" t="s">
        <v>1709</v>
      </c>
    </row>
    <row r="1396" spans="21:21" x14ac:dyDescent="0.3">
      <c r="U1396" t="s">
        <v>1710</v>
      </c>
    </row>
    <row r="1397" spans="21:21" x14ac:dyDescent="0.3">
      <c r="U1397" t="s">
        <v>1711</v>
      </c>
    </row>
    <row r="1398" spans="21:21" x14ac:dyDescent="0.3">
      <c r="U1398" t="s">
        <v>1712</v>
      </c>
    </row>
    <row r="1399" spans="21:21" x14ac:dyDescent="0.3">
      <c r="U1399" t="s">
        <v>1713</v>
      </c>
    </row>
    <row r="1400" spans="21:21" x14ac:dyDescent="0.3">
      <c r="U1400" t="s">
        <v>1714</v>
      </c>
    </row>
    <row r="1401" spans="21:21" x14ac:dyDescent="0.3">
      <c r="U1401" t="s">
        <v>1715</v>
      </c>
    </row>
    <row r="1402" spans="21:21" x14ac:dyDescent="0.3">
      <c r="U1402" t="s">
        <v>1716</v>
      </c>
    </row>
    <row r="1403" spans="21:21" x14ac:dyDescent="0.3">
      <c r="U1403" t="s">
        <v>1717</v>
      </c>
    </row>
    <row r="1404" spans="21:21" x14ac:dyDescent="0.3">
      <c r="U1404" t="s">
        <v>1718</v>
      </c>
    </row>
    <row r="1405" spans="21:21" x14ac:dyDescent="0.3">
      <c r="U1405" t="s">
        <v>1719</v>
      </c>
    </row>
    <row r="1406" spans="21:21" x14ac:dyDescent="0.3">
      <c r="U1406" t="s">
        <v>1720</v>
      </c>
    </row>
    <row r="1407" spans="21:21" x14ac:dyDescent="0.3">
      <c r="U1407" t="s">
        <v>1721</v>
      </c>
    </row>
    <row r="1408" spans="21:21" x14ac:dyDescent="0.3">
      <c r="U1408" t="s">
        <v>1722</v>
      </c>
    </row>
    <row r="1409" spans="21:21" x14ac:dyDescent="0.3">
      <c r="U1409" t="s">
        <v>1723</v>
      </c>
    </row>
    <row r="1410" spans="21:21" x14ac:dyDescent="0.3">
      <c r="U1410" t="s">
        <v>1724</v>
      </c>
    </row>
    <row r="1411" spans="21:21" x14ac:dyDescent="0.3">
      <c r="U1411" t="s">
        <v>1725</v>
      </c>
    </row>
    <row r="1412" spans="21:21" x14ac:dyDescent="0.3">
      <c r="U1412" t="s">
        <v>1726</v>
      </c>
    </row>
    <row r="1413" spans="21:21" x14ac:dyDescent="0.3">
      <c r="U1413" t="s">
        <v>1727</v>
      </c>
    </row>
    <row r="1414" spans="21:21" x14ac:dyDescent="0.3">
      <c r="U1414" t="s">
        <v>1728</v>
      </c>
    </row>
    <row r="1415" spans="21:21" x14ac:dyDescent="0.3">
      <c r="U1415" t="s">
        <v>1729</v>
      </c>
    </row>
    <row r="1416" spans="21:21" x14ac:dyDescent="0.3">
      <c r="U1416" t="s">
        <v>1730</v>
      </c>
    </row>
    <row r="1417" spans="21:21" x14ac:dyDescent="0.3">
      <c r="U1417" t="s">
        <v>1731</v>
      </c>
    </row>
    <row r="1418" spans="21:21" x14ac:dyDescent="0.3">
      <c r="U1418" t="s">
        <v>1732</v>
      </c>
    </row>
    <row r="1419" spans="21:21" x14ac:dyDescent="0.3">
      <c r="U1419" t="s">
        <v>1733</v>
      </c>
    </row>
    <row r="1420" spans="21:21" x14ac:dyDescent="0.3">
      <c r="U1420" t="s">
        <v>1734</v>
      </c>
    </row>
    <row r="1421" spans="21:21" x14ac:dyDescent="0.3">
      <c r="U1421" t="s">
        <v>1735</v>
      </c>
    </row>
    <row r="1422" spans="21:21" x14ac:dyDescent="0.3">
      <c r="U1422" t="s">
        <v>1736</v>
      </c>
    </row>
    <row r="1423" spans="21:21" x14ac:dyDescent="0.3">
      <c r="U1423" t="s">
        <v>1737</v>
      </c>
    </row>
    <row r="1424" spans="21:21" x14ac:dyDescent="0.3">
      <c r="U1424" t="s">
        <v>1738</v>
      </c>
    </row>
    <row r="1425" spans="21:21" x14ac:dyDescent="0.3">
      <c r="U1425" t="s">
        <v>1739</v>
      </c>
    </row>
    <row r="1426" spans="21:21" x14ac:dyDescent="0.3">
      <c r="U1426" t="s">
        <v>1740</v>
      </c>
    </row>
    <row r="1427" spans="21:21" x14ac:dyDescent="0.3">
      <c r="U1427" t="s">
        <v>1741</v>
      </c>
    </row>
    <row r="1428" spans="21:21" x14ac:dyDescent="0.3">
      <c r="U1428" t="s">
        <v>1742</v>
      </c>
    </row>
    <row r="1429" spans="21:21" x14ac:dyDescent="0.3">
      <c r="U1429" t="s">
        <v>1743</v>
      </c>
    </row>
    <row r="1430" spans="21:21" x14ac:dyDescent="0.3">
      <c r="U1430" t="s">
        <v>1744</v>
      </c>
    </row>
    <row r="1431" spans="21:21" x14ac:dyDescent="0.3">
      <c r="U1431" t="s">
        <v>1745</v>
      </c>
    </row>
    <row r="1432" spans="21:21" x14ac:dyDescent="0.3">
      <c r="U1432" t="s">
        <v>1746</v>
      </c>
    </row>
    <row r="1433" spans="21:21" x14ac:dyDescent="0.3">
      <c r="U1433" t="s">
        <v>1747</v>
      </c>
    </row>
    <row r="1434" spans="21:21" x14ac:dyDescent="0.3">
      <c r="U1434" t="s">
        <v>1748</v>
      </c>
    </row>
    <row r="1435" spans="21:21" x14ac:dyDescent="0.3">
      <c r="U1435" t="s">
        <v>1749</v>
      </c>
    </row>
    <row r="1436" spans="21:21" x14ac:dyDescent="0.3">
      <c r="U1436" t="s">
        <v>1750</v>
      </c>
    </row>
    <row r="1437" spans="21:21" x14ac:dyDescent="0.3">
      <c r="U1437" t="s">
        <v>1751</v>
      </c>
    </row>
    <row r="1438" spans="21:21" x14ac:dyDescent="0.3">
      <c r="U1438" t="s">
        <v>1752</v>
      </c>
    </row>
    <row r="1439" spans="21:21" x14ac:dyDescent="0.3">
      <c r="U1439" t="s">
        <v>1753</v>
      </c>
    </row>
    <row r="1440" spans="21:21" x14ac:dyDescent="0.3">
      <c r="U1440" t="s">
        <v>1754</v>
      </c>
    </row>
    <row r="1441" spans="21:21" x14ac:dyDescent="0.3">
      <c r="U1441" t="s">
        <v>1755</v>
      </c>
    </row>
    <row r="1442" spans="21:21" x14ac:dyDescent="0.3">
      <c r="U1442" t="s">
        <v>1756</v>
      </c>
    </row>
    <row r="1443" spans="21:21" x14ac:dyDescent="0.3">
      <c r="U1443" t="s">
        <v>1757</v>
      </c>
    </row>
    <row r="1444" spans="21:21" x14ac:dyDescent="0.3">
      <c r="U1444" t="s">
        <v>1758</v>
      </c>
    </row>
    <row r="1445" spans="21:21" x14ac:dyDescent="0.3">
      <c r="U1445" t="s">
        <v>1759</v>
      </c>
    </row>
    <row r="1446" spans="21:21" x14ac:dyDescent="0.3">
      <c r="U1446" t="s">
        <v>1760</v>
      </c>
    </row>
    <row r="1447" spans="21:21" x14ac:dyDescent="0.3">
      <c r="U1447" t="s">
        <v>1761</v>
      </c>
    </row>
    <row r="1448" spans="21:21" x14ac:dyDescent="0.3">
      <c r="U1448" t="s">
        <v>1762</v>
      </c>
    </row>
    <row r="1449" spans="21:21" x14ac:dyDescent="0.3">
      <c r="U1449" t="s">
        <v>1763</v>
      </c>
    </row>
    <row r="1450" spans="21:21" x14ac:dyDescent="0.3">
      <c r="U1450" t="s">
        <v>1764</v>
      </c>
    </row>
    <row r="1451" spans="21:21" x14ac:dyDescent="0.3">
      <c r="U1451" t="s">
        <v>1765</v>
      </c>
    </row>
    <row r="1452" spans="21:21" x14ac:dyDescent="0.3">
      <c r="U1452" t="s">
        <v>1766</v>
      </c>
    </row>
    <row r="1453" spans="21:21" x14ac:dyDescent="0.3">
      <c r="U1453" t="s">
        <v>1767</v>
      </c>
    </row>
    <row r="1454" spans="21:21" x14ac:dyDescent="0.3">
      <c r="U1454" t="s">
        <v>1768</v>
      </c>
    </row>
    <row r="1455" spans="21:21" x14ac:dyDescent="0.3">
      <c r="U1455" t="s">
        <v>1769</v>
      </c>
    </row>
    <row r="1456" spans="21:21" x14ac:dyDescent="0.3">
      <c r="U1456" t="s">
        <v>1770</v>
      </c>
    </row>
    <row r="1457" spans="21:21" x14ac:dyDescent="0.3">
      <c r="U1457" t="s">
        <v>1771</v>
      </c>
    </row>
    <row r="1458" spans="21:21" x14ac:dyDescent="0.3">
      <c r="U1458" t="s">
        <v>1772</v>
      </c>
    </row>
    <row r="1459" spans="21:21" x14ac:dyDescent="0.3">
      <c r="U1459" t="s">
        <v>1773</v>
      </c>
    </row>
    <row r="1460" spans="21:21" x14ac:dyDescent="0.3">
      <c r="U1460" t="s">
        <v>1774</v>
      </c>
    </row>
    <row r="1461" spans="21:21" x14ac:dyDescent="0.3">
      <c r="U1461" t="s">
        <v>1775</v>
      </c>
    </row>
    <row r="1462" spans="21:21" x14ac:dyDescent="0.3">
      <c r="U1462" t="s">
        <v>1776</v>
      </c>
    </row>
    <row r="1463" spans="21:21" x14ac:dyDescent="0.3">
      <c r="U1463" t="s">
        <v>1777</v>
      </c>
    </row>
    <row r="1464" spans="21:21" x14ac:dyDescent="0.3">
      <c r="U1464" t="s">
        <v>1778</v>
      </c>
    </row>
    <row r="1465" spans="21:21" x14ac:dyDescent="0.3">
      <c r="U1465" t="s">
        <v>1779</v>
      </c>
    </row>
    <row r="1466" spans="21:21" x14ac:dyDescent="0.3">
      <c r="U1466" t="s">
        <v>1780</v>
      </c>
    </row>
    <row r="1467" spans="21:21" x14ac:dyDescent="0.3">
      <c r="U1467" t="s">
        <v>1781</v>
      </c>
    </row>
    <row r="1468" spans="21:21" x14ac:dyDescent="0.3">
      <c r="U1468" t="s">
        <v>1782</v>
      </c>
    </row>
    <row r="1469" spans="21:21" x14ac:dyDescent="0.3">
      <c r="U1469" t="s">
        <v>1783</v>
      </c>
    </row>
    <row r="1470" spans="21:21" x14ac:dyDescent="0.3">
      <c r="U1470" t="s">
        <v>1784</v>
      </c>
    </row>
    <row r="1471" spans="21:21" x14ac:dyDescent="0.3">
      <c r="U1471" t="s">
        <v>1785</v>
      </c>
    </row>
    <row r="1472" spans="21:21" x14ac:dyDescent="0.3">
      <c r="U1472" t="s">
        <v>1786</v>
      </c>
    </row>
    <row r="1473" spans="21:21" x14ac:dyDescent="0.3">
      <c r="U1473" t="s">
        <v>1787</v>
      </c>
    </row>
    <row r="1474" spans="21:21" x14ac:dyDescent="0.3">
      <c r="U1474" t="s">
        <v>1788</v>
      </c>
    </row>
    <row r="1475" spans="21:21" x14ac:dyDescent="0.3">
      <c r="U1475" t="s">
        <v>1789</v>
      </c>
    </row>
    <row r="1476" spans="21:21" x14ac:dyDescent="0.3">
      <c r="U1476" t="s">
        <v>1790</v>
      </c>
    </row>
    <row r="1477" spans="21:21" x14ac:dyDescent="0.3">
      <c r="U1477" t="s">
        <v>1791</v>
      </c>
    </row>
    <row r="1478" spans="21:21" x14ac:dyDescent="0.3">
      <c r="U1478" t="s">
        <v>1792</v>
      </c>
    </row>
    <row r="1479" spans="21:21" x14ac:dyDescent="0.3">
      <c r="U1479" t="s">
        <v>1793</v>
      </c>
    </row>
    <row r="1480" spans="21:21" x14ac:dyDescent="0.3">
      <c r="U1480" t="s">
        <v>1794</v>
      </c>
    </row>
    <row r="1481" spans="21:21" x14ac:dyDescent="0.3">
      <c r="U1481" t="s">
        <v>1795</v>
      </c>
    </row>
    <row r="1482" spans="21:21" x14ac:dyDescent="0.3">
      <c r="U1482" t="s">
        <v>1796</v>
      </c>
    </row>
    <row r="1483" spans="21:21" x14ac:dyDescent="0.3">
      <c r="U1483" t="s">
        <v>1797</v>
      </c>
    </row>
    <row r="1484" spans="21:21" x14ac:dyDescent="0.3">
      <c r="U1484" t="s">
        <v>1798</v>
      </c>
    </row>
    <row r="1485" spans="21:21" x14ac:dyDescent="0.3">
      <c r="U1485" t="s">
        <v>1799</v>
      </c>
    </row>
    <row r="1486" spans="21:21" x14ac:dyDescent="0.3">
      <c r="U1486" t="s">
        <v>1800</v>
      </c>
    </row>
    <row r="1487" spans="21:21" x14ac:dyDescent="0.3">
      <c r="U1487" t="s">
        <v>1801</v>
      </c>
    </row>
    <row r="1488" spans="21:21" x14ac:dyDescent="0.3">
      <c r="U1488" t="s">
        <v>1802</v>
      </c>
    </row>
    <row r="1489" spans="21:21" x14ac:dyDescent="0.3">
      <c r="U1489" t="s">
        <v>1803</v>
      </c>
    </row>
    <row r="1490" spans="21:21" x14ac:dyDescent="0.3">
      <c r="U1490" t="s">
        <v>1804</v>
      </c>
    </row>
    <row r="1491" spans="21:21" x14ac:dyDescent="0.3">
      <c r="U1491" t="s">
        <v>1805</v>
      </c>
    </row>
    <row r="1492" spans="21:21" x14ac:dyDescent="0.3">
      <c r="U1492" t="s">
        <v>1806</v>
      </c>
    </row>
    <row r="1493" spans="21:21" x14ac:dyDescent="0.3">
      <c r="U1493" t="s">
        <v>1807</v>
      </c>
    </row>
    <row r="1494" spans="21:21" x14ac:dyDescent="0.3">
      <c r="U1494" t="s">
        <v>1808</v>
      </c>
    </row>
    <row r="1495" spans="21:21" x14ac:dyDescent="0.3">
      <c r="U1495" t="s">
        <v>1809</v>
      </c>
    </row>
    <row r="1496" spans="21:21" x14ac:dyDescent="0.3">
      <c r="U1496" t="s">
        <v>1810</v>
      </c>
    </row>
    <row r="1497" spans="21:21" x14ac:dyDescent="0.3">
      <c r="U1497" t="s">
        <v>1811</v>
      </c>
    </row>
    <row r="1498" spans="21:21" x14ac:dyDescent="0.3">
      <c r="U1498" t="s">
        <v>1812</v>
      </c>
    </row>
    <row r="1499" spans="21:21" x14ac:dyDescent="0.3">
      <c r="U1499" t="s">
        <v>1813</v>
      </c>
    </row>
    <row r="1500" spans="21:21" x14ac:dyDescent="0.3">
      <c r="U1500" t="s">
        <v>1814</v>
      </c>
    </row>
    <row r="1501" spans="21:21" x14ac:dyDescent="0.3">
      <c r="U1501" t="s">
        <v>1815</v>
      </c>
    </row>
    <row r="1502" spans="21:21" x14ac:dyDescent="0.3">
      <c r="U1502" t="s">
        <v>1816</v>
      </c>
    </row>
    <row r="1503" spans="21:21" x14ac:dyDescent="0.3">
      <c r="U1503" t="s">
        <v>1817</v>
      </c>
    </row>
    <row r="1504" spans="21:21" x14ac:dyDescent="0.3">
      <c r="U1504" t="s">
        <v>1818</v>
      </c>
    </row>
    <row r="1505" spans="21:21" x14ac:dyDescent="0.3">
      <c r="U1505" t="s">
        <v>1819</v>
      </c>
    </row>
    <row r="1506" spans="21:21" x14ac:dyDescent="0.3">
      <c r="U1506" t="s">
        <v>1820</v>
      </c>
    </row>
    <row r="1507" spans="21:21" x14ac:dyDescent="0.3">
      <c r="U1507" t="s">
        <v>1821</v>
      </c>
    </row>
    <row r="1508" spans="21:21" x14ac:dyDescent="0.3">
      <c r="U1508" t="s">
        <v>1822</v>
      </c>
    </row>
    <row r="1509" spans="21:21" x14ac:dyDescent="0.3">
      <c r="U1509" t="s">
        <v>1823</v>
      </c>
    </row>
    <row r="1510" spans="21:21" x14ac:dyDescent="0.3">
      <c r="U1510" t="s">
        <v>1824</v>
      </c>
    </row>
    <row r="1511" spans="21:21" x14ac:dyDescent="0.3">
      <c r="U1511" t="s">
        <v>1825</v>
      </c>
    </row>
    <row r="1512" spans="21:21" x14ac:dyDescent="0.3">
      <c r="U1512" t="s">
        <v>1826</v>
      </c>
    </row>
    <row r="1513" spans="21:21" x14ac:dyDescent="0.3">
      <c r="U1513" t="s">
        <v>1827</v>
      </c>
    </row>
    <row r="1514" spans="21:21" x14ac:dyDescent="0.3">
      <c r="U1514" t="s">
        <v>1828</v>
      </c>
    </row>
    <row r="1515" spans="21:21" x14ac:dyDescent="0.3">
      <c r="U1515" t="s">
        <v>1829</v>
      </c>
    </row>
    <row r="1516" spans="21:21" x14ac:dyDescent="0.3">
      <c r="U1516" t="s">
        <v>1830</v>
      </c>
    </row>
    <row r="1517" spans="21:21" x14ac:dyDescent="0.3">
      <c r="U1517" t="s">
        <v>1831</v>
      </c>
    </row>
    <row r="1518" spans="21:21" x14ac:dyDescent="0.3">
      <c r="U1518" t="s">
        <v>1832</v>
      </c>
    </row>
    <row r="1519" spans="21:21" x14ac:dyDescent="0.3">
      <c r="U1519" t="s">
        <v>1833</v>
      </c>
    </row>
    <row r="1520" spans="21:21" x14ac:dyDescent="0.3">
      <c r="U1520" t="s">
        <v>1834</v>
      </c>
    </row>
    <row r="1521" spans="21:21" x14ac:dyDescent="0.3">
      <c r="U1521" t="s">
        <v>1835</v>
      </c>
    </row>
    <row r="1522" spans="21:21" x14ac:dyDescent="0.3">
      <c r="U1522" t="s">
        <v>1836</v>
      </c>
    </row>
    <row r="1523" spans="21:21" x14ac:dyDescent="0.3">
      <c r="U1523" t="s">
        <v>1837</v>
      </c>
    </row>
    <row r="1524" spans="21:21" x14ac:dyDescent="0.3">
      <c r="U1524" t="s">
        <v>1838</v>
      </c>
    </row>
    <row r="1525" spans="21:21" x14ac:dyDescent="0.3">
      <c r="U1525" t="s">
        <v>1839</v>
      </c>
    </row>
    <row r="1526" spans="21:21" x14ac:dyDescent="0.3">
      <c r="U1526" t="s">
        <v>1840</v>
      </c>
    </row>
    <row r="1527" spans="21:21" x14ac:dyDescent="0.3">
      <c r="U1527" t="s">
        <v>1841</v>
      </c>
    </row>
    <row r="1528" spans="21:21" x14ac:dyDescent="0.3">
      <c r="U1528" t="s">
        <v>1842</v>
      </c>
    </row>
    <row r="1529" spans="21:21" x14ac:dyDescent="0.3">
      <c r="U1529" t="s">
        <v>1843</v>
      </c>
    </row>
    <row r="1530" spans="21:21" x14ac:dyDescent="0.3">
      <c r="U1530" t="s">
        <v>1844</v>
      </c>
    </row>
    <row r="1531" spans="21:21" x14ac:dyDescent="0.3">
      <c r="U1531" t="s">
        <v>1845</v>
      </c>
    </row>
    <row r="1532" spans="21:21" x14ac:dyDescent="0.3">
      <c r="U1532" t="s">
        <v>1846</v>
      </c>
    </row>
    <row r="1533" spans="21:21" x14ac:dyDescent="0.3">
      <c r="U1533" t="s">
        <v>1847</v>
      </c>
    </row>
    <row r="1534" spans="21:21" x14ac:dyDescent="0.3">
      <c r="U1534" t="s">
        <v>1848</v>
      </c>
    </row>
    <row r="1535" spans="21:21" x14ac:dyDescent="0.3">
      <c r="U1535" t="s">
        <v>1849</v>
      </c>
    </row>
    <row r="1536" spans="21:21" x14ac:dyDescent="0.3">
      <c r="U1536" t="s">
        <v>1850</v>
      </c>
    </row>
    <row r="1537" spans="21:21" x14ac:dyDescent="0.3">
      <c r="U1537" t="s">
        <v>1851</v>
      </c>
    </row>
    <row r="1538" spans="21:21" x14ac:dyDescent="0.3">
      <c r="U1538" t="s">
        <v>1852</v>
      </c>
    </row>
    <row r="1539" spans="21:21" x14ac:dyDescent="0.3">
      <c r="U1539" t="s">
        <v>1853</v>
      </c>
    </row>
    <row r="1540" spans="21:21" x14ac:dyDescent="0.3">
      <c r="U1540" t="s">
        <v>1854</v>
      </c>
    </row>
    <row r="1541" spans="21:21" x14ac:dyDescent="0.3">
      <c r="U1541" t="s">
        <v>1855</v>
      </c>
    </row>
    <row r="1542" spans="21:21" x14ac:dyDescent="0.3">
      <c r="U1542" t="s">
        <v>1856</v>
      </c>
    </row>
    <row r="1543" spans="21:21" x14ac:dyDescent="0.3">
      <c r="U1543" t="s">
        <v>1857</v>
      </c>
    </row>
    <row r="1544" spans="21:21" x14ac:dyDescent="0.3">
      <c r="U1544" t="s">
        <v>1858</v>
      </c>
    </row>
    <row r="1545" spans="21:21" x14ac:dyDescent="0.3">
      <c r="U1545" t="s">
        <v>1859</v>
      </c>
    </row>
    <row r="1546" spans="21:21" x14ac:dyDescent="0.3">
      <c r="U1546" t="s">
        <v>1860</v>
      </c>
    </row>
    <row r="1547" spans="21:21" x14ac:dyDescent="0.3">
      <c r="U1547" t="s">
        <v>1861</v>
      </c>
    </row>
    <row r="1548" spans="21:21" x14ac:dyDescent="0.3">
      <c r="U1548" t="s">
        <v>1862</v>
      </c>
    </row>
    <row r="1549" spans="21:21" x14ac:dyDescent="0.3">
      <c r="U1549" t="s">
        <v>1863</v>
      </c>
    </row>
    <row r="1550" spans="21:21" x14ac:dyDescent="0.3">
      <c r="U1550" t="s">
        <v>1864</v>
      </c>
    </row>
    <row r="1551" spans="21:21" x14ac:dyDescent="0.3">
      <c r="U1551" t="s">
        <v>1865</v>
      </c>
    </row>
    <row r="1552" spans="21:21" x14ac:dyDescent="0.3">
      <c r="U1552" t="s">
        <v>1866</v>
      </c>
    </row>
    <row r="1553" spans="21:21" x14ac:dyDescent="0.3">
      <c r="U1553" t="s">
        <v>1867</v>
      </c>
    </row>
    <row r="1554" spans="21:21" x14ac:dyDescent="0.3">
      <c r="U1554" t="s">
        <v>1868</v>
      </c>
    </row>
    <row r="1555" spans="21:21" x14ac:dyDescent="0.3">
      <c r="U1555" t="s">
        <v>1869</v>
      </c>
    </row>
    <row r="1556" spans="21:21" x14ac:dyDescent="0.3">
      <c r="U1556" t="s">
        <v>1870</v>
      </c>
    </row>
    <row r="1557" spans="21:21" x14ac:dyDescent="0.3">
      <c r="U1557" t="s">
        <v>1871</v>
      </c>
    </row>
    <row r="1558" spans="21:21" x14ac:dyDescent="0.3">
      <c r="U1558" t="s">
        <v>1872</v>
      </c>
    </row>
    <row r="1559" spans="21:21" x14ac:dyDescent="0.3">
      <c r="U1559" t="s">
        <v>1873</v>
      </c>
    </row>
    <row r="1560" spans="21:21" x14ac:dyDescent="0.3">
      <c r="U1560" t="s">
        <v>1874</v>
      </c>
    </row>
    <row r="1561" spans="21:21" x14ac:dyDescent="0.3">
      <c r="U1561" t="s">
        <v>1875</v>
      </c>
    </row>
    <row r="1562" spans="21:21" x14ac:dyDescent="0.3">
      <c r="U1562" t="s">
        <v>1876</v>
      </c>
    </row>
    <row r="1563" spans="21:21" x14ac:dyDescent="0.3">
      <c r="U1563" t="s">
        <v>1877</v>
      </c>
    </row>
    <row r="1564" spans="21:21" x14ac:dyDescent="0.3">
      <c r="U1564" t="s">
        <v>1878</v>
      </c>
    </row>
    <row r="1565" spans="21:21" x14ac:dyDescent="0.3">
      <c r="U1565" t="s">
        <v>1879</v>
      </c>
    </row>
    <row r="1566" spans="21:21" x14ac:dyDescent="0.3">
      <c r="U1566" t="s">
        <v>1880</v>
      </c>
    </row>
    <row r="1567" spans="21:21" x14ac:dyDescent="0.3">
      <c r="U1567" t="s">
        <v>1881</v>
      </c>
    </row>
    <row r="1568" spans="21:21" x14ac:dyDescent="0.3">
      <c r="U1568" t="s">
        <v>1882</v>
      </c>
    </row>
    <row r="1569" spans="21:21" x14ac:dyDescent="0.3">
      <c r="U1569" t="s">
        <v>1883</v>
      </c>
    </row>
    <row r="1570" spans="21:21" x14ac:dyDescent="0.3">
      <c r="U1570" t="s">
        <v>1884</v>
      </c>
    </row>
    <row r="1571" spans="21:21" x14ac:dyDescent="0.3">
      <c r="U1571" t="s">
        <v>1885</v>
      </c>
    </row>
    <row r="1572" spans="21:21" x14ac:dyDescent="0.3">
      <c r="U1572" t="s">
        <v>1886</v>
      </c>
    </row>
    <row r="1573" spans="21:21" x14ac:dyDescent="0.3">
      <c r="U1573" t="s">
        <v>1887</v>
      </c>
    </row>
    <row r="1574" spans="21:21" x14ac:dyDescent="0.3">
      <c r="U1574" t="s">
        <v>1888</v>
      </c>
    </row>
    <row r="1575" spans="21:21" x14ac:dyDescent="0.3">
      <c r="U1575" t="s">
        <v>1889</v>
      </c>
    </row>
    <row r="1576" spans="21:21" x14ac:dyDescent="0.3">
      <c r="U1576" t="s">
        <v>1890</v>
      </c>
    </row>
    <row r="1577" spans="21:21" x14ac:dyDescent="0.3">
      <c r="U1577" t="s">
        <v>1891</v>
      </c>
    </row>
    <row r="1578" spans="21:21" x14ac:dyDescent="0.3">
      <c r="U1578" t="s">
        <v>1892</v>
      </c>
    </row>
    <row r="1579" spans="21:21" x14ac:dyDescent="0.3">
      <c r="U1579" t="s">
        <v>1893</v>
      </c>
    </row>
    <row r="1580" spans="21:21" x14ac:dyDescent="0.3">
      <c r="U1580" t="s">
        <v>1894</v>
      </c>
    </row>
    <row r="1581" spans="21:21" x14ac:dyDescent="0.3">
      <c r="U1581" t="s">
        <v>1895</v>
      </c>
    </row>
    <row r="1582" spans="21:21" x14ac:dyDescent="0.3">
      <c r="U1582" t="s">
        <v>1896</v>
      </c>
    </row>
    <row r="1583" spans="21:21" x14ac:dyDescent="0.3">
      <c r="U1583" t="s">
        <v>1897</v>
      </c>
    </row>
    <row r="1584" spans="21:21" x14ac:dyDescent="0.3">
      <c r="U1584" t="s">
        <v>1898</v>
      </c>
    </row>
    <row r="1585" spans="21:21" x14ac:dyDescent="0.3">
      <c r="U1585" t="s">
        <v>1899</v>
      </c>
    </row>
    <row r="1586" spans="21:21" x14ac:dyDescent="0.3">
      <c r="U1586" t="s">
        <v>1900</v>
      </c>
    </row>
    <row r="1587" spans="21:21" x14ac:dyDescent="0.3">
      <c r="U1587" t="s">
        <v>1901</v>
      </c>
    </row>
    <row r="1588" spans="21:21" x14ac:dyDescent="0.3">
      <c r="U1588" t="s">
        <v>1902</v>
      </c>
    </row>
    <row r="1589" spans="21:21" x14ac:dyDescent="0.3">
      <c r="U1589" t="s">
        <v>1903</v>
      </c>
    </row>
    <row r="1590" spans="21:21" x14ac:dyDescent="0.3">
      <c r="U1590" t="s">
        <v>1904</v>
      </c>
    </row>
    <row r="1591" spans="21:21" x14ac:dyDescent="0.3">
      <c r="U1591" t="s">
        <v>1905</v>
      </c>
    </row>
    <row r="1592" spans="21:21" x14ac:dyDescent="0.3">
      <c r="U1592" t="s">
        <v>1906</v>
      </c>
    </row>
    <row r="1593" spans="21:21" x14ac:dyDescent="0.3">
      <c r="U1593" t="s">
        <v>1907</v>
      </c>
    </row>
    <row r="1594" spans="21:21" x14ac:dyDescent="0.3">
      <c r="U1594" t="s">
        <v>1908</v>
      </c>
    </row>
    <row r="1595" spans="21:21" x14ac:dyDescent="0.3">
      <c r="U1595" t="s">
        <v>1909</v>
      </c>
    </row>
    <row r="1596" spans="21:21" x14ac:dyDescent="0.3">
      <c r="U1596" t="s">
        <v>1910</v>
      </c>
    </row>
    <row r="1597" spans="21:21" x14ac:dyDescent="0.3">
      <c r="U1597" t="s">
        <v>1911</v>
      </c>
    </row>
    <row r="1598" spans="21:21" x14ac:dyDescent="0.3">
      <c r="U1598" t="s">
        <v>1912</v>
      </c>
    </row>
    <row r="1599" spans="21:21" x14ac:dyDescent="0.3">
      <c r="U1599" t="s">
        <v>1913</v>
      </c>
    </row>
    <row r="1600" spans="21:21" x14ac:dyDescent="0.3">
      <c r="U1600" t="s">
        <v>1914</v>
      </c>
    </row>
    <row r="1601" spans="21:21" x14ac:dyDescent="0.3">
      <c r="U1601" t="s">
        <v>1915</v>
      </c>
    </row>
    <row r="1602" spans="21:21" x14ac:dyDescent="0.3">
      <c r="U1602" t="s">
        <v>1916</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3a13e49e-2ea0-4be7-98e3-a344c68ac746"/>
    <ds:schemaRef ds:uri="http://purl.org/dc/dcmitype/"/>
    <ds:schemaRef ds:uri="http://schemas.openxmlformats.org/package/2006/metadata/core-properties"/>
    <ds:schemaRef ds:uri="99ad40cc-680a-4aa6-833b-2b0486d3fb11"/>
  </ds:schemaRefs>
</ds:datastoreItem>
</file>

<file path=customXml/itemProps2.xml><?xml version="1.0" encoding="utf-8"?>
<ds:datastoreItem xmlns:ds="http://schemas.openxmlformats.org/officeDocument/2006/customXml" ds:itemID="{2B9527BE-1202-457A-BC43-357AAD266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