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drawings/drawing2.xml" ContentType="application/vnd.openxmlformats-officedocument.drawing+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drawings/drawing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hidePivotFieldList="1" defaultThemeVersion="166925"/>
  <mc:AlternateContent xmlns:mc="http://schemas.openxmlformats.org/markup-compatibility/2006">
    <mc:Choice Requires="x15">
      <x15ac:absPath xmlns:x15ac="http://schemas.microsoft.com/office/spreadsheetml/2010/11/ac" url="https://ascaqua-my.sharepoint.com/personal/samuel_forsans_asc-aqua_org/Documents/Desktop/"/>
    </mc:Choice>
  </mc:AlternateContent>
  <xr:revisionPtr revIDLastSave="0" documentId="8_{0FAE32AB-AB62-477B-8ABF-6D56B6860472}" xr6:coauthVersionLast="47" xr6:coauthVersionMax="47" xr10:uidLastSave="{00000000-0000-0000-0000-000000000000}"/>
  <workbookProtection workbookAlgorithmName="SHA-512" workbookHashValue="/t/pzKiZSygxj/xYdv597LeDxxUO2au3FQFehjx/Jxbp8KAFGvbJR8gendbpEREBjSl+3qaodnzQ/Bhco1ItJA==" workbookSaltValue="tGArr5VR+QY7yA5cRbdC2Q==" workbookSpinCount="100000" lockStructure="1"/>
  <bookViews>
    <workbookView xWindow="28680" yWindow="-5055" windowWidth="29040" windowHeight="17520" tabRatio="685" xr2:uid="{FD32E8E5-3906-4D8A-850C-0BF6599CF705}"/>
  </bookViews>
  <sheets>
    <sheet name="Start page" sheetId="32" r:id="rId1"/>
    <sheet name="Level 1 &amp; 2" sheetId="27" r:id="rId2"/>
    <sheet name="Level 3" sheetId="56" r:id="rId3"/>
    <sheet name="Indicator tresholds" sheetId="57" r:id="rId4"/>
    <sheet name="Dropdown table" sheetId="58" state="hidden" r:id="rId5"/>
  </sheets>
  <externalReferences>
    <externalReference r:id="rId6"/>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8" i="58" l="1"/>
  <c r="C8" i="58"/>
  <c r="B8" i="58"/>
  <c r="A8" i="58"/>
  <c r="D7" i="58"/>
  <c r="C7" i="58"/>
  <c r="B7" i="58"/>
  <c r="A7" i="58"/>
  <c r="D6" i="58"/>
  <c r="C6" i="58"/>
  <c r="B6" i="58"/>
  <c r="A6" i="58"/>
  <c r="D5" i="58"/>
  <c r="C5" i="58"/>
  <c r="B5" i="58"/>
  <c r="A5" i="58"/>
  <c r="D4" i="58"/>
  <c r="C4" i="58"/>
  <c r="B4" i="58"/>
  <c r="A4" i="58"/>
  <c r="H3" i="58" a="1"/>
  <c r="H3" i="58" s="1"/>
  <c r="K3" i="58" s="1" a="1"/>
  <c r="K3" i="58" s="1"/>
  <c r="D3" i="58"/>
  <c r="C3" i="58"/>
  <c r="B3" i="58"/>
  <c r="A3" i="58"/>
  <c r="E3" i="58" l="1" a="1"/>
  <c r="E3" i="58" s="1"/>
  <c r="C5" i="56"/>
  <c r="C5" i="27"/>
  <c r="H46" i="56" l="1"/>
  <c r="H48" i="56"/>
  <c r="H49" i="56"/>
  <c r="H50" i="56"/>
  <c r="H51" i="56"/>
  <c r="H53" i="56"/>
  <c r="H54" i="56"/>
  <c r="H55" i="56"/>
  <c r="H56" i="56"/>
  <c r="H58" i="56"/>
  <c r="H59" i="56"/>
  <c r="H60" i="56"/>
  <c r="H61" i="56"/>
  <c r="H63" i="56"/>
  <c r="H64" i="56"/>
  <c r="H45" i="56"/>
  <c r="H26" i="56"/>
  <c r="H28" i="56"/>
  <c r="H29" i="56"/>
  <c r="H30" i="56"/>
  <c r="H31" i="56"/>
  <c r="H33" i="56"/>
  <c r="H34" i="56"/>
  <c r="H35" i="56"/>
  <c r="H36" i="56"/>
  <c r="H38" i="56"/>
  <c r="H39" i="56"/>
  <c r="H40" i="56"/>
  <c r="H41" i="56"/>
  <c r="H43" i="56"/>
  <c r="H44" i="56"/>
  <c r="H25" i="56"/>
  <c r="F77" i="56"/>
  <c r="F76" i="56"/>
  <c r="F75" i="56"/>
  <c r="F74" i="56"/>
  <c r="F73" i="56"/>
  <c r="F72" i="56"/>
  <c r="F71" i="56"/>
  <c r="F70" i="56"/>
  <c r="F69" i="56"/>
  <c r="E76" i="56"/>
  <c r="E75" i="56"/>
  <c r="E72" i="56"/>
  <c r="E69" i="56"/>
  <c r="E70" i="56"/>
  <c r="H35" i="27" l="1"/>
  <c r="H37" i="27"/>
  <c r="H38" i="27"/>
  <c r="H39" i="27"/>
  <c r="H40" i="27"/>
  <c r="H42" i="27"/>
  <c r="H43" i="27"/>
  <c r="H44" i="27"/>
  <c r="H45" i="27"/>
  <c r="H47" i="27"/>
  <c r="H48" i="27"/>
  <c r="H34" i="27"/>
  <c r="H11" i="27"/>
  <c r="H12" i="27"/>
  <c r="H13" i="27"/>
  <c r="H14" i="27"/>
  <c r="H10" i="27"/>
  <c r="F58" i="27"/>
  <c r="F57" i="27"/>
  <c r="F56" i="27"/>
  <c r="F55" i="27"/>
  <c r="F54" i="27"/>
  <c r="F53" i="27"/>
  <c r="E57" i="27"/>
  <c r="E58" i="27"/>
  <c r="E56" i="27"/>
  <c r="E55" i="27"/>
  <c r="E54" i="27"/>
  <c r="E53" i="27"/>
  <c r="E19" i="27" l="1"/>
  <c r="E20" i="27" s="1"/>
  <c r="E21" i="27" s="1"/>
  <c r="E22" i="27" s="1"/>
  <c r="E23" i="27" s="1"/>
  <c r="E24" i="27" s="1"/>
  <c r="E25" i="27" s="1"/>
  <c r="E26" i="27" s="1"/>
  <c r="E27" i="27" s="1"/>
  <c r="E28" i="27" s="1"/>
  <c r="E29" i="27" s="1"/>
  <c r="E30" i="27" s="1"/>
  <c r="E31" i="27" s="1"/>
  <c r="E32" i="27" s="1"/>
  <c r="E33" i="27" s="1"/>
  <c r="E6" i="27"/>
  <c r="D53" i="27" s="1"/>
  <c r="G53" i="27" s="1" a="1"/>
  <c r="G53" i="27" s="1"/>
  <c r="H53" i="27" s="1" a="1"/>
  <c r="H53" i="27" s="1"/>
  <c r="E77" i="56"/>
  <c r="D84" i="56"/>
  <c r="E74" i="56"/>
  <c r="E73" i="56"/>
  <c r="D83" i="56"/>
  <c r="E71" i="56"/>
  <c r="D65" i="27"/>
  <c r="D64" i="27"/>
  <c r="D58" i="27"/>
  <c r="G58" i="27" s="1" a="1"/>
  <c r="G58" i="27" s="1"/>
  <c r="H58" i="27" s="1" a="1"/>
  <c r="H58" i="27" s="1"/>
  <c r="D56" i="27"/>
  <c r="G56" i="27" s="1" a="1"/>
  <c r="G56" i="27" s="1"/>
  <c r="H56" i="27" s="1" a="1"/>
  <c r="H56" i="27" s="1"/>
  <c r="D54" i="27"/>
  <c r="G54" i="27" s="1" a="1"/>
  <c r="G54" i="27" s="1"/>
  <c r="H54" i="27" s="1" a="1"/>
  <c r="H54" i="27" s="1"/>
  <c r="C6" i="27"/>
  <c r="C7" i="27" s="1"/>
  <c r="C8" i="27" s="1"/>
  <c r="C9" i="27" s="1"/>
  <c r="C10" i="27" s="1"/>
  <c r="C11" i="27" s="1"/>
  <c r="C12" i="27" s="1"/>
  <c r="C13" i="27" s="1"/>
  <c r="C14" i="27" s="1"/>
  <c r="E63" i="27" l="1" a="1"/>
  <c r="E63" i="27" s="1"/>
  <c r="F63" i="27" s="1" a="1"/>
  <c r="F63" i="27" s="1"/>
  <c r="E7" i="27"/>
  <c r="E8" i="27" s="1"/>
  <c r="D57" i="27" s="1"/>
  <c r="C53" i="27"/>
  <c r="C63" i="27" s="1"/>
  <c r="C70" i="27" s="1"/>
  <c r="C54" i="27"/>
  <c r="C56" i="27"/>
  <c r="C55" i="27"/>
  <c r="C64" i="27" s="1"/>
  <c r="C58" i="27"/>
  <c r="C57" i="27"/>
  <c r="C65" i="27" s="1"/>
  <c r="C19" i="27"/>
  <c r="D82" i="56"/>
  <c r="D63" i="27"/>
  <c r="E46" i="56"/>
  <c r="E26" i="56"/>
  <c r="D70" i="56" s="1"/>
  <c r="G70" i="56" s="1" a="1"/>
  <c r="G70" i="56" s="1"/>
  <c r="H70" i="56" s="1" a="1"/>
  <c r="H70" i="56" s="1"/>
  <c r="E6" i="56"/>
  <c r="D69" i="56" s="1"/>
  <c r="G69" i="56" s="1" a="1"/>
  <c r="G69" i="56" s="1"/>
  <c r="H69" i="56" s="1" a="1"/>
  <c r="H69" i="56" s="1"/>
  <c r="C69" i="56"/>
  <c r="C82" i="56" s="1"/>
  <c r="C89" i="56" s="1"/>
  <c r="E47" i="56" l="1"/>
  <c r="E48" i="56" s="1"/>
  <c r="D77" i="56" s="1"/>
  <c r="G77" i="56" s="1" a="1"/>
  <c r="G77" i="56" s="1"/>
  <c r="H77" i="56" s="1" a="1"/>
  <c r="H77" i="56" s="1"/>
  <c r="D71" i="56"/>
  <c r="G71" i="56" s="1" a="1"/>
  <c r="G71" i="56" s="1"/>
  <c r="H71" i="56" s="1" a="1"/>
  <c r="H71" i="56" s="1"/>
  <c r="E82" i="56" s="1"/>
  <c r="F82" i="56" s="1" a="1"/>
  <c r="F82" i="56" s="1"/>
  <c r="G57" i="27" a="1"/>
  <c r="G57" i="27" s="1"/>
  <c r="H57" i="27" s="1" a="1"/>
  <c r="H57" i="27" s="1"/>
  <c r="E65" i="27" s="1" a="1"/>
  <c r="E65" i="27" s="1"/>
  <c r="F65" i="27" s="1" a="1"/>
  <c r="F65" i="27" s="1"/>
  <c r="D55" i="27"/>
  <c r="E9" i="27"/>
  <c r="C10" i="56"/>
  <c r="C20" i="27"/>
  <c r="C55" i="56"/>
  <c r="C62" i="56"/>
  <c r="C59" i="56"/>
  <c r="C61" i="56"/>
  <c r="C51" i="56"/>
  <c r="C57" i="56"/>
  <c r="C54" i="56"/>
  <c r="C63" i="56"/>
  <c r="C56" i="56"/>
  <c r="C53" i="56"/>
  <c r="C50" i="56"/>
  <c r="C64" i="56"/>
  <c r="C60" i="56"/>
  <c r="C58" i="56"/>
  <c r="C52" i="56"/>
  <c r="C44" i="56"/>
  <c r="C49" i="56"/>
  <c r="C40" i="56"/>
  <c r="C29" i="56"/>
  <c r="C76" i="56" s="1"/>
  <c r="C22" i="56"/>
  <c r="C15" i="56"/>
  <c r="C9" i="56"/>
  <c r="C41" i="56"/>
  <c r="C35" i="56"/>
  <c r="C23" i="56"/>
  <c r="C16" i="56"/>
  <c r="C48" i="56"/>
  <c r="C77" i="56" s="1"/>
  <c r="C28" i="56"/>
  <c r="C21" i="56"/>
  <c r="C8" i="56"/>
  <c r="C75" i="56" s="1"/>
  <c r="C47" i="56"/>
  <c r="C74" i="56" s="1"/>
  <c r="C34" i="56"/>
  <c r="C27" i="56"/>
  <c r="C73" i="56" s="1"/>
  <c r="C20" i="56"/>
  <c r="C14" i="56"/>
  <c r="C7" i="56"/>
  <c r="C72" i="56" s="1"/>
  <c r="E27" i="56"/>
  <c r="D73" i="56" s="1"/>
  <c r="G73" i="56" s="1" a="1"/>
  <c r="G73" i="56" s="1"/>
  <c r="H73" i="56" s="1" a="1"/>
  <c r="H73" i="56" s="1"/>
  <c r="C46" i="56"/>
  <c r="C39" i="56"/>
  <c r="C33" i="56"/>
  <c r="C26" i="56"/>
  <c r="C13" i="56"/>
  <c r="C45" i="56"/>
  <c r="C71" i="56" s="1"/>
  <c r="C84" i="56" s="1"/>
  <c r="C38" i="56"/>
  <c r="C32" i="56"/>
  <c r="C25" i="56"/>
  <c r="C70" i="56" s="1"/>
  <c r="C83" i="56" s="1"/>
  <c r="C19" i="56"/>
  <c r="C12" i="56"/>
  <c r="E7" i="56"/>
  <c r="D72" i="56" s="1"/>
  <c r="G72" i="56" s="1" a="1"/>
  <c r="G72" i="56" s="1"/>
  <c r="H72" i="56" s="1" a="1"/>
  <c r="H72" i="56" s="1"/>
  <c r="C43" i="56"/>
  <c r="C37" i="56"/>
  <c r="C31" i="56"/>
  <c r="C18" i="56"/>
  <c r="C11" i="56"/>
  <c r="C6" i="56"/>
  <c r="C42" i="56"/>
  <c r="C36" i="56"/>
  <c r="C30" i="56"/>
  <c r="C24" i="56"/>
  <c r="C17" i="56"/>
  <c r="D74" i="56" l="1"/>
  <c r="G74" i="56" s="1" a="1"/>
  <c r="G74" i="56" s="1"/>
  <c r="H74" i="56" s="1" a="1"/>
  <c r="H74" i="56" s="1"/>
  <c r="E83" i="56" s="1"/>
  <c r="F83" i="56" s="1" a="1"/>
  <c r="F83" i="56" s="1"/>
  <c r="E49" i="56"/>
  <c r="E50" i="56" s="1"/>
  <c r="E51" i="56" s="1"/>
  <c r="E52" i="56" s="1"/>
  <c r="E53" i="56" s="1"/>
  <c r="E54" i="56" s="1"/>
  <c r="E55" i="56" s="1"/>
  <c r="E56" i="56" s="1"/>
  <c r="E57" i="56" s="1"/>
  <c r="E58" i="56" s="1"/>
  <c r="E59" i="56" s="1"/>
  <c r="E60" i="56" s="1"/>
  <c r="E61" i="56" s="1"/>
  <c r="E62" i="56" s="1"/>
  <c r="E63" i="56" s="1"/>
  <c r="E64" i="56" s="1"/>
  <c r="G55" i="27" a="1"/>
  <c r="G55" i="27" s="1"/>
  <c r="H55" i="27" s="1" a="1"/>
  <c r="H55" i="27" s="1"/>
  <c r="E64" i="27" s="1" a="1"/>
  <c r="E64" i="27" s="1"/>
  <c r="F64" i="27" s="1" a="1"/>
  <c r="F64" i="27" s="1"/>
  <c r="D70" i="27" s="1" a="1"/>
  <c r="D70" i="27" s="1"/>
  <c r="C21" i="27"/>
  <c r="E8" i="56"/>
  <c r="D75" i="56" s="1"/>
  <c r="G75" i="56" s="1" a="1"/>
  <c r="G75" i="56" s="1"/>
  <c r="H75" i="56" s="1" a="1"/>
  <c r="H75" i="56" s="1"/>
  <c r="E28" i="56"/>
  <c r="C22" i="27" l="1"/>
  <c r="E29" i="56"/>
  <c r="E9" i="56"/>
  <c r="E10" i="56" s="1"/>
  <c r="E11" i="56" s="1"/>
  <c r="E12" i="56" s="1"/>
  <c r="E13" i="56" s="1"/>
  <c r="E14" i="56" s="1"/>
  <c r="E15" i="56" s="1"/>
  <c r="E16" i="56" s="1"/>
  <c r="E17" i="56" s="1"/>
  <c r="E18" i="56" s="1"/>
  <c r="E19" i="56" s="1"/>
  <c r="E20" i="56" s="1"/>
  <c r="E21" i="56" s="1"/>
  <c r="E22" i="56" s="1"/>
  <c r="E23" i="56" s="1"/>
  <c r="E24" i="56" s="1"/>
  <c r="E30" i="56" l="1"/>
  <c r="E31" i="56" s="1"/>
  <c r="E32" i="56" s="1"/>
  <c r="E33" i="56" s="1"/>
  <c r="E34" i="56" s="1"/>
  <c r="E35" i="56" s="1"/>
  <c r="E36" i="56" s="1"/>
  <c r="E37" i="56" s="1"/>
  <c r="E38" i="56" s="1"/>
  <c r="E39" i="56" s="1"/>
  <c r="E40" i="56" s="1"/>
  <c r="E41" i="56" s="1"/>
  <c r="E42" i="56" s="1"/>
  <c r="E43" i="56" s="1"/>
  <c r="E44" i="56" s="1"/>
  <c r="D76" i="56"/>
  <c r="C23" i="27"/>
  <c r="C24" i="27" s="1"/>
  <c r="C25" i="27" s="1"/>
  <c r="C26" i="27" s="1"/>
  <c r="C27" i="27" s="1"/>
  <c r="C28" i="27" s="1"/>
  <c r="C29" i="27" s="1"/>
  <c r="C30" i="27" s="1"/>
  <c r="C31" i="27" s="1"/>
  <c r="C32" i="27" s="1"/>
  <c r="C33" i="27" s="1"/>
  <c r="C34" i="27" s="1"/>
  <c r="C35" i="27" s="1"/>
  <c r="C36" i="27" s="1"/>
  <c r="C37" i="27" s="1"/>
  <c r="C38" i="27" s="1"/>
  <c r="C39" i="27" s="1"/>
  <c r="C40" i="27" s="1"/>
  <c r="C41" i="27" s="1"/>
  <c r="C42" i="27" s="1"/>
  <c r="C43" i="27" s="1"/>
  <c r="C44" i="27" s="1"/>
  <c r="C45" i="27" s="1"/>
  <c r="C46" i="27" s="1"/>
  <c r="C47" i="27" s="1"/>
  <c r="C48" i="27" s="1"/>
  <c r="G76" i="56" l="1" a="1"/>
  <c r="G76" i="56" s="1"/>
  <c r="H76" i="56" s="1" a="1"/>
  <c r="H76" i="56" s="1"/>
  <c r="E84" i="56" s="1"/>
  <c r="F84" i="56" s="1" a="1"/>
  <c r="F84" i="56" s="1"/>
  <c r="D89" i="56" s="1" a="1"/>
  <c r="D89" i="5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Hans.Vansomerengreve</author>
  </authors>
  <commentList>
    <comment ref="U1" authorId="0" shapeId="0" xr:uid="{2049A892-846F-4E72-ACEC-2C48302E9C8E}">
      <text>
        <r>
          <rPr>
            <b/>
            <sz val="9"/>
            <color indexed="81"/>
            <rFont val="Tahoma"/>
            <family val="2"/>
          </rPr>
          <t>Hans.Vansomerengreve:</t>
        </r>
        <r>
          <rPr>
            <sz val="9"/>
            <color indexed="81"/>
            <rFont val="Tahoma"/>
            <family val="2"/>
          </rPr>
          <t xml:space="preserve">
SELECT distinct
Scientific_name 
from SourceData.dbo.ASC_species_central
where [Within scope of ASC Farm standard] != 'Not covered by ASC standard'
order by Scientific_name ASC</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<sst xmlns="http://schemas.openxmlformats.org/spreadsheetml/2006/main" count="2533" uniqueCount="1839">
  <si>
    <t>Site name</t>
  </si>
  <si>
    <t>Notes</t>
  </si>
  <si>
    <t>Hidden table - Thresholds for abiotic indicators of organic enrichment and corresponding EQS categories</t>
  </si>
  <si>
    <t>Hidden table - Criteria to determine the Benthic status</t>
  </si>
  <si>
    <t>Sampling date (dd-mm-yyyy)</t>
  </si>
  <si>
    <t>Abiotic indicator (select)</t>
  </si>
  <si>
    <t>Direction compared to water flow</t>
  </si>
  <si>
    <t>EQS sampling zone</t>
  </si>
  <si>
    <t>Avg. value - sample 1</t>
  </si>
  <si>
    <t>Avg. value - sample 2</t>
  </si>
  <si>
    <t>Abiotic index ref</t>
  </si>
  <si>
    <t>Equal or larger than</t>
  </si>
  <si>
    <t>smaller than</t>
  </si>
  <si>
    <t>EQS category ref</t>
  </si>
  <si>
    <t>Benthic status</t>
  </si>
  <si>
    <t>Select</t>
  </si>
  <si>
    <t>Downstream</t>
  </si>
  <si>
    <t>Redox potential (EhNHE)</t>
  </si>
  <si>
    <t>High</t>
  </si>
  <si>
    <t>smaller or larger than number not in table 2 but required for logic</t>
  </si>
  <si>
    <t>Poor</t>
  </si>
  <si>
    <t>Bad</t>
  </si>
  <si>
    <t>Unacceptable</t>
  </si>
  <si>
    <t>Good</t>
  </si>
  <si>
    <t>Moderate</t>
  </si>
  <si>
    <t>equal or larger than number not in table 2 but required for logic</t>
  </si>
  <si>
    <t>Total Free Sulphide (S2-UV μM)</t>
  </si>
  <si>
    <t>Total Free Sulphide (S2-ISE μM)</t>
  </si>
  <si>
    <t>Abiotic indicator</t>
  </si>
  <si>
    <t>Downstream + 90°</t>
  </si>
  <si>
    <t>Downstream +180°</t>
  </si>
  <si>
    <t>Hidden table - Thresholds for zone EQS score by sampling zone</t>
  </si>
  <si>
    <t>Larger than</t>
  </si>
  <si>
    <t>Equal or smaller than</t>
  </si>
  <si>
    <t>Zone EQS score per indicator</t>
  </si>
  <si>
    <t>Downstream +270°</t>
  </si>
  <si>
    <t>larger than is made up for the sake of logic</t>
  </si>
  <si>
    <t>Avg. indicator value</t>
  </si>
  <si>
    <t>EQS category</t>
  </si>
  <si>
    <t>Indicator EQS score</t>
  </si>
  <si>
    <t>TABLE 4. Level 1 and 2- Abiotic impact - EQS score and EQS category by sampling zone</t>
  </si>
  <si>
    <t xml:space="preserve">Site name </t>
  </si>
  <si>
    <t>Zone EQS score</t>
  </si>
  <si>
    <t>Zone EQS category</t>
  </si>
  <si>
    <t>TABLE 5. Level 1 and 2- Abiotic impact - Benthic status</t>
  </si>
  <si>
    <t>Acceptable</t>
  </si>
  <si>
    <t>Hidden table - Thresholds for biotic indicators of organic enrichment and corresponding EQS categories</t>
  </si>
  <si>
    <t>Sampling date 
(dd-mm-yyyy)</t>
  </si>
  <si>
    <t>Biotic indicator (select)</t>
  </si>
  <si>
    <t>Biotic index ref</t>
  </si>
  <si>
    <t>Richness (S%; % of max S)</t>
  </si>
  <si>
    <t>smaller than number not in table 2 but required for logic</t>
  </si>
  <si>
    <t>Opportunistic Taxa (GrV %)</t>
  </si>
  <si>
    <t>Polychaete/Amphipod Ratio (BPOFA)</t>
  </si>
  <si>
    <t>AZTI’s Marine Biotic Index (AMBI)</t>
  </si>
  <si>
    <t>Multivariate AMBI (M-AMBI)</t>
  </si>
  <si>
    <t>Benthic Habitat Quality (BHQ)</t>
  </si>
  <si>
    <t>Simplified Richness (S50)</t>
  </si>
  <si>
    <t>Benthic Quality Index (BQI)</t>
  </si>
  <si>
    <t>Benthic Quality Index (BQI-family)</t>
  </si>
  <si>
    <t>BENTIX</t>
  </si>
  <si>
    <t>Norwegian Quality Index (NQI1)</t>
  </si>
  <si>
    <t>Norwegian Sensitivity Index (NSI)</t>
  </si>
  <si>
    <t>Indicator Species Index (ISI2012)</t>
  </si>
  <si>
    <t>Enrichment Stage (ES)</t>
  </si>
  <si>
    <t>Distance from site boundary (m)</t>
  </si>
  <si>
    <t>Inside site boundary</t>
  </si>
  <si>
    <t>Outside site boundary</t>
  </si>
  <si>
    <t>20m inside boundary</t>
  </si>
  <si>
    <t>10m inside boundary</t>
  </si>
  <si>
    <t>10m outside boundary</t>
  </si>
  <si>
    <t>20m outside boundary</t>
  </si>
  <si>
    <t>Benthic status - Level 1 and 2</t>
  </si>
  <si>
    <t>Benthic status - Tier 3</t>
  </si>
  <si>
    <t>TABLE 4. Level 3 - Biotic impact - Benthic status</t>
  </si>
  <si>
    <t>TABLE 1. Level 1 - Abiotic impact - Data entry</t>
  </si>
  <si>
    <t>TABLE 2. Level 2 - Abiotic impact - Data entry</t>
  </si>
  <si>
    <t>TABLE 3. Level 1 and 2 - Abiotic impact - Average values and EQS category and score organized per EQS sampling zone and indicator</t>
  </si>
  <si>
    <t>TABLE 1. Level 3 - Biotic impact - Data entry</t>
  </si>
  <si>
    <t>TABLE 2. Level 3 - Biotic impact - Average values and EQS category and score organized per EQS sampling zone and indicator</t>
  </si>
  <si>
    <t>TABLE 3. Level 3 - Biotic impact - - Biotic impact - EQS classification per sampling zone</t>
  </si>
  <si>
    <r>
      <rPr>
        <b/>
        <sz val="11"/>
        <color theme="1"/>
        <rFont val="Montserrat"/>
      </rPr>
      <t>DATA FIELDS</t>
    </r>
    <r>
      <rPr>
        <sz val="11"/>
        <color theme="1"/>
        <rFont val="Montserrat"/>
      </rPr>
      <t xml:space="preserve">
In this calculator, each column is colour coded. These colours correspond to the following:
- Blue fields are mandatory and must be completed to fulfill the expected calculations; 
- Orange fields are prepopulated or automated calculation using data provided in blue fields and applying the method intended by ASC, orange field do not require input and cannot be modified.
</t>
    </r>
  </si>
  <si>
    <r>
      <rPr>
        <b/>
        <sz val="11"/>
        <color theme="1"/>
        <rFont val="Montserrat"/>
      </rPr>
      <t>FURTHER INFORMATION AND QUESTIONS</t>
    </r>
    <r>
      <rPr>
        <sz val="11"/>
        <color theme="1"/>
        <rFont val="Montserrat"/>
      </rPr>
      <t xml:space="preserve">
For questions, please contact data@asc-aqua.org
</t>
    </r>
  </si>
  <si>
    <t>CALCULATOR VERSION</t>
  </si>
  <si>
    <t>BI_MMV1.0</t>
  </si>
  <si>
    <t>Table 1. Abiotic Indicator Thresholds</t>
  </si>
  <si>
    <t>Abiotic Indicators</t>
  </si>
  <si>
    <t>Total Free Sulphide (S²⁻ UV, µM)</t>
  </si>
  <si>
    <t>&gt;1100</t>
  </si>
  <si>
    <t>Total Free Sulphide (S²⁻ ISE, µM)</t>
  </si>
  <si>
    <t>&gt;6000</t>
  </si>
  <si>
    <t>Redox potential (Eh)</t>
  </si>
  <si>
    <t>&lt;-150</t>
  </si>
  <si>
    <t>Total Ammonia Nitrogen (TAN, mg/L)</t>
  </si>
  <si>
    <t>&lt;1.9 at pH 7, 20°C</t>
  </si>
  <si>
    <t>1.9 at pH 7, 20°C</t>
  </si>
  <si>
    <t>&gt;1.9 at pH 7, 20°C</t>
  </si>
  <si>
    <t>Table 2. Biotic Indicator Thresholds</t>
  </si>
  <si>
    <t>Biotic Indicators</t>
  </si>
  <si>
    <t>Richness (% of max S)</t>
  </si>
  <si>
    <t>&gt;80</t>
  </si>
  <si>
    <t>&lt;15</t>
  </si>
  <si>
    <t>Opportunistic Taxa (GrV, %)</t>
  </si>
  <si>
    <t>&lt;20</t>
  </si>
  <si>
    <t>&lt;0.031</t>
  </si>
  <si>
    <t>0.126</t>
  </si>
  <si>
    <t>0.187</t>
  </si>
  <si>
    <t>0.237</t>
  </si>
  <si>
    <t>&gt;0.237</t>
  </si>
  <si>
    <t>AZTI's Marine Biotic Index (AMBI)</t>
  </si>
  <si>
    <t>&lt;1.2</t>
  </si>
  <si>
    <t>3.0</t>
  </si>
  <si>
    <t>3.9</t>
  </si>
  <si>
    <t>4.8</t>
  </si>
  <si>
    <t>&gt;4.8</t>
  </si>
  <si>
    <t>&gt;0.83</t>
  </si>
  <si>
    <t>0.59</t>
  </si>
  <si>
    <t>0.47</t>
  </si>
  <si>
    <t>0.35</t>
  </si>
  <si>
    <t>&lt;0.35</t>
  </si>
  <si>
    <t>&gt;8</t>
  </si>
  <si>
    <t>&lt;2</t>
  </si>
  <si>
    <t>Simplified Richness (S₅₀)</t>
  </si>
  <si>
    <t>&gt;16</t>
  </si>
  <si>
    <t>11.7</t>
  </si>
  <si>
    <t>7.5</t>
  </si>
  <si>
    <t>5.4</t>
  </si>
  <si>
    <t>&lt;5.4</t>
  </si>
  <si>
    <t>&gt;16.0</t>
  </si>
  <si>
    <t>12.0</t>
  </si>
  <si>
    <t>8.0</t>
  </si>
  <si>
    <t>4.0</t>
  </si>
  <si>
    <t>&lt;4.0</t>
  </si>
  <si>
    <t>&gt;20.8</t>
  </si>
  <si>
    <t>9.2</t>
  </si>
  <si>
    <t>5.7</t>
  </si>
  <si>
    <t>1.9</t>
  </si>
  <si>
    <t>&lt;1.9</t>
  </si>
  <si>
    <t>&gt;0.67</t>
  </si>
  <si>
    <t>0.5</t>
  </si>
  <si>
    <t>0.42</t>
  </si>
  <si>
    <t>0.33</t>
  </si>
  <si>
    <t>&lt;0.33</t>
  </si>
  <si>
    <t>&gt;0.86</t>
  </si>
  <si>
    <t>0.68</t>
  </si>
  <si>
    <t>0.43</t>
  </si>
  <si>
    <t>0.20</t>
  </si>
  <si>
    <t>&lt;0.20</t>
  </si>
  <si>
    <t>&gt;27.4</t>
  </si>
  <si>
    <t>23.1</t>
  </si>
  <si>
    <t>18.8</t>
  </si>
  <si>
    <t>10.4</t>
  </si>
  <si>
    <t>&lt;10.4</t>
  </si>
  <si>
    <t>&gt;9.6</t>
  </si>
  <si>
    <t>6.2</t>
  </si>
  <si>
    <t>4.5</t>
  </si>
  <si>
    <t>&lt;4.5</t>
  </si>
  <si>
    <t>3 to 4</t>
  </si>
  <si>
    <t>4 to 5</t>
  </si>
  <si>
    <t>6 to 7</t>
  </si>
  <si>
    <t>0m edge of boundary</t>
  </si>
  <si>
    <t>ASC site ID</t>
  </si>
  <si>
    <t>Species in production</t>
  </si>
  <si>
    <t>Cycle ID</t>
  </si>
  <si>
    <t>Distinct Site name</t>
  </si>
  <si>
    <t>Distinct ASC site ID</t>
  </si>
  <si>
    <t>Distinct Species in production</t>
  </si>
  <si>
    <t>Distinct Species in production (select)</t>
  </si>
  <si>
    <t>Distinct cycleID</t>
  </si>
  <si>
    <t>Distinct Product name</t>
  </si>
  <si>
    <t>With or without shell</t>
  </si>
  <si>
    <t>Mortality cause</t>
  </si>
  <si>
    <t>Reason of escape (select)</t>
  </si>
  <si>
    <t>Type of product</t>
  </si>
  <si>
    <t>WHO classification</t>
  </si>
  <si>
    <t>ASC certified feed? (select)</t>
  </si>
  <si>
    <t>Production system</t>
  </si>
  <si>
    <t>Latin name</t>
  </si>
  <si>
    <t>Sea lice life stage</t>
  </si>
  <si>
    <t>Sea lice species</t>
  </si>
  <si>
    <t>Indicators of organic enrichment</t>
  </si>
  <si>
    <t>Biotic indicators of organic enrichment</t>
  </si>
  <si>
    <t>Cleaner fish english name</t>
  </si>
  <si>
    <t>Cleaner fish latin name</t>
  </si>
  <si>
    <t>Ponds – Earthen</t>
  </si>
  <si>
    <t>Abra alba</t>
  </si>
  <si>
    <t>live weight equivalent</t>
  </si>
  <si>
    <t>Culling (add reason in 'Notes' section)</t>
  </si>
  <si>
    <t>Production unit failure</t>
  </si>
  <si>
    <t>Antibiotic</t>
  </si>
  <si>
    <t>Critically important antimicrobial</t>
  </si>
  <si>
    <t>yes</t>
  </si>
  <si>
    <t>Ponds – Lined</t>
  </si>
  <si>
    <t>Abra prismatica</t>
  </si>
  <si>
    <t>Ovigerous female</t>
  </si>
  <si>
    <r>
      <t>Lepeophtheirus </t>
    </r>
    <r>
      <rPr>
        <b/>
        <sz val="7"/>
        <color rgb="FF5F6368"/>
        <rFont val="Arial"/>
        <family val="2"/>
      </rPr>
      <t>salmonis</t>
    </r>
  </si>
  <si>
    <t>Labrus bergylta</t>
  </si>
  <si>
    <t>Ballan wrasse</t>
  </si>
  <si>
    <t>without shell</t>
  </si>
  <si>
    <t>Environmental conditions </t>
  </si>
  <si>
    <t>Handling error</t>
  </si>
  <si>
    <t>Antiparasitic - Sea lice</t>
  </si>
  <si>
    <t>Highly important antimicrobial</t>
  </si>
  <si>
    <t>no</t>
  </si>
  <si>
    <t>Flow through tanks &amp; raceways</t>
  </si>
  <si>
    <t>Acanthocardia aculeata</t>
  </si>
  <si>
    <t>Adult/mature female</t>
  </si>
  <si>
    <t>Caligus rogercresseyi</t>
  </si>
  <si>
    <t>Symphodus melops</t>
  </si>
  <si>
    <t>Corkwing wrasse</t>
  </si>
  <si>
    <t>Infectious diseases: Bacterial </t>
  </si>
  <si>
    <t>Vandalism</t>
  </si>
  <si>
    <t>Antiparasitic - Other</t>
  </si>
  <si>
    <t>Important antimicrobial</t>
  </si>
  <si>
    <t>RAS (Recirculating Aquaculture Systems)</t>
  </si>
  <si>
    <t>Acanthocardia echinata</t>
  </si>
  <si>
    <t>Sessile</t>
  </si>
  <si>
    <t>Caligus spp.</t>
  </si>
  <si>
    <t>Ctenolabrus rupestris</t>
  </si>
  <si>
    <t>Goldsinny wrasse</t>
  </si>
  <si>
    <t>Infectious diseases: Viral </t>
  </si>
  <si>
    <t>Accidental (e.g boat driving into cage)</t>
  </si>
  <si>
    <t>Antifungal</t>
  </si>
  <si>
    <t>Not important antimicrobial</t>
  </si>
  <si>
    <t>Cage, including net pen (seawater)</t>
  </si>
  <si>
    <t>Acanthocardia paucicostata</t>
  </si>
  <si>
    <t>Motile</t>
  </si>
  <si>
    <t>Cyclopterus lumpus</t>
  </si>
  <si>
    <t>Lumpfish</t>
  </si>
  <si>
    <t>Infectious diseases: Parasitic </t>
  </si>
  <si>
    <t>Environmental event (e.g. flooding)</t>
  </si>
  <si>
    <t>Antiviral</t>
  </si>
  <si>
    <t>Cage, including net pen (freshwater)</t>
  </si>
  <si>
    <t>Acanthocardia spinosa</t>
  </si>
  <si>
    <t>Infectious diseases: Fungal </t>
  </si>
  <si>
    <t>Other escape cause (free text)</t>
  </si>
  <si>
    <t>Suspended culture</t>
  </si>
  <si>
    <t>Acanthocardia spp</t>
  </si>
  <si>
    <t>Infectious diseases: Amoebic </t>
  </si>
  <si>
    <t>Other sea-based systems (molluscs)</t>
  </si>
  <si>
    <t>Acanthocardia tuberculata</t>
  </si>
  <si>
    <t>Injuries (trauma) </t>
  </si>
  <si>
    <t>Acanthophora spicifera</t>
  </si>
  <si>
    <t>Physiological causes </t>
  </si>
  <si>
    <t>Acesta maui</t>
  </si>
  <si>
    <t>Unknown mortality cause </t>
  </si>
  <si>
    <t>Acesta rathbuni</t>
  </si>
  <si>
    <t>Other mortality cause (free text)</t>
  </si>
  <si>
    <t>Adamussium colbecki</t>
  </si>
  <si>
    <t>Aequipecten felipponei</t>
  </si>
  <si>
    <t>Aequipecten opercularis</t>
  </si>
  <si>
    <t>Aequipecten tehuelchus</t>
  </si>
  <si>
    <t>Ahnfeltia fastigiata</t>
  </si>
  <si>
    <t>Ahnfeltia plicata</t>
  </si>
  <si>
    <t>Alaria esculenta</t>
  </si>
  <si>
    <t>Alaria pylaiei</t>
  </si>
  <si>
    <t>Alectryonella plicatula</t>
  </si>
  <si>
    <t>Algae</t>
  </si>
  <si>
    <t>Alsidium helminthochorton</t>
  </si>
  <si>
    <t>Ameghinomya antiqua</t>
  </si>
  <si>
    <t>Americardia media</t>
  </si>
  <si>
    <t>Amiantis purpurata</t>
  </si>
  <si>
    <t>Amphibolis antarctica</t>
  </si>
  <si>
    <t>Amusium japonicum</t>
  </si>
  <si>
    <t>Amusium papyraceum</t>
  </si>
  <si>
    <t>Amusium pleuronectes</t>
  </si>
  <si>
    <t>Anadara antiquata</t>
  </si>
  <si>
    <t>Anadara corbuloides</t>
  </si>
  <si>
    <t>Anadara ferruginea</t>
  </si>
  <si>
    <t>Anadara gibbosa</t>
  </si>
  <si>
    <t>Anadara grandis</t>
  </si>
  <si>
    <t>Anadara inaequivalvis</t>
  </si>
  <si>
    <t>Anadara mazatlanica</t>
  </si>
  <si>
    <t>Anadara multicostata</t>
  </si>
  <si>
    <t>Anadara nodifera</t>
  </si>
  <si>
    <t>Anadara notabilis</t>
  </si>
  <si>
    <t>Anadara ovalis</t>
  </si>
  <si>
    <t>Anadara reinharti</t>
  </si>
  <si>
    <t>Anadara senegalensis</t>
  </si>
  <si>
    <t>Anadara similis</t>
  </si>
  <si>
    <t>Anadara spp</t>
  </si>
  <si>
    <t>Anadara tuberculosa</t>
  </si>
  <si>
    <t>Angiospermae</t>
  </si>
  <si>
    <t>Annachlamys flabellata</t>
  </si>
  <si>
    <t>Anodonta cygnea</t>
  </si>
  <si>
    <t>Anodontia edentula</t>
  </si>
  <si>
    <t>Anomalocardia brasiliana</t>
  </si>
  <si>
    <t>Anomalocardia squamosa</t>
  </si>
  <si>
    <t>Anomia ephippium</t>
  </si>
  <si>
    <t>Anomia peruviana</t>
  </si>
  <si>
    <t>Anomia spp</t>
  </si>
  <si>
    <t>Apolymetis ephippium</t>
  </si>
  <si>
    <t>Apolymetis papyracea</t>
  </si>
  <si>
    <t>Apolymetis spp</t>
  </si>
  <si>
    <t>Arca avellana</t>
  </si>
  <si>
    <t>Arca imbricata</t>
  </si>
  <si>
    <t>Arca navicularis</t>
  </si>
  <si>
    <t>Arca noae</t>
  </si>
  <si>
    <t>Arca pacifica</t>
  </si>
  <si>
    <t>Arca spp</t>
  </si>
  <si>
    <t>Arca ventricosa</t>
  </si>
  <si>
    <t>Arca zebra</t>
  </si>
  <si>
    <t>Arcopagia crassa</t>
  </si>
  <si>
    <t>Arctica islandica</t>
  </si>
  <si>
    <t>Arcuatula arcuatula</t>
  </si>
  <si>
    <t>Argopecten gibbus</t>
  </si>
  <si>
    <t>Argopecten irradians</t>
  </si>
  <si>
    <t>Argopecten purpuratus</t>
  </si>
  <si>
    <t>Argopecten ventricosus</t>
  </si>
  <si>
    <t>Argyrosomus amoyensis</t>
  </si>
  <si>
    <t>Argyrosomus heinii</t>
  </si>
  <si>
    <t>Argyrosomus hololepidotus</t>
  </si>
  <si>
    <t>Argyrosomus japonicus</t>
  </si>
  <si>
    <t>Argyrosomus regius</t>
  </si>
  <si>
    <t>Argyrosomus spp</t>
  </si>
  <si>
    <t>Argyrosomus thorpei</t>
  </si>
  <si>
    <t>Arthrospira platensis</t>
  </si>
  <si>
    <t>Asaphis spp</t>
  </si>
  <si>
    <t>Asaphis violascens</t>
  </si>
  <si>
    <t>Ascophyllum nodosum</t>
  </si>
  <si>
    <t>Asparagopsis armata</t>
  </si>
  <si>
    <t>Asparagopsis spp</t>
  </si>
  <si>
    <t>Asparagopsis taxiformis</t>
  </si>
  <si>
    <t>Astacus astacus</t>
  </si>
  <si>
    <t>Astacus leptodactylus</t>
  </si>
  <si>
    <t>Astacus pachypus</t>
  </si>
  <si>
    <t>Astarte montagui</t>
  </si>
  <si>
    <t>Astarte sulcata</t>
  </si>
  <si>
    <t>Atactodea striata</t>
  </si>
  <si>
    <t>Atrina chautardi</t>
  </si>
  <si>
    <t>Atrina fragilis</t>
  </si>
  <si>
    <t>Atrina maura</t>
  </si>
  <si>
    <t>Atrina pectinata</t>
  </si>
  <si>
    <t>Atrina spp</t>
  </si>
  <si>
    <t>Atrina tuberculosa</t>
  </si>
  <si>
    <t>Atrina vexillum</t>
  </si>
  <si>
    <t>Aulacomya ater</t>
  </si>
  <si>
    <t>Austriella corrugata</t>
  </si>
  <si>
    <t>Azorinus abbreviatus</t>
  </si>
  <si>
    <t>Azorinus chamasolen</t>
  </si>
  <si>
    <t>Bacillariophyceae</t>
  </si>
  <si>
    <t>Bactronophorus thoracites</t>
  </si>
  <si>
    <t>Ballia callitricha</t>
  </si>
  <si>
    <t>Barbatia barbata</t>
  </si>
  <si>
    <t>Barbatia foliata</t>
  </si>
  <si>
    <t>Barbatia fusca</t>
  </si>
  <si>
    <t>Barbatia lurida</t>
  </si>
  <si>
    <t>Barbatia spp</t>
  </si>
  <si>
    <t>Barnea candida</t>
  </si>
  <si>
    <t>Barnea dilatata</t>
  </si>
  <si>
    <t>Barnea manilensis</t>
  </si>
  <si>
    <t>Barnea subtruncata</t>
  </si>
  <si>
    <t>Barnea truncata</t>
  </si>
  <si>
    <t>Batissa violacea</t>
  </si>
  <si>
    <t>Beguina semiorbiculata</t>
  </si>
  <si>
    <t>Bifurcaria bifurcata</t>
  </si>
  <si>
    <t>Bivalvia</t>
  </si>
  <si>
    <t>Bosemprella incarnata</t>
  </si>
  <si>
    <t>Brachidontes purpuratus</t>
  </si>
  <si>
    <t>Brachidontes rodriguezii</t>
  </si>
  <si>
    <t>Bractechlamys vexillum</t>
  </si>
  <si>
    <t>Calliblepharis jubata</t>
  </si>
  <si>
    <t>Callista chione</t>
  </si>
  <si>
    <t>Callithamnion corymbosum</t>
  </si>
  <si>
    <t>Callophyllis spp</t>
  </si>
  <si>
    <t>Callophyllis variegata</t>
  </si>
  <si>
    <t>Capsosiphon fulvescens</t>
  </si>
  <si>
    <t>Cardiidae</t>
  </si>
  <si>
    <t>Cardiocardita ajar</t>
  </si>
  <si>
    <t>Cardiocardita spp</t>
  </si>
  <si>
    <t>Carditamera floridana</t>
  </si>
  <si>
    <t>Cardites antiquatus</t>
  </si>
  <si>
    <t>Cardites bicolor</t>
  </si>
  <si>
    <t>Cardites tankervillei</t>
  </si>
  <si>
    <t>Carditidae</t>
  </si>
  <si>
    <t>Cardium costatum</t>
  </si>
  <si>
    <t>Cardium ringens</t>
  </si>
  <si>
    <t>Cardium spp</t>
  </si>
  <si>
    <t>Carradoriella elongata</t>
  </si>
  <si>
    <t>Caulerpa brachypus</t>
  </si>
  <si>
    <t>Caulerpa cupressoides</t>
  </si>
  <si>
    <t>Caulerpa lentillifera</t>
  </si>
  <si>
    <t>Caulerpa nummularia</t>
  </si>
  <si>
    <t>Caulerpa prolifera</t>
  </si>
  <si>
    <t>Caulerpa racemosa</t>
  </si>
  <si>
    <t>Caulerpa serrulata</t>
  </si>
  <si>
    <t>Caulerpa sertularioides</t>
  </si>
  <si>
    <t>Caulerpa spp</t>
  </si>
  <si>
    <t>Caulerpa taxifolia</t>
  </si>
  <si>
    <t>Centroceras clavulatum</t>
  </si>
  <si>
    <t>Cephalopholis aitha</t>
  </si>
  <si>
    <t>Cephalopholis argus</t>
  </si>
  <si>
    <t>Cephalopholis aurantia</t>
  </si>
  <si>
    <t>Cephalopholis boenak</t>
  </si>
  <si>
    <t>Cephalopholis cruentata</t>
  </si>
  <si>
    <t>Cephalopholis cyanostigma</t>
  </si>
  <si>
    <t>Cephalopholis formosa</t>
  </si>
  <si>
    <t>Cephalopholis fulva</t>
  </si>
  <si>
    <t>Cephalopholis hemistiktos</t>
  </si>
  <si>
    <t>Cephalopholis igarashiensis</t>
  </si>
  <si>
    <t>Cephalopholis leopardus</t>
  </si>
  <si>
    <t>Cephalopholis microprion</t>
  </si>
  <si>
    <t>Cephalopholis miniata</t>
  </si>
  <si>
    <t>Cephalopholis nigri</t>
  </si>
  <si>
    <t>Cephalopholis nigripinnis</t>
  </si>
  <si>
    <t>Cephalopholis panamensis</t>
  </si>
  <si>
    <t>Cephalopholis polleni</t>
  </si>
  <si>
    <t>Cephalopholis sexmaculata</t>
  </si>
  <si>
    <t>Cephalopholis sonnerati</t>
  </si>
  <si>
    <t>Cephalopholis spiloparaea</t>
  </si>
  <si>
    <t>Cephalopholis spp</t>
  </si>
  <si>
    <t>Cephalopholis taeniops</t>
  </si>
  <si>
    <t>Cephalopholis urodeta</t>
  </si>
  <si>
    <t>Ceramium ciliatum</t>
  </si>
  <si>
    <t>Ceramium codii</t>
  </si>
  <si>
    <t>Ceramium fimbriatum</t>
  </si>
  <si>
    <t>Ceramium kondoi</t>
  </si>
  <si>
    <t>Ceramium pacificum</t>
  </si>
  <si>
    <t>Ceramium paniculatum</t>
  </si>
  <si>
    <t>Ceramium rubrum</t>
  </si>
  <si>
    <t>Ceramium tenerrimum</t>
  </si>
  <si>
    <t>Ceramium tenuicorne</t>
  </si>
  <si>
    <t>Ceramium virgatum</t>
  </si>
  <si>
    <t>Cerastoderma edule</t>
  </si>
  <si>
    <t>Cerastoderma glaucum</t>
  </si>
  <si>
    <t>Chaetomorpha aerea</t>
  </si>
  <si>
    <t>Chaetomorpha linum</t>
  </si>
  <si>
    <t>Chama buddiana</t>
  </si>
  <si>
    <t>Chama lazarus</t>
  </si>
  <si>
    <t>Chama pacifica</t>
  </si>
  <si>
    <t>Chama savignyi</t>
  </si>
  <si>
    <t>Chamelea gallina</t>
  </si>
  <si>
    <t>Chamelea striatula</t>
  </si>
  <si>
    <t>Cherax albidus</t>
  </si>
  <si>
    <t>Cherax cainii</t>
  </si>
  <si>
    <t>Cherax destructor</t>
  </si>
  <si>
    <t>Cherax quadricarinatus</t>
  </si>
  <si>
    <t>Cherax tenuimanus</t>
  </si>
  <si>
    <t>Chione californiensis</t>
  </si>
  <si>
    <t>Chione cancellata</t>
  </si>
  <si>
    <t>Chione compta</t>
  </si>
  <si>
    <t>Chione fluctifraga</t>
  </si>
  <si>
    <t>Chione gnidia</t>
  </si>
  <si>
    <t>Chione kellettii</t>
  </si>
  <si>
    <t>Chione paphia</t>
  </si>
  <si>
    <t>Chione spp</t>
  </si>
  <si>
    <t>Chione stutchburyi</t>
  </si>
  <si>
    <t>Chione subrugosa</t>
  </si>
  <si>
    <t>Chione undatella</t>
  </si>
  <si>
    <t>Chlamys asperrima</t>
  </si>
  <si>
    <t>Chlamys farreri</t>
  </si>
  <si>
    <t>Chlamys hastata</t>
  </si>
  <si>
    <t>Chlamys islandica</t>
  </si>
  <si>
    <t>Chlamys livida</t>
  </si>
  <si>
    <t>Chlamys multistriata</t>
  </si>
  <si>
    <t>Chlamys rubida</t>
  </si>
  <si>
    <t>Chlamys senatoria</t>
  </si>
  <si>
    <t>Chlamys spp</t>
  </si>
  <si>
    <t>Chlamys squamata</t>
  </si>
  <si>
    <t>Chlorella pyrenoidosa</t>
  </si>
  <si>
    <t>Chlorella sorokiniana</t>
  </si>
  <si>
    <t>Chlorella spp.</t>
  </si>
  <si>
    <t>Chlorella vulgaris</t>
  </si>
  <si>
    <t>Chlorophyceae</t>
  </si>
  <si>
    <t>Chondracanthus acicularis</t>
  </si>
  <si>
    <t>Chondracanthus chamissoi</t>
  </si>
  <si>
    <t>Chondracanthus teedei</t>
  </si>
  <si>
    <t>Chondrus crispus</t>
  </si>
  <si>
    <t>Chondrus elatus</t>
  </si>
  <si>
    <t>Chondrus ocellatus</t>
  </si>
  <si>
    <t>Chondrus pinnulatus</t>
  </si>
  <si>
    <t>Chorda filum</t>
  </si>
  <si>
    <t>Choromytilus chorus</t>
  </si>
  <si>
    <t>Choromytilus meridionalis</t>
  </si>
  <si>
    <t>Choromytilus palliopunctatus</t>
  </si>
  <si>
    <t>Ciliatocardium ciliatum</t>
  </si>
  <si>
    <t>Circe scripta</t>
  </si>
  <si>
    <t>Circentia callipyga</t>
  </si>
  <si>
    <t>Circomphalus rosalina</t>
  </si>
  <si>
    <t>Circomphalus spp</t>
  </si>
  <si>
    <t>Cladodonta lyallii</t>
  </si>
  <si>
    <t>Cladophora albida</t>
  </si>
  <si>
    <t>Cladophora rupestris</t>
  </si>
  <si>
    <t>Cladophora sericea</t>
  </si>
  <si>
    <t>Cladosiphon okamuranus</t>
  </si>
  <si>
    <t>Clavagellidae</t>
  </si>
  <si>
    <t>Clinocardium buelowi</t>
  </si>
  <si>
    <t>Clinocardium nuttallii</t>
  </si>
  <si>
    <t>Codakia interrupta</t>
  </si>
  <si>
    <t>Codakia orbicularis</t>
  </si>
  <si>
    <t>Codakia punctata</t>
  </si>
  <si>
    <t>Codakia spp</t>
  </si>
  <si>
    <t>Codakia tigerina</t>
  </si>
  <si>
    <t>Codium adhaerens</t>
  </si>
  <si>
    <t>Codium arabicum</t>
  </si>
  <si>
    <t>Codium contractum</t>
  </si>
  <si>
    <t>Codium cylindricum</t>
  </si>
  <si>
    <t>Codium edule</t>
  </si>
  <si>
    <t>Codium fragile</t>
  </si>
  <si>
    <t>Codium platylobium</t>
  </si>
  <si>
    <t>Codium repens</t>
  </si>
  <si>
    <t>Codium spongiosum</t>
  </si>
  <si>
    <t>Codium tomentosum</t>
  </si>
  <si>
    <t>Coptodon rendalli</t>
  </si>
  <si>
    <t>Corallina elongata</t>
  </si>
  <si>
    <t>Corbicula fluminea</t>
  </si>
  <si>
    <t>Corbicula japonica</t>
  </si>
  <si>
    <t>Corbicula manilensis</t>
  </si>
  <si>
    <t>Corbicula spp</t>
  </si>
  <si>
    <t>Corculum cardissa</t>
  </si>
  <si>
    <t>Costaria costata</t>
  </si>
  <si>
    <t>Crassostrea ariakensis</t>
  </si>
  <si>
    <t>Crassostrea belcheri</t>
  </si>
  <si>
    <t>Crassostrea columbiensis</t>
  </si>
  <si>
    <t>Crassostrea corteziensis</t>
  </si>
  <si>
    <t>Crassostrea gryphoides</t>
  </si>
  <si>
    <t>Crassostrea iredalei</t>
  </si>
  <si>
    <t>Crassostrea madrasensis</t>
  </si>
  <si>
    <t>Crassostrea rhizophorae</t>
  </si>
  <si>
    <t>Crassostrea rivularis</t>
  </si>
  <si>
    <t>Crassostrea sikamea</t>
  </si>
  <si>
    <t>Crassostrea spp</t>
  </si>
  <si>
    <t>Crassostrea tulipa</t>
  </si>
  <si>
    <t>Crassostrea virginica</t>
  </si>
  <si>
    <t>Cristaria plicata</t>
  </si>
  <si>
    <t>Cromileptes altivelis</t>
  </si>
  <si>
    <t>Cruoria pellita</t>
  </si>
  <si>
    <t>Crypthecodinium cohnii</t>
  </si>
  <si>
    <t>Ctenoides scabra</t>
  </si>
  <si>
    <t>Cucullaea labiata</t>
  </si>
  <si>
    <t>Cultellus spp</t>
  </si>
  <si>
    <t>Cultellus tenuis</t>
  </si>
  <si>
    <t>Cuspidaria cuspidata</t>
  </si>
  <si>
    <t>Cyanophyceae</t>
  </si>
  <si>
    <t>Cyclina sinensis</t>
  </si>
  <si>
    <t>Cyclocardia astartoides</t>
  </si>
  <si>
    <t>Cyrtodaria siliqua</t>
  </si>
  <si>
    <t>Cyrtopleura costata</t>
  </si>
  <si>
    <t>Cystoclonium purpureum</t>
  </si>
  <si>
    <t>Cystoseira barbata</t>
  </si>
  <si>
    <t>Darina rustica</t>
  </si>
  <si>
    <t>Darina spp</t>
  </si>
  <si>
    <t>Decatopecten amiculum</t>
  </si>
  <si>
    <t>Decatopecten radula</t>
  </si>
  <si>
    <t>Delectopecten vitreus</t>
  </si>
  <si>
    <t>Delesseria sanguinea</t>
  </si>
  <si>
    <t>Dendostrea folium</t>
  </si>
  <si>
    <t>Dendostrea frons</t>
  </si>
  <si>
    <t>Desmarestia aculeata</t>
  </si>
  <si>
    <t>Diacronema lutheri</t>
  </si>
  <si>
    <t>Dicentrarchus labrax</t>
  </si>
  <si>
    <t>Dicentrarchus punctatus</t>
  </si>
  <si>
    <t>Dicentrarchus spp</t>
  </si>
  <si>
    <t>Dictyopteris plagiogramma</t>
  </si>
  <si>
    <t>Dictyopteris polypodioides</t>
  </si>
  <si>
    <t>Dictyopteris undulata</t>
  </si>
  <si>
    <t>Dictyota dichotoma</t>
  </si>
  <si>
    <t>Digenea simplex</t>
  </si>
  <si>
    <t>Dilsea carnosa</t>
  </si>
  <si>
    <t>Dinocardium robustum</t>
  </si>
  <si>
    <t>Dinophyceae</t>
  </si>
  <si>
    <t>Donacilla cornea</t>
  </si>
  <si>
    <t>Donax asper</t>
  </si>
  <si>
    <t>Donax californicus</t>
  </si>
  <si>
    <t>Donax carinatus</t>
  </si>
  <si>
    <t>Donax cuneatus</t>
  </si>
  <si>
    <t>Donax deltoides</t>
  </si>
  <si>
    <t>Donax denticulatus</t>
  </si>
  <si>
    <t>Donax dentifer</t>
  </si>
  <si>
    <t>Donax faba</t>
  </si>
  <si>
    <t>Donax gouldii</t>
  </si>
  <si>
    <t>Donax gracilis</t>
  </si>
  <si>
    <t>Donax hanleyanus</t>
  </si>
  <si>
    <t>Donax incarnatus</t>
  </si>
  <si>
    <t>Donax peruvianus</t>
  </si>
  <si>
    <t>Donax pulchellus</t>
  </si>
  <si>
    <t>Donax punctatostriatus</t>
  </si>
  <si>
    <t>Donax rugosus</t>
  </si>
  <si>
    <t>Donax scortum</t>
  </si>
  <si>
    <t>Donax semistriatus</t>
  </si>
  <si>
    <t>Donax spp</t>
  </si>
  <si>
    <t>Donax striatus</t>
  </si>
  <si>
    <t>Donax trunculus</t>
  </si>
  <si>
    <t>Donax variegatus</t>
  </si>
  <si>
    <t>Donax venustus</t>
  </si>
  <si>
    <t>Donax vittatus</t>
  </si>
  <si>
    <t>Dosinia dunkeri</t>
  </si>
  <si>
    <t>Dosinia exoleta</t>
  </si>
  <si>
    <t>Dosinia japonica</t>
  </si>
  <si>
    <t>Dosinia lupinus</t>
  </si>
  <si>
    <t>Dosinia orbignyi</t>
  </si>
  <si>
    <t>Dosinia ponderosa</t>
  </si>
  <si>
    <t>Dosinia spp</t>
  </si>
  <si>
    <t>Dreissena polymorpha</t>
  </si>
  <si>
    <t>Dumontia contorta</t>
  </si>
  <si>
    <t>Dunaliella salina</t>
  </si>
  <si>
    <t>Dunaliella tertiolecta</t>
  </si>
  <si>
    <t>Durvillaea antarctica</t>
  </si>
  <si>
    <t>Eastonia rugosa</t>
  </si>
  <si>
    <t>Ecklonia radiata</t>
  </si>
  <si>
    <t>Ecklonia stolonifera</t>
  </si>
  <si>
    <t>Ectocarpus fasciculatus</t>
  </si>
  <si>
    <t>Ectocarpus siliculosus</t>
  </si>
  <si>
    <t>Eisenia arborea</t>
  </si>
  <si>
    <t>Elachista fucicola</t>
  </si>
  <si>
    <t>Ellipsaria lineolata</t>
  </si>
  <si>
    <t>Ensis ensis</t>
  </si>
  <si>
    <t>Ensis goreensis</t>
  </si>
  <si>
    <t>Ensis leei</t>
  </si>
  <si>
    <t>Ensis macha</t>
  </si>
  <si>
    <t>Ensis magnus</t>
  </si>
  <si>
    <t>Ensis siliqua</t>
  </si>
  <si>
    <t>Ensis spp</t>
  </si>
  <si>
    <t>Epicodakia bella</t>
  </si>
  <si>
    <t>Epinephelus adscensionis</t>
  </si>
  <si>
    <t>Epinephelus aeneus</t>
  </si>
  <si>
    <t>Epinephelus akaara</t>
  </si>
  <si>
    <t>Epinephelus albomarginatus</t>
  </si>
  <si>
    <t>Epinephelus amblycephalus</t>
  </si>
  <si>
    <t>Epinephelus analogus</t>
  </si>
  <si>
    <t>Epinephelus andersoni</t>
  </si>
  <si>
    <t>Epinephelus areolatus</t>
  </si>
  <si>
    <t>Epinephelus awoara</t>
  </si>
  <si>
    <t>Epinephelus bleekeri</t>
  </si>
  <si>
    <t>Epinephelus bruneus</t>
  </si>
  <si>
    <t>Epinephelus caninus</t>
  </si>
  <si>
    <t>Epinephelus chabaudi</t>
  </si>
  <si>
    <t>Epinephelus chlorostigma</t>
  </si>
  <si>
    <t>Epinephelus cifuentesi</t>
  </si>
  <si>
    <t>Epinephelus coeruleopunctatus</t>
  </si>
  <si>
    <t>Epinephelus coioides</t>
  </si>
  <si>
    <t>Epinephelus costae</t>
  </si>
  <si>
    <t>Epinephelus cyanopodus</t>
  </si>
  <si>
    <t>Epinephelus daemelii</t>
  </si>
  <si>
    <t>Epinephelus diacanthus</t>
  </si>
  <si>
    <t>Epinephelus drummondhayi</t>
  </si>
  <si>
    <t>Epinephelus epistictus</t>
  </si>
  <si>
    <t>Epinephelus fasciatomaculosus</t>
  </si>
  <si>
    <t>Epinephelus fasciatus</t>
  </si>
  <si>
    <t>Epinephelus faveatus</t>
  </si>
  <si>
    <t>Epinephelus flavocaeruleus</t>
  </si>
  <si>
    <t>Epinephelus fuscoguttatus</t>
  </si>
  <si>
    <t>Epinephelus fuscoguttatus x Epinephelus lanceolatus</t>
  </si>
  <si>
    <t>Epinephelus goreensis</t>
  </si>
  <si>
    <t>Epinephelus guttatus</t>
  </si>
  <si>
    <t>Epinephelus heniochus</t>
  </si>
  <si>
    <t>Epinephelus hexagonatus</t>
  </si>
  <si>
    <t>Epinephelus irroratus</t>
  </si>
  <si>
    <t>Epinephelus itajara</t>
  </si>
  <si>
    <t>Epinephelus labriformis</t>
  </si>
  <si>
    <t>Epinephelus lanceolatus</t>
  </si>
  <si>
    <t>Epinephelus latifasciatus</t>
  </si>
  <si>
    <t>Epinephelus longispinis</t>
  </si>
  <si>
    <t>Epinephelus macrospilos</t>
  </si>
  <si>
    <t>Epinephelus maculatus</t>
  </si>
  <si>
    <t>Epinephelus magniscuttis</t>
  </si>
  <si>
    <t>Epinephelus malabaricus</t>
  </si>
  <si>
    <t>Epinephelus marginatus</t>
  </si>
  <si>
    <t>Epinephelus melanostigma</t>
  </si>
  <si>
    <t>Epinephelus merra</t>
  </si>
  <si>
    <t>Epinephelus miliaris</t>
  </si>
  <si>
    <t>Epinephelus morio</t>
  </si>
  <si>
    <t>Epinephelus morrhua</t>
  </si>
  <si>
    <t>Epinephelus multinotatus</t>
  </si>
  <si>
    <t>Epinephelus poecilonotus</t>
  </si>
  <si>
    <t>Epinephelus polylepis</t>
  </si>
  <si>
    <t>Epinephelus polyphekadion</t>
  </si>
  <si>
    <t>Epinephelus posteli</t>
  </si>
  <si>
    <t>Epinephelus quernus</t>
  </si>
  <si>
    <t>Epinephelus quinquefasciatus</t>
  </si>
  <si>
    <t>Epinephelus quoyanus</t>
  </si>
  <si>
    <t>Epinephelus radiatus</t>
  </si>
  <si>
    <t>Epinephelus retouti</t>
  </si>
  <si>
    <t>Epinephelus rivulatus</t>
  </si>
  <si>
    <t>Epinephelus septemfasciatus</t>
  </si>
  <si>
    <t>Epinephelus sexfasciatus</t>
  </si>
  <si>
    <t>Epinephelus spilotoceps</t>
  </si>
  <si>
    <t>Epinephelus spp</t>
  </si>
  <si>
    <t>Epinephelus stictus</t>
  </si>
  <si>
    <t>Epinephelus stoliczkae</t>
  </si>
  <si>
    <t>Epinephelus striatus</t>
  </si>
  <si>
    <t>Epinephelus summana</t>
  </si>
  <si>
    <t>Epinephelus tauvina</t>
  </si>
  <si>
    <t>Epinephelus trimaculatus</t>
  </si>
  <si>
    <t>Epinephelus tuamotuensis</t>
  </si>
  <si>
    <t>Epinephelus tukula</t>
  </si>
  <si>
    <t>Epinephelus undulosus</t>
  </si>
  <si>
    <t>Equichlamys bifrons</t>
  </si>
  <si>
    <t>Erythrotrichia carnea</t>
  </si>
  <si>
    <t>Estellacar olivacea</t>
  </si>
  <si>
    <t>Eucheuma arnoldii</t>
  </si>
  <si>
    <t>Eucheuma cottonii</t>
  </si>
  <si>
    <t>Eucheuma denticulatum</t>
  </si>
  <si>
    <t>Eucheuma isiforme</t>
  </si>
  <si>
    <t>Eucheuma spp</t>
  </si>
  <si>
    <t>Euciroa galatheae</t>
  </si>
  <si>
    <t>Euglena cantabrica</t>
  </si>
  <si>
    <t>Euglena gracilis</t>
  </si>
  <si>
    <t>Euglena spp.</t>
  </si>
  <si>
    <t>Eumarcia paupercula</t>
  </si>
  <si>
    <t>Eurhomalea exalbida</t>
  </si>
  <si>
    <t>Eurhomalea rufa</t>
  </si>
  <si>
    <t>Eurhomalea spp</t>
  </si>
  <si>
    <t>Ex Pinctada spp</t>
  </si>
  <si>
    <t>Ex Unionidae</t>
  </si>
  <si>
    <t>Fabulina fabula</t>
  </si>
  <si>
    <t>Fimbria fimbriata</t>
  </si>
  <si>
    <t>Fimbria soverbii</t>
  </si>
  <si>
    <t>Flexopecten flexuosus</t>
  </si>
  <si>
    <t>Flexopecten glaber</t>
  </si>
  <si>
    <t>Flexopecten proteus</t>
  </si>
  <si>
    <t>Fragum fragum</t>
  </si>
  <si>
    <t>Fragum hemicardium</t>
  </si>
  <si>
    <t>Fragum unedo</t>
  </si>
  <si>
    <t>Fucaceae</t>
  </si>
  <si>
    <t>Fucus distichus</t>
  </si>
  <si>
    <t>Fucus gardneri</t>
  </si>
  <si>
    <t>Fucus serratus</t>
  </si>
  <si>
    <t>Fucus spiralis</t>
  </si>
  <si>
    <t>Fucus spp</t>
  </si>
  <si>
    <t>Fucus vesiculosus</t>
  </si>
  <si>
    <t>Fucus virsoides</t>
  </si>
  <si>
    <t>Fulvia mutica</t>
  </si>
  <si>
    <t>Fulvia papyracea</t>
  </si>
  <si>
    <t>Fulvia spp</t>
  </si>
  <si>
    <t>Furcellaria lumbricalis</t>
  </si>
  <si>
    <t>Gafrarium dispar</t>
  </si>
  <si>
    <t>Gafrarium divaricatum</t>
  </si>
  <si>
    <t>Gafrarium pectinatum</t>
  </si>
  <si>
    <t>Gafrarium spp</t>
  </si>
  <si>
    <t>Gafrarium tumidum</t>
  </si>
  <si>
    <t>Galatea paradoxa</t>
  </si>
  <si>
    <t>Galatea spp</t>
  </si>
  <si>
    <t>Gari depressa</t>
  </si>
  <si>
    <t>Gari elongata</t>
  </si>
  <si>
    <t>Gari fervensis</t>
  </si>
  <si>
    <t>Gari minor</t>
  </si>
  <si>
    <t>Gari spp</t>
  </si>
  <si>
    <t>Gari squamosa</t>
  </si>
  <si>
    <t>Gari togata</t>
  </si>
  <si>
    <t>Gari truncata</t>
  </si>
  <si>
    <t>Gastrana fragilis</t>
  </si>
  <si>
    <t>Gastroclonium ovatum</t>
  </si>
  <si>
    <t>Gelidiella acerosa</t>
  </si>
  <si>
    <t>Gelidium amansii</t>
  </si>
  <si>
    <t>Gelidium chilense</t>
  </si>
  <si>
    <t>Gelidium corneum</t>
  </si>
  <si>
    <t>Gelidium crinale</t>
  </si>
  <si>
    <t>Gelidium johnstonii</t>
  </si>
  <si>
    <t>Gelidium lingulatum</t>
  </si>
  <si>
    <t>Gelidium madagascariense</t>
  </si>
  <si>
    <t>Gelidium pusillum</t>
  </si>
  <si>
    <t>Gelidium rex</t>
  </si>
  <si>
    <t>Gelidium spp</t>
  </si>
  <si>
    <t>Geukensia demissa</t>
  </si>
  <si>
    <t>Gigartina pistillata</t>
  </si>
  <si>
    <t>Gigartina skottsbergii</t>
  </si>
  <si>
    <t>Gigartinaceae</t>
  </si>
  <si>
    <t>Glauconome virens</t>
  </si>
  <si>
    <t>Gloripallium pallium</t>
  </si>
  <si>
    <t>Glossus humanus</t>
  </si>
  <si>
    <t>Glycymeris bimaculata</t>
  </si>
  <si>
    <t>Glycymeris gigantea</t>
  </si>
  <si>
    <t>Glycymeris glycymeris</t>
  </si>
  <si>
    <t>Glycymeris longior</t>
  </si>
  <si>
    <t>Glycymeris maculata</t>
  </si>
  <si>
    <t>Glycymeris ovata</t>
  </si>
  <si>
    <t>Glycymeris pilosa</t>
  </si>
  <si>
    <t>Glycymeris reevei</t>
  </si>
  <si>
    <t>Glycymeris scripta</t>
  </si>
  <si>
    <t>Glycymeris stellata</t>
  </si>
  <si>
    <t>Glycymeris undata</t>
  </si>
  <si>
    <t>Glycymeris violacescens</t>
  </si>
  <si>
    <t>Gomphina aequilatera</t>
  </si>
  <si>
    <t>Gracilaria arcuata</t>
  </si>
  <si>
    <t>Gracilaria chilensis</t>
  </si>
  <si>
    <t>Gracilaria dura</t>
  </si>
  <si>
    <t>Gracilaria edulis</t>
  </si>
  <si>
    <t>Gracilaria gracilis</t>
  </si>
  <si>
    <t>Gracilaria multipartita</t>
  </si>
  <si>
    <t>Gracilaria salicornia</t>
  </si>
  <si>
    <t>Gracilaria spinigera</t>
  </si>
  <si>
    <t>Gracilaria spp</t>
  </si>
  <si>
    <t>Gracilaria textorii</t>
  </si>
  <si>
    <t>Gracilaria veleroae</t>
  </si>
  <si>
    <t>Gracilaria verrucosa</t>
  </si>
  <si>
    <t>Gracilariopsis longissima</t>
  </si>
  <si>
    <t>Gymnogongrus furcellatus</t>
  </si>
  <si>
    <t>Gymnogongrus griffithsiae</t>
  </si>
  <si>
    <t>Gymnogongrus spp</t>
  </si>
  <si>
    <t>Gymnogongrus tenuis</t>
  </si>
  <si>
    <t>Haematococcus pluvialis</t>
  </si>
  <si>
    <t>Halidrys siliquosa</t>
  </si>
  <si>
    <t>Halimeda tuna</t>
  </si>
  <si>
    <t>Haliotis asinina</t>
  </si>
  <si>
    <t>Haliotis assimilis</t>
  </si>
  <si>
    <t>Haliotis corrugata</t>
  </si>
  <si>
    <t>Haliotis cracherodii</t>
  </si>
  <si>
    <t>Haliotis cyclobates</t>
  </si>
  <si>
    <t>Haliotis discus</t>
  </si>
  <si>
    <t>Haliotis diversicolor</t>
  </si>
  <si>
    <t>Haliotis fulgens</t>
  </si>
  <si>
    <t>Haliotis gigantea</t>
  </si>
  <si>
    <t>Haliotis glabra</t>
  </si>
  <si>
    <t>Haliotis iris</t>
  </si>
  <si>
    <t>Haliotis kamtschatkana</t>
  </si>
  <si>
    <t>Haliotis laevigata</t>
  </si>
  <si>
    <t>Haliotis laevigata x Haliotis rubra</t>
  </si>
  <si>
    <t>Haliotis midae</t>
  </si>
  <si>
    <t>Haliotis ovina</t>
  </si>
  <si>
    <t>Haliotis planata</t>
  </si>
  <si>
    <t>Haliotis roei</t>
  </si>
  <si>
    <t>Haliotis rubra</t>
  </si>
  <si>
    <t>Haliotis rufescens</t>
  </si>
  <si>
    <t>Haliotis scalaris</t>
  </si>
  <si>
    <t>Haliotis sorenseni</t>
  </si>
  <si>
    <t>Haliotis spadicea</t>
  </si>
  <si>
    <t>Haliotis spp</t>
  </si>
  <si>
    <t>Haliotis tuberculata</t>
  </si>
  <si>
    <t>Haliotis varia</t>
  </si>
  <si>
    <t>Halymenia dilatata</t>
  </si>
  <si>
    <t>Harvella vitrea</t>
  </si>
  <si>
    <t>Helicophagus typus</t>
  </si>
  <si>
    <t>Hemidonax donaciformis</t>
  </si>
  <si>
    <t>Heterodonax pacificus</t>
  </si>
  <si>
    <t>Hiatella arctica</t>
  </si>
  <si>
    <t>Hiatula chinensis</t>
  </si>
  <si>
    <t>Hildenbrandia rubra</t>
  </si>
  <si>
    <t>Himanthalia elongata</t>
  </si>
  <si>
    <t>Hinnites giganteus</t>
  </si>
  <si>
    <t>Hippoglossus hippoglossus</t>
  </si>
  <si>
    <t>Hippoglossus stenolepis</t>
  </si>
  <si>
    <t>Hippopus hippopus</t>
  </si>
  <si>
    <t>Hippopus porcellanus</t>
  </si>
  <si>
    <t>Hydroclathrus clathratus</t>
  </si>
  <si>
    <t>Hydropuntia eucheumatoides</t>
  </si>
  <si>
    <t>Hyotissa fisheri</t>
  </si>
  <si>
    <t>Hyotissa hyotis</t>
  </si>
  <si>
    <t>Hyotissa spp</t>
  </si>
  <si>
    <t>Hypanis plicatus</t>
  </si>
  <si>
    <t>Hypnea boergesenii</t>
  </si>
  <si>
    <t>Hypnea charoides</t>
  </si>
  <si>
    <t>Hypnea chordacea</t>
  </si>
  <si>
    <t>Hypnea cornuta</t>
  </si>
  <si>
    <t>Hypnea japonica</t>
  </si>
  <si>
    <t>Hypnea musciformis</t>
  </si>
  <si>
    <t>Hypnea pannosa</t>
  </si>
  <si>
    <t>Hypnea saidana</t>
  </si>
  <si>
    <t>Hypnea spicifera</t>
  </si>
  <si>
    <t>Hypnea spinella</t>
  </si>
  <si>
    <t>Hypnea valentiae</t>
  </si>
  <si>
    <t>Hyriopsis cumingii</t>
  </si>
  <si>
    <t>Hyriopsis schlegelii</t>
  </si>
  <si>
    <t>Iphigenia altior</t>
  </si>
  <si>
    <t>Iphigenia brasiliana</t>
  </si>
  <si>
    <t>Iphigenia delesserti</t>
  </si>
  <si>
    <t>Iphigenia laevigata</t>
  </si>
  <si>
    <t>Iphigenia rostrata</t>
  </si>
  <si>
    <t>Iphigenia spp</t>
  </si>
  <si>
    <t>Iridaea cordata</t>
  </si>
  <si>
    <t>Iridaea spp</t>
  </si>
  <si>
    <t>Ischadium recurvum</t>
  </si>
  <si>
    <t>Isochrysis galbana</t>
  </si>
  <si>
    <t>Isognomon alatus</t>
  </si>
  <si>
    <t>Isognomon ephippium</t>
  </si>
  <si>
    <t>Isognomon isognomum</t>
  </si>
  <si>
    <t>Isognomon janus</t>
  </si>
  <si>
    <t>Isognomon perna</t>
  </si>
  <si>
    <t>Isognomon recognitus</t>
  </si>
  <si>
    <t>Isognomon spp</t>
  </si>
  <si>
    <t>Jania adhaerens</t>
  </si>
  <si>
    <t>Jania rubens</t>
  </si>
  <si>
    <t>Kappaphycus alvarezii</t>
  </si>
  <si>
    <t>Katelysia hiantina</t>
  </si>
  <si>
    <t>Katelysia japonica</t>
  </si>
  <si>
    <t>Katelysia marmorata</t>
  </si>
  <si>
    <t>Laevicardium crassum</t>
  </si>
  <si>
    <t>Laevicardium elatum</t>
  </si>
  <si>
    <t>Laevicardium laevigatum</t>
  </si>
  <si>
    <t>Laevicardium oblongum</t>
  </si>
  <si>
    <t>Laevicardium spp</t>
  </si>
  <si>
    <t>Laminaria digitata</t>
  </si>
  <si>
    <t>Laminaria hyperborea</t>
  </si>
  <si>
    <t>Laminaria ochroleuca</t>
  </si>
  <si>
    <t>Laminaria spp</t>
  </si>
  <si>
    <t>Laminariaceae</t>
  </si>
  <si>
    <t>Lampsis fasciola</t>
  </si>
  <si>
    <t>Larimichthys croceus</t>
  </si>
  <si>
    <t>Larimichthys polyactis</t>
  </si>
  <si>
    <t>Laternula elliptica</t>
  </si>
  <si>
    <t>Laternula spp</t>
  </si>
  <si>
    <t>Laternula truncata</t>
  </si>
  <si>
    <t>Lates angustifrons</t>
  </si>
  <si>
    <t>Lates calcarifer</t>
  </si>
  <si>
    <t>Lates macrophthalmus</t>
  </si>
  <si>
    <t>Lates mariae</t>
  </si>
  <si>
    <t>Lates microlepis</t>
  </si>
  <si>
    <t>Lates niloticus</t>
  </si>
  <si>
    <t>Lates spp</t>
  </si>
  <si>
    <t>Lates stappersii</t>
  </si>
  <si>
    <t>Laurencia obtusa</t>
  </si>
  <si>
    <t>Laurencia pacifica</t>
  </si>
  <si>
    <t>Laurencia sinicola</t>
  </si>
  <si>
    <t>Leptosiphonia brodiei</t>
  </si>
  <si>
    <t>Leptosiphonia fibrillosa</t>
  </si>
  <si>
    <t>Lessonia fuscescens</t>
  </si>
  <si>
    <t>Lessonia nigrescens</t>
  </si>
  <si>
    <t>Lessonia spp</t>
  </si>
  <si>
    <t>Lessonia trabeculata</t>
  </si>
  <si>
    <t>Leukoma asperrima</t>
  </si>
  <si>
    <t>Leukoma spp</t>
  </si>
  <si>
    <t>Leukoma thaca</t>
  </si>
  <si>
    <t>Lima lima</t>
  </si>
  <si>
    <t>Lima vulgaris</t>
  </si>
  <si>
    <t>Limaria hians</t>
  </si>
  <si>
    <t>Limaria tuberculata</t>
  </si>
  <si>
    <t>Limecola balthica</t>
  </si>
  <si>
    <t>Limopsis marionensis</t>
  </si>
  <si>
    <t>Lioconcha castrensis</t>
  </si>
  <si>
    <t>Lioconcha ornata</t>
  </si>
  <si>
    <t>Lithophaga attenuata</t>
  </si>
  <si>
    <t>Lithophaga lithophaga</t>
  </si>
  <si>
    <t>Lithophaga spp</t>
  </si>
  <si>
    <t>Lithophaga teres</t>
  </si>
  <si>
    <t>Lithophyllum lichenoides</t>
  </si>
  <si>
    <t>Lithothamnion corallioides</t>
  </si>
  <si>
    <t>Lithothamnion glaciale</t>
  </si>
  <si>
    <t>Lithothamnion spp</t>
  </si>
  <si>
    <t>Lomentaria articulata</t>
  </si>
  <si>
    <t>Lomentaria clavellosa</t>
  </si>
  <si>
    <t>Lopha cristagalli</t>
  </si>
  <si>
    <t>Loripes orbiculatus</t>
  </si>
  <si>
    <t>Lucina pensylvanica</t>
  </si>
  <si>
    <t>Lucina spp</t>
  </si>
  <si>
    <t>Lucinoma borealis</t>
  </si>
  <si>
    <t>Lutjanus adetii</t>
  </si>
  <si>
    <t>Lutjanus agennes</t>
  </si>
  <si>
    <t>Lutjanus analis</t>
  </si>
  <si>
    <t>Lutjanus apodus</t>
  </si>
  <si>
    <t>Lutjanus aratus</t>
  </si>
  <si>
    <t>Lutjanus argentimaculatus</t>
  </si>
  <si>
    <t>Lutjanus argentiventris</t>
  </si>
  <si>
    <t>Lutjanus bengalensis</t>
  </si>
  <si>
    <t>Lutjanus bohar</t>
  </si>
  <si>
    <t>Lutjanus buccanella</t>
  </si>
  <si>
    <t>Lutjanus campechanus</t>
  </si>
  <si>
    <t>Lutjanus coeruleolineatus</t>
  </si>
  <si>
    <t>Lutjanus colorado</t>
  </si>
  <si>
    <t>Lutjanus cyanopterus</t>
  </si>
  <si>
    <t>Lutjanus decussatus</t>
  </si>
  <si>
    <t>Lutjanus dentatus</t>
  </si>
  <si>
    <t>Lutjanus ehrenbergii</t>
  </si>
  <si>
    <t>Lutjanus endecacanthus</t>
  </si>
  <si>
    <t>Lutjanus erythropterus</t>
  </si>
  <si>
    <t>Lutjanus fulgens</t>
  </si>
  <si>
    <t>Lutjanus fulviflamma</t>
  </si>
  <si>
    <t>Lutjanus fulvus</t>
  </si>
  <si>
    <t>Lutjanus gibbus</t>
  </si>
  <si>
    <t>Lutjanus goldiei</t>
  </si>
  <si>
    <t>Lutjanus goreensis</t>
  </si>
  <si>
    <t>Lutjanus griseus</t>
  </si>
  <si>
    <t>Lutjanus guilcheri</t>
  </si>
  <si>
    <t>Lutjanus guttatus</t>
  </si>
  <si>
    <t>Lutjanus indicus</t>
  </si>
  <si>
    <t>Lutjanus inermis</t>
  </si>
  <si>
    <t>Lutjanus jocu</t>
  </si>
  <si>
    <t>Lutjanus johnii</t>
  </si>
  <si>
    <t>Lutjanus jordani</t>
  </si>
  <si>
    <t>Lutjanus kasmira</t>
  </si>
  <si>
    <t>Lutjanus lemniscatus</t>
  </si>
  <si>
    <t>Lutjanus lunulatus</t>
  </si>
  <si>
    <t>Lutjanus lutjanus</t>
  </si>
  <si>
    <t>Lutjanus mahogoni</t>
  </si>
  <si>
    <t>Lutjanus malabaricus</t>
  </si>
  <si>
    <t>Lutjanus monostigma</t>
  </si>
  <si>
    <t>Lutjanus notatus</t>
  </si>
  <si>
    <t>Lutjanus novemfasciatus</t>
  </si>
  <si>
    <t>Lutjanus peru</t>
  </si>
  <si>
    <t>Lutjanus purpureus</t>
  </si>
  <si>
    <t>Lutjanus quinquelineatus</t>
  </si>
  <si>
    <t>Lutjanus rivulatus</t>
  </si>
  <si>
    <t>Lutjanus rufolineatus</t>
  </si>
  <si>
    <t>Lutjanus russellii</t>
  </si>
  <si>
    <t>Lutjanus sanguineus</t>
  </si>
  <si>
    <t>Lutjanus sebae</t>
  </si>
  <si>
    <t>Lutjanus spp</t>
  </si>
  <si>
    <t>Lutjanus stellatus</t>
  </si>
  <si>
    <t>Lutjanus synagris</t>
  </si>
  <si>
    <t>Lutjanus timorensis</t>
  </si>
  <si>
    <t>Lutjanus viridis</t>
  </si>
  <si>
    <t>Lutjanus vitta</t>
  </si>
  <si>
    <t>Lutjanus vivanus</t>
  </si>
  <si>
    <t>Lutraria angustior</t>
  </si>
  <si>
    <t>Lutraria elongata</t>
  </si>
  <si>
    <t>Lutraria lutraria</t>
  </si>
  <si>
    <t>Lutraria maxima</t>
  </si>
  <si>
    <t>Lutraria oblonga</t>
  </si>
  <si>
    <t>Lutraria spp</t>
  </si>
  <si>
    <t>Lyrodus pedicellatus</t>
  </si>
  <si>
    <t>Lyropecten nodosus</t>
  </si>
  <si>
    <t>Lyropecten subnodosus</t>
  </si>
  <si>
    <t>Macoma brevifrons</t>
  </si>
  <si>
    <t>Macoma calcarea</t>
  </si>
  <si>
    <t>Macoma cancellata</t>
  </si>
  <si>
    <t>Macoma constricta</t>
  </si>
  <si>
    <t>Macoma grandis</t>
  </si>
  <si>
    <t>Macoma nasuta</t>
  </si>
  <si>
    <t>Macoma secta</t>
  </si>
  <si>
    <t>Macoma spp</t>
  </si>
  <si>
    <t>Macomangulus tenuis</t>
  </si>
  <si>
    <t>Macrobrachium acanthurus</t>
  </si>
  <si>
    <t>Macrobrachium aemulum</t>
  </si>
  <si>
    <t>Macrobrachium amazonicum</t>
  </si>
  <si>
    <t>Macrobrachium americanum</t>
  </si>
  <si>
    <t>Macrobrachium assamense</t>
  </si>
  <si>
    <t>Macrobrachium australe</t>
  </si>
  <si>
    <t>Macrobrachium birmanicum</t>
  </si>
  <si>
    <t>Macrobrachium caledonicum</t>
  </si>
  <si>
    <t>Macrobrachium carcinus</t>
  </si>
  <si>
    <t>Macrobrachium choprai</t>
  </si>
  <si>
    <t>Macrobrachium dayanum</t>
  </si>
  <si>
    <t>Macrobrachium dux</t>
  </si>
  <si>
    <t>Macrobrachium equidens</t>
  </si>
  <si>
    <t>Macrobrachium esculentum</t>
  </si>
  <si>
    <t>Macrobrachium formosense</t>
  </si>
  <si>
    <t>Macrobrachium geron</t>
  </si>
  <si>
    <t>Macrobrachium grandimanus</t>
  </si>
  <si>
    <t>Macrobrachium hancocki</t>
  </si>
  <si>
    <t>Macrobrachium heterochirus</t>
  </si>
  <si>
    <t>Macrobrachium idae</t>
  </si>
  <si>
    <t>Macrobrachium idella</t>
  </si>
  <si>
    <t>Macrobrachium intermedium</t>
  </si>
  <si>
    <t>Macrobrachium jaroense</t>
  </si>
  <si>
    <t>Macrobrachium javanicum</t>
  </si>
  <si>
    <t>Macrobrachium jelskii</t>
  </si>
  <si>
    <t>Macrobrachium lamarrei</t>
  </si>
  <si>
    <t>Macrobrachium lanceifrons</t>
  </si>
  <si>
    <t>Macrobrachium lanchesteri</t>
  </si>
  <si>
    <t>Macrobrachium lar</t>
  </si>
  <si>
    <t>Macrobrachium latidactylus</t>
  </si>
  <si>
    <t>Macrobrachium latimanus</t>
  </si>
  <si>
    <t>Macrobrachium lepidactyloides</t>
  </si>
  <si>
    <t>Macrobrachium lepidactylus</t>
  </si>
  <si>
    <t>Macrobrachium macrobrachion</t>
  </si>
  <si>
    <t>Macrobrachium malcolmsonii</t>
  </si>
  <si>
    <t>Macrobrachium mammilodactylus</t>
  </si>
  <si>
    <t>Macrobrachium mirabile</t>
  </si>
  <si>
    <t>Macrobrachium nipponense</t>
  </si>
  <si>
    <t>Macrobrachium occidentale</t>
  </si>
  <si>
    <t>Macrobrachium ohione</t>
  </si>
  <si>
    <t>Macrobrachium olfersii</t>
  </si>
  <si>
    <t>Macrobrachium patsa</t>
  </si>
  <si>
    <t>Macrobrachium pilimanus</t>
  </si>
  <si>
    <t>Macrobrachium raridens</t>
  </si>
  <si>
    <t>Macrobrachium rathbunae</t>
  </si>
  <si>
    <t>Macrobrachium rosenbergii</t>
  </si>
  <si>
    <t>Macrobrachium rude</t>
  </si>
  <si>
    <t>Macrobrachium scabriculum</t>
  </si>
  <si>
    <t>Macrobrachium sintangense</t>
  </si>
  <si>
    <t>Macrobrachium spp</t>
  </si>
  <si>
    <t>Macrobrachium surinamicum</t>
  </si>
  <si>
    <t>Macrobrachium tenellum</t>
  </si>
  <si>
    <t>Macrobrachium trompii</t>
  </si>
  <si>
    <t>Macrobrachium villosimanus</t>
  </si>
  <si>
    <t>Macrobrachium vollenhovenii</t>
  </si>
  <si>
    <t>Macrocallista maculata</t>
  </si>
  <si>
    <t>Macrocallista nimbosa</t>
  </si>
  <si>
    <t>Macrocallista spp</t>
  </si>
  <si>
    <t>Macrocystis integrifolia</t>
  </si>
  <si>
    <t>Macrocystis pyrifera</t>
  </si>
  <si>
    <t>Macrocystis spp</t>
  </si>
  <si>
    <t>Mactra achatina</t>
  </si>
  <si>
    <t>Mactra californica</t>
  </si>
  <si>
    <t>Mactra chinensis</t>
  </si>
  <si>
    <t>Mactra cuneata</t>
  </si>
  <si>
    <t>Mactra discors</t>
  </si>
  <si>
    <t>Mactra glabrata</t>
  </si>
  <si>
    <t>Mactra glauca</t>
  </si>
  <si>
    <t>Mactra iheringi</t>
  </si>
  <si>
    <t>Mactra isabelleana</t>
  </si>
  <si>
    <t>Mactra largillierti</t>
  </si>
  <si>
    <t>Mactra lilacea</t>
  </si>
  <si>
    <t>Mactra luzonica</t>
  </si>
  <si>
    <t>Mactra maculata</t>
  </si>
  <si>
    <t>Mactra mera</t>
  </si>
  <si>
    <t>Mactra murchisoni</t>
  </si>
  <si>
    <t>Mactra nitida</t>
  </si>
  <si>
    <t>Mactra petitii</t>
  </si>
  <si>
    <t>Mactra rostrata</t>
  </si>
  <si>
    <t>Mactra spp</t>
  </si>
  <si>
    <t>Mactra stultorum</t>
  </si>
  <si>
    <t>Mactra velata</t>
  </si>
  <si>
    <t>Mactra veneriformis</t>
  </si>
  <si>
    <t>Mactra violacea</t>
  </si>
  <si>
    <t>Mactrellona alata</t>
  </si>
  <si>
    <t>Mactrellona spp</t>
  </si>
  <si>
    <t>Mactridae</t>
  </si>
  <si>
    <t>Mactromeris polynyma</t>
  </si>
  <si>
    <t>Mactrotoma antecedens</t>
  </si>
  <si>
    <t>Magallana gigas</t>
  </si>
  <si>
    <t>Malletia gigantea</t>
  </si>
  <si>
    <t>Malleus albus</t>
  </si>
  <si>
    <t>Malleus malleus</t>
  </si>
  <si>
    <t>Malleus regula</t>
  </si>
  <si>
    <t>Manupecten pesfelis</t>
  </si>
  <si>
    <t>Marcia flammea</t>
  </si>
  <si>
    <t>Marcia opima</t>
  </si>
  <si>
    <t>Margaritifera falcata</t>
  </si>
  <si>
    <t>Margaritifera margaritifera</t>
  </si>
  <si>
    <t>Martesia striata</t>
  </si>
  <si>
    <t>Mastocarpus pacificus</t>
  </si>
  <si>
    <t>Mastocarpus stellatus</t>
  </si>
  <si>
    <t>Mazzaella laminarioides</t>
  </si>
  <si>
    <t>Megalonaias nervosa</t>
  </si>
  <si>
    <t>Megapitaria aurantiaca</t>
  </si>
  <si>
    <t>Megapitaria squalida</t>
  </si>
  <si>
    <t>Mercenaria campechiensis</t>
  </si>
  <si>
    <t>Mercenaria mercenaria</t>
  </si>
  <si>
    <t>Mercenaria spp</t>
  </si>
  <si>
    <t>Meretrix casta</t>
  </si>
  <si>
    <t>Meretrix lusoria</t>
  </si>
  <si>
    <t>Meretrix lyrata</t>
  </si>
  <si>
    <t>Meretrix meretrix</t>
  </si>
  <si>
    <t>Meretrix petechialis</t>
  </si>
  <si>
    <t>Meretrix spp</t>
  </si>
  <si>
    <t>Meristotheca dakarensis</t>
  </si>
  <si>
    <t>Meristotheca senegalense</t>
  </si>
  <si>
    <t>Meristotheca spp</t>
  </si>
  <si>
    <t>Meropesta capillacea</t>
  </si>
  <si>
    <t>Meropesta pellucida</t>
  </si>
  <si>
    <t>Mesodesma donacium</t>
  </si>
  <si>
    <t>Mesodesma mactroides</t>
  </si>
  <si>
    <t>Mesodesma spp</t>
  </si>
  <si>
    <t>Mesodesma subtriangulatum</t>
  </si>
  <si>
    <t>Mesodesma ventricosum</t>
  </si>
  <si>
    <t>Microchloropsis gaditana</t>
  </si>
  <si>
    <t>Mimachlamys crassicostata</t>
  </si>
  <si>
    <t>Mimachlamys varia</t>
  </si>
  <si>
    <t>Minnivola pyxidata</t>
  </si>
  <si>
    <t>Mizuhopecten yessoensis</t>
  </si>
  <si>
    <t>Modiolus adriaticus</t>
  </si>
  <si>
    <t>Modiolus americanus</t>
  </si>
  <si>
    <t>Modiolus aratus</t>
  </si>
  <si>
    <t>Modiolus auriculatus</t>
  </si>
  <si>
    <t>Modiolus barbatus</t>
  </si>
  <si>
    <t>Modiolus capax</t>
  </si>
  <si>
    <t>Modiolus eiseni</t>
  </si>
  <si>
    <t>Modiolus kurilensis</t>
  </si>
  <si>
    <t>Modiolus metcalfei</t>
  </si>
  <si>
    <t>Modiolus modiolus</t>
  </si>
  <si>
    <t>Modiolus nitens</t>
  </si>
  <si>
    <t>Modiolus philippinarum</t>
  </si>
  <si>
    <t>Modiolus rectus</t>
  </si>
  <si>
    <t>Modiolus rhomboideus</t>
  </si>
  <si>
    <t>Modiolus spp</t>
  </si>
  <si>
    <t>Modiolus squamosus</t>
  </si>
  <si>
    <t>Moerella pulchella</t>
  </si>
  <si>
    <t>Monodacna colorata</t>
  </si>
  <si>
    <t>Monostroma nitidum</t>
  </si>
  <si>
    <t>Monostroma spp</t>
  </si>
  <si>
    <t>Mulinia cleryana</t>
  </si>
  <si>
    <t>Mulinia edulis</t>
  </si>
  <si>
    <t>Mulinia spp</t>
  </si>
  <si>
    <t>Musculista senhousia</t>
  </si>
  <si>
    <t>Musculus discors</t>
  </si>
  <si>
    <t>Mya arenaria</t>
  </si>
  <si>
    <t>Mya spp</t>
  </si>
  <si>
    <t>Mya truncata</t>
  </si>
  <si>
    <t>Mysia undata</t>
  </si>
  <si>
    <t>Mytella guyanensis</t>
  </si>
  <si>
    <t>Mytella speciosa</t>
  </si>
  <si>
    <t>Mytella strigata</t>
  </si>
  <si>
    <t>Mytilidae</t>
  </si>
  <si>
    <t>Mytilopsis leucophaeata</t>
  </si>
  <si>
    <t>Mytilopsis sallei</t>
  </si>
  <si>
    <t>Mytilus californianus</t>
  </si>
  <si>
    <t>Mytilus chilensis</t>
  </si>
  <si>
    <t>Mytilus desolationis</t>
  </si>
  <si>
    <t>Mytilus edulis</t>
  </si>
  <si>
    <t>Mytilus galloprovincialis</t>
  </si>
  <si>
    <t>Mytilus planulatus</t>
  </si>
  <si>
    <t>Mytilus platensis</t>
  </si>
  <si>
    <t>Mytilus spp</t>
  </si>
  <si>
    <t>Mytilus trossulus</t>
  </si>
  <si>
    <t>Mytilus unguiculatus</t>
  </si>
  <si>
    <t>Nannochloris atomus</t>
  </si>
  <si>
    <t>Nannochloropsis oculata</t>
  </si>
  <si>
    <t>Nelumbo nucifera</t>
  </si>
  <si>
    <t>Nemacystus decipiens</t>
  </si>
  <si>
    <t>Nemalion helminthoides</t>
  </si>
  <si>
    <t>Neopycnodonte cochlear</t>
  </si>
  <si>
    <t>Nitzschia closterium</t>
  </si>
  <si>
    <t>Noetia gambiensis</t>
  </si>
  <si>
    <t>Noetia spp</t>
  </si>
  <si>
    <t>Nuttallia nuttallii</t>
  </si>
  <si>
    <t>Nuttallia obscurata</t>
  </si>
  <si>
    <t>Ocyurus chrysurus</t>
  </si>
  <si>
    <t>Oncorhynchus aguabonita</t>
  </si>
  <si>
    <t>Oncorhynchus apache</t>
  </si>
  <si>
    <t>Oncorhynchus chrysogaster</t>
  </si>
  <si>
    <t>Oncorhynchus clarkii</t>
  </si>
  <si>
    <t>Oncorhynchus gilae</t>
  </si>
  <si>
    <t>Oncorhynchus gorbuscha</t>
  </si>
  <si>
    <t>Oncorhynchus keta</t>
  </si>
  <si>
    <t>Oncorhynchus kisutch</t>
  </si>
  <si>
    <t>Oncorhynchus masou</t>
  </si>
  <si>
    <t>Oncorhynchus mykiss</t>
  </si>
  <si>
    <t>Oncorhynchus nerka</t>
  </si>
  <si>
    <t>Oncorhynchus rhodurus</t>
  </si>
  <si>
    <t>Oncorhynchus spp</t>
  </si>
  <si>
    <t>Oncorhynchus tshawytscha</t>
  </si>
  <si>
    <t>Oreochromis alcalicus</t>
  </si>
  <si>
    <t>Oreochromis amphimelas</t>
  </si>
  <si>
    <t>Oreochromis andersonii</t>
  </si>
  <si>
    <t>Oreochromis andersonii x O. niloticus</t>
  </si>
  <si>
    <t>Oreochromis angolensis</t>
  </si>
  <si>
    <t>Oreochromis aureus</t>
  </si>
  <si>
    <t>Oreochromis aureus x O. niloticus</t>
  </si>
  <si>
    <t>Oreochromis chungruruensis</t>
  </si>
  <si>
    <t>Oreochromis esculentus</t>
  </si>
  <si>
    <t>Oreochromis hunteri</t>
  </si>
  <si>
    <t>Oreochromis jipe</t>
  </si>
  <si>
    <t>Oreochromis karomo</t>
  </si>
  <si>
    <t>Oreochromis karongae</t>
  </si>
  <si>
    <t>Oreochromis korogwe</t>
  </si>
  <si>
    <t>Oreochromis lepidurus</t>
  </si>
  <si>
    <t>Oreochromis leucostictus</t>
  </si>
  <si>
    <t>Oreochromis lidole</t>
  </si>
  <si>
    <t>Oreochromis macrochir</t>
  </si>
  <si>
    <t>Oreochromis malagarasi</t>
  </si>
  <si>
    <t>Oreochromis mortimeri</t>
  </si>
  <si>
    <t>Oreochromis mossambicus</t>
  </si>
  <si>
    <t>Oreochromis niloticus</t>
  </si>
  <si>
    <t>Oreochromis pangani</t>
  </si>
  <si>
    <t>Oreochromis placidus</t>
  </si>
  <si>
    <t>Oreochromis rukwaensis</t>
  </si>
  <si>
    <t>Oreochromis saka</t>
  </si>
  <si>
    <t>Oreochromis salinicola</t>
  </si>
  <si>
    <t>Oreochromis schwebischi</t>
  </si>
  <si>
    <t>Oreochromis shiranus</t>
  </si>
  <si>
    <t>Oreochromis sp.</t>
  </si>
  <si>
    <t>Oreochromis spilurus</t>
  </si>
  <si>
    <t>Oreochromis spp</t>
  </si>
  <si>
    <t>Oreochromis squamipinnis</t>
  </si>
  <si>
    <t>Oreochromis tanganicae</t>
  </si>
  <si>
    <t>Oreochromis upembae</t>
  </si>
  <si>
    <t>Oreochromis urolepis</t>
  </si>
  <si>
    <t>Oreochromis variabilis</t>
  </si>
  <si>
    <t>Osmundea pinnatifida</t>
  </si>
  <si>
    <t>Ostrea angasi</t>
  </si>
  <si>
    <t>Ostrea angelica</t>
  </si>
  <si>
    <t>Ostrea atherstonei</t>
  </si>
  <si>
    <t>Ostrea chilensis</t>
  </si>
  <si>
    <t>Ostrea conchaphila</t>
  </si>
  <si>
    <t>Ostrea denselamellosa</t>
  </si>
  <si>
    <t>Ostrea edulis</t>
  </si>
  <si>
    <t>Ostrea equestris</t>
  </si>
  <si>
    <t>Ostrea lurida</t>
  </si>
  <si>
    <t>Ostrea puelchana</t>
  </si>
  <si>
    <t>Ostrea spp</t>
  </si>
  <si>
    <t>Ostreidae</t>
  </si>
  <si>
    <t>Ostreola stentina</t>
  </si>
  <si>
    <t>Pagrus africanus</t>
  </si>
  <si>
    <t>Pagrus auratus</t>
  </si>
  <si>
    <t>Pagrus auriga</t>
  </si>
  <si>
    <t>Pagrus caeruleostictus</t>
  </si>
  <si>
    <t>Pagrus major</t>
  </si>
  <si>
    <t>Pagrus pagrus</t>
  </si>
  <si>
    <t>Pagrus spp</t>
  </si>
  <si>
    <t>Palliolum tigerinum</t>
  </si>
  <si>
    <t>Palmaria palmata</t>
  </si>
  <si>
    <t>Pangasianodon hypophthalmus</t>
  </si>
  <si>
    <t>Pangasius bocourti</t>
  </si>
  <si>
    <t>Pangasius djambal</t>
  </si>
  <si>
    <t>Pangasius gigas</t>
  </si>
  <si>
    <t>Pangasius larnaudii</t>
  </si>
  <si>
    <t>Pangasius micronemus</t>
  </si>
  <si>
    <t>Pangasius nasutus</t>
  </si>
  <si>
    <t>Pangasius pangasius</t>
  </si>
  <si>
    <t>Pangasius polyuranodon</t>
  </si>
  <si>
    <t>Pangasius sanitwongsei</t>
  </si>
  <si>
    <t>Pangasius spp</t>
  </si>
  <si>
    <t>Panopea generosa</t>
  </si>
  <si>
    <t>Panopea glycimeris</t>
  </si>
  <si>
    <t>Panopea spp</t>
  </si>
  <si>
    <t>Panopea zelandica</t>
  </si>
  <si>
    <t>Paphia gallus</t>
  </si>
  <si>
    <t>Paphia papilionacea</t>
  </si>
  <si>
    <t>Paphia semirugata</t>
  </si>
  <si>
    <t>Paphia spp</t>
  </si>
  <si>
    <t>Paphia textile</t>
  </si>
  <si>
    <t>Paphies australis</t>
  </si>
  <si>
    <t>Paphies spp</t>
  </si>
  <si>
    <t>Papyridea soleniformis</t>
  </si>
  <si>
    <t>Paralichthys adspersus</t>
  </si>
  <si>
    <t>Paralichthys albigutta</t>
  </si>
  <si>
    <t>Paralichthys brasiliensis</t>
  </si>
  <si>
    <t>Paralichthys californicus</t>
  </si>
  <si>
    <t>Paralichthys dentatus</t>
  </si>
  <si>
    <t>Paralichthys isosceles</t>
  </si>
  <si>
    <t>Paralichthys lethostigma</t>
  </si>
  <si>
    <t>Paralichthys oblongus</t>
  </si>
  <si>
    <t>Paralichthys olivaceus</t>
  </si>
  <si>
    <t>Paralichthys patagonicus</t>
  </si>
  <si>
    <t>Paralichthys spp</t>
  </si>
  <si>
    <t>Paralichthys tropicus</t>
  </si>
  <si>
    <t>Paralichthys woolmani</t>
  </si>
  <si>
    <t>Paratapes undulatus</t>
  </si>
  <si>
    <t>Patinopecten caurinus</t>
  </si>
  <si>
    <t>Pecten albicans</t>
  </si>
  <si>
    <t>Pecten berryi</t>
  </si>
  <si>
    <t>Pecten diegensis</t>
  </si>
  <si>
    <t>Pecten fumatus</t>
  </si>
  <si>
    <t>Pecten jacobaeus</t>
  </si>
  <si>
    <t>Pecten maximus</t>
  </si>
  <si>
    <t>Pecten modestus</t>
  </si>
  <si>
    <t>Pecten novaezelandiae</t>
  </si>
  <si>
    <t>Pecten sericeus</t>
  </si>
  <si>
    <t>Pecten sinensis</t>
  </si>
  <si>
    <t>Pecten spp</t>
  </si>
  <si>
    <t>Pecten sulcicostatus</t>
  </si>
  <si>
    <t>Pecten vogdesi</t>
  </si>
  <si>
    <t>Pecten ziczac</t>
  </si>
  <si>
    <t>Pectinidae</t>
  </si>
  <si>
    <t>Pelvetia canaliculata</t>
  </si>
  <si>
    <t>Penaeus aztecus</t>
  </si>
  <si>
    <t>Penaeus brasiliensis</t>
  </si>
  <si>
    <t>Penaeus brevirostris</t>
  </si>
  <si>
    <t>Penaeus californiensis</t>
  </si>
  <si>
    <t>Penaeus canaliculatus</t>
  </si>
  <si>
    <t>Penaeus chinensis</t>
  </si>
  <si>
    <t>Penaeus duorarum</t>
  </si>
  <si>
    <t>Penaeus esculentus</t>
  </si>
  <si>
    <t>Penaeus indicus</t>
  </si>
  <si>
    <t>Penaeus japonicus</t>
  </si>
  <si>
    <t>Penaeus kerathurus</t>
  </si>
  <si>
    <t>Penaeus latisulcatus</t>
  </si>
  <si>
    <t>Penaeus longistylus</t>
  </si>
  <si>
    <t>Penaeus marginatus</t>
  </si>
  <si>
    <t>Penaeus merguiensis</t>
  </si>
  <si>
    <t>Penaeus monodon</t>
  </si>
  <si>
    <t>Penaeus notialis</t>
  </si>
  <si>
    <t>Penaeus occidentalis</t>
  </si>
  <si>
    <t>Penaeus paulensis</t>
  </si>
  <si>
    <t>Penaeus penicillatus</t>
  </si>
  <si>
    <t>Penaeus plebejus</t>
  </si>
  <si>
    <t>Penaeus schmitti</t>
  </si>
  <si>
    <t>Penaeus semisulcatus</t>
  </si>
  <si>
    <t>Penaeus setiferus</t>
  </si>
  <si>
    <t>Penaeus silasi</t>
  </si>
  <si>
    <t>Penaeus spp</t>
  </si>
  <si>
    <t>Penaeus stylirostris</t>
  </si>
  <si>
    <t>Penaeus subtilis</t>
  </si>
  <si>
    <t>Penaeus vannamei</t>
  </si>
  <si>
    <t>Periglypta clathrata</t>
  </si>
  <si>
    <t>Periglypta listeri</t>
  </si>
  <si>
    <t>Periglypta multicostata</t>
  </si>
  <si>
    <t>Periglypta puerpera</t>
  </si>
  <si>
    <t>Periglypta reticulata</t>
  </si>
  <si>
    <t>Perna canaliculus</t>
  </si>
  <si>
    <t>Perna indica</t>
  </si>
  <si>
    <t>Perna perna</t>
  </si>
  <si>
    <t>Perna picta</t>
  </si>
  <si>
    <t>Perna spp</t>
  </si>
  <si>
    <t>Perna viridis</t>
  </si>
  <si>
    <t>Peronaea planata</t>
  </si>
  <si>
    <t>Petalonia fascia</t>
  </si>
  <si>
    <t>Petricola spp</t>
  </si>
  <si>
    <t>Petricolaria pholadiformis</t>
  </si>
  <si>
    <t>Phacoides pectinatus</t>
  </si>
  <si>
    <t>Phaeophyceae</t>
  </si>
  <si>
    <t>Pharella acutidens</t>
  </si>
  <si>
    <t>Pharella javanica</t>
  </si>
  <si>
    <t>Pharus legumen</t>
  </si>
  <si>
    <t>Pholas chiloensis</t>
  </si>
  <si>
    <t>Pholas dactylus</t>
  </si>
  <si>
    <t>Pholas orientalis</t>
  </si>
  <si>
    <t>Pholas spp</t>
  </si>
  <si>
    <t>Phycodrys rubens</t>
  </si>
  <si>
    <t>Phyllophora pseudoceranoides</t>
  </si>
  <si>
    <t>Phyllophora spp</t>
  </si>
  <si>
    <t>Phymatolithon calcareum</t>
  </si>
  <si>
    <t>Phymatolithon lenormandii</t>
  </si>
  <si>
    <t>Pinctada anomioides</t>
  </si>
  <si>
    <t>Pinctada capensis</t>
  </si>
  <si>
    <t>Pinctada chemnitzii</t>
  </si>
  <si>
    <t>Pinctada fucata</t>
  </si>
  <si>
    <t>Pinctada imbricata</t>
  </si>
  <si>
    <t>Pinctada maculata</t>
  </si>
  <si>
    <t>Pinctada margaritifera</t>
  </si>
  <si>
    <t>Pinctada maxima</t>
  </si>
  <si>
    <t>Pinctada mazatlanica</t>
  </si>
  <si>
    <t>Pinctada radiata</t>
  </si>
  <si>
    <t>Pinctada spp</t>
  </si>
  <si>
    <t>Pinctada sugillata</t>
  </si>
  <si>
    <t>Pinna bicolor</t>
  </si>
  <si>
    <t>Pinna muricata</t>
  </si>
  <si>
    <t>Pinna nobilis</t>
  </si>
  <si>
    <t>Pinna rudis</t>
  </si>
  <si>
    <t>Pinna rugosa</t>
  </si>
  <si>
    <t>Pinna spp</t>
  </si>
  <si>
    <t>Pitar callicomatus</t>
  </si>
  <si>
    <t>Pitar citrinus</t>
  </si>
  <si>
    <t>Pitar dione</t>
  </si>
  <si>
    <t>Pitar fulminatus</t>
  </si>
  <si>
    <t>Pitar pellucidus</t>
  </si>
  <si>
    <t>Pitar rostratus</t>
  </si>
  <si>
    <t>Pitar rudis</t>
  </si>
  <si>
    <t>Pitar spp</t>
  </si>
  <si>
    <t>Pitar tumens</t>
  </si>
  <si>
    <t>Pitar unicolor</t>
  </si>
  <si>
    <t>Placamen tiara</t>
  </si>
  <si>
    <t>Placopecten magellanicus</t>
  </si>
  <si>
    <t>Placuna ephippium</t>
  </si>
  <si>
    <t>Placuna placenta</t>
  </si>
  <si>
    <t>Plagiocardium pseudolatum</t>
  </si>
  <si>
    <t>Plantae aquaticae</t>
  </si>
  <si>
    <t>Plectropomus areolatus</t>
  </si>
  <si>
    <t>Plectropomus laevis</t>
  </si>
  <si>
    <t>Plectropomus leopardus</t>
  </si>
  <si>
    <t>Plectropomus maculatus</t>
  </si>
  <si>
    <t>Plectropomus oligacanthus</t>
  </si>
  <si>
    <t>Plectropomus pessuliferus</t>
  </si>
  <si>
    <t>Plectropomus punctatus</t>
  </si>
  <si>
    <t>Plectropomus spp</t>
  </si>
  <si>
    <t>Pleurobema cordatum</t>
  </si>
  <si>
    <t>Plocamium cartilagineum</t>
  </si>
  <si>
    <t>Pododesmus cepio</t>
  </si>
  <si>
    <t>Pododesmus patelliformis</t>
  </si>
  <si>
    <t>Pododesmus spp</t>
  </si>
  <si>
    <t>Polititapes aureus</t>
  </si>
  <si>
    <t>Polititapes durus</t>
  </si>
  <si>
    <t>Polititapes rhomboides</t>
  </si>
  <si>
    <t>Polymesoda aequilatera</t>
  </si>
  <si>
    <t>Polymesoda arctata</t>
  </si>
  <si>
    <t>Polymesoda bengalensis</t>
  </si>
  <si>
    <t>Polymesoda caroliniana</t>
  </si>
  <si>
    <t>Polymesoda erosa</t>
  </si>
  <si>
    <t>Polymesoda expansa</t>
  </si>
  <si>
    <t>Polymesoda inflata</t>
  </si>
  <si>
    <t>Polymesoda spp</t>
  </si>
  <si>
    <t>Polymesoda triangula</t>
  </si>
  <si>
    <t>Polysiphonia stricta</t>
  </si>
  <si>
    <t>Porphyra columbina</t>
  </si>
  <si>
    <t>Porphyra dioica</t>
  </si>
  <si>
    <t>Porphyra haitanensis</t>
  </si>
  <si>
    <t>Porphyra laciniata</t>
  </si>
  <si>
    <t>Porphyra leucosticta</t>
  </si>
  <si>
    <t>Porphyra linearis</t>
  </si>
  <si>
    <t>Porphyra perforata</t>
  </si>
  <si>
    <t>Porphyra purpurea</t>
  </si>
  <si>
    <t>Porphyra spp</t>
  </si>
  <si>
    <t>Porphyra umbilicalis</t>
  </si>
  <si>
    <t>Portieria hornemannii</t>
  </si>
  <si>
    <t>Posidonia angustifolia</t>
  </si>
  <si>
    <t>Posidonia australis</t>
  </si>
  <si>
    <t>Posidonia oceanica</t>
  </si>
  <si>
    <t>Potamocorbula fasciata</t>
  </si>
  <si>
    <t>Procambarus acutus</t>
  </si>
  <si>
    <t>Procambarus alleni</t>
  </si>
  <si>
    <t>Procambarus bivitattus</t>
  </si>
  <si>
    <t>Procambarus clarkii</t>
  </si>
  <si>
    <t>Procambarus fallax</t>
  </si>
  <si>
    <t>Procambarus hayi</t>
  </si>
  <si>
    <t>Procambarus hirsutus</t>
  </si>
  <si>
    <t>Procambarus spp</t>
  </si>
  <si>
    <t>Procambarus troglogytes</t>
  </si>
  <si>
    <t>Protothaca asperrima</t>
  </si>
  <si>
    <t>Protothaca columbiensis</t>
  </si>
  <si>
    <t>Protothaca grata</t>
  </si>
  <si>
    <t>Protothaca pectorina</t>
  </si>
  <si>
    <t>Protothaca staminea</t>
  </si>
  <si>
    <t>Protothaca tenerrima</t>
  </si>
  <si>
    <t>Pseudamussium clavatum</t>
  </si>
  <si>
    <t>Pseudamussium peslutrae</t>
  </si>
  <si>
    <t>Pseudocardium sybillae</t>
  </si>
  <si>
    <t>Pseudopleuronectes americanus</t>
  </si>
  <si>
    <t>Pseudopleuronectes herzenst.</t>
  </si>
  <si>
    <t>Pseudopleuronectes obscurus</t>
  </si>
  <si>
    <t>Pseudopleuronectes yokohamae</t>
  </si>
  <si>
    <t>Pteria avicular</t>
  </si>
  <si>
    <t>Pteria hirundo</t>
  </si>
  <si>
    <t>Pteria penguin</t>
  </si>
  <si>
    <t>Pteria spp</t>
  </si>
  <si>
    <t>Pteria sterna</t>
  </si>
  <si>
    <t>Pterocladia heteroplatos</t>
  </si>
  <si>
    <t>Pterocladia lucida</t>
  </si>
  <si>
    <t>Pterocladia nana</t>
  </si>
  <si>
    <t>Pterocladiella caerulescens</t>
  </si>
  <si>
    <t>Pterocladiella capillacea</t>
  </si>
  <si>
    <t>Pterothamnion plumula</t>
  </si>
  <si>
    <t>Ptilonia magellanica</t>
  </si>
  <si>
    <t>Pygadon grandis</t>
  </si>
  <si>
    <t>Pyropia dentata</t>
  </si>
  <si>
    <t>Pyropia seriata</t>
  </si>
  <si>
    <t>Pyropia tenera</t>
  </si>
  <si>
    <t>Pyropia yezoensis</t>
  </si>
  <si>
    <t>Rachycentron canadum</t>
  </si>
  <si>
    <t>Ralfsia verrucosa</t>
  </si>
  <si>
    <t>Rangia cuneata</t>
  </si>
  <si>
    <t>Rangia mendica</t>
  </si>
  <si>
    <t>Rangia spp</t>
  </si>
  <si>
    <t>Rhizoclonium riparium</t>
  </si>
  <si>
    <t>Rhodomela confervoides</t>
  </si>
  <si>
    <t>Rhodophyta</t>
  </si>
  <si>
    <t>Rissoella verruculosa</t>
  </si>
  <si>
    <t>Ruditapes decussatus</t>
  </si>
  <si>
    <t>Ruditapes philippinarum</t>
  </si>
  <si>
    <t>Ruditapes spp</t>
  </si>
  <si>
    <t>Ruditapes variegatus</t>
  </si>
  <si>
    <t>Saccharina japonica</t>
  </si>
  <si>
    <t>Saccharina latissima</t>
  </si>
  <si>
    <t>Saccharina longissima</t>
  </si>
  <si>
    <t>Saccorhiza dermatodea</t>
  </si>
  <si>
    <t>Saccorhiza polyschides</t>
  </si>
  <si>
    <t>Saccostrea cuccullata</t>
  </si>
  <si>
    <t>Saccostrea echinata</t>
  </si>
  <si>
    <t>Saccostrea glomerata</t>
  </si>
  <si>
    <t>Saccostrea kegaki</t>
  </si>
  <si>
    <t>Saccostrea malabonensis</t>
  </si>
  <si>
    <t>Saccostrea mordax</t>
  </si>
  <si>
    <t>Saccostrea palmula</t>
  </si>
  <si>
    <t>Saccostrea spp</t>
  </si>
  <si>
    <t>Salmo carpio</t>
  </si>
  <si>
    <t>Salmo ferox</t>
  </si>
  <si>
    <t>Salmo fibreni</t>
  </si>
  <si>
    <t>Salmo ischchan</t>
  </si>
  <si>
    <t>Salmo letnica</t>
  </si>
  <si>
    <t>Salmo marmoratus</t>
  </si>
  <si>
    <t>Salmo ohridanus</t>
  </si>
  <si>
    <t>Salmo salar</t>
  </si>
  <si>
    <t>Salmo spp</t>
  </si>
  <si>
    <t>Salmo trutta</t>
  </si>
  <si>
    <t>Salvelinus alpinus</t>
  </si>
  <si>
    <t>Salvelinus confluentus</t>
  </si>
  <si>
    <t>Salvelinus fontinalis</t>
  </si>
  <si>
    <t>Salvelinus leucomaenis</t>
  </si>
  <si>
    <t>Salvelinus malma</t>
  </si>
  <si>
    <t>Salvelinus namaycush</t>
  </si>
  <si>
    <t>Salvelinus neiva</t>
  </si>
  <si>
    <t>Salvelinus profundus</t>
  </si>
  <si>
    <t>Salvelinus spp</t>
  </si>
  <si>
    <t>Salvelinus umbla</t>
  </si>
  <si>
    <t>Salvelinus willoughbii</t>
  </si>
  <si>
    <t>Sander lucioperca</t>
  </si>
  <si>
    <t>Sanguinolaria cruenta</t>
  </si>
  <si>
    <t>Sanguinolaria spp</t>
  </si>
  <si>
    <t>Sarcodia dentata</t>
  </si>
  <si>
    <t>Sarcothalia crispata</t>
  </si>
  <si>
    <t>Sargassum crassifolium</t>
  </si>
  <si>
    <t>Sargassum cristaefolium</t>
  </si>
  <si>
    <t>Sargassum fusiforme</t>
  </si>
  <si>
    <t>Sargassum muticum</t>
  </si>
  <si>
    <t>Sargassum oligocystum</t>
  </si>
  <si>
    <t>Sargassum paniculatum</t>
  </si>
  <si>
    <t>Sargassum polycystum</t>
  </si>
  <si>
    <t>Sargassum spp</t>
  </si>
  <si>
    <t>Sargassum thunbergii</t>
  </si>
  <si>
    <t>Sargassum vulgare</t>
  </si>
  <si>
    <t>Saxidomus giganteus</t>
  </si>
  <si>
    <t>Saxidomus nuttalli</t>
  </si>
  <si>
    <t>Saxidomus purpurata</t>
  </si>
  <si>
    <t>Saxidomus spp</t>
  </si>
  <si>
    <t>Scapharca biangulata</t>
  </si>
  <si>
    <t>Scapharca brasiliana</t>
  </si>
  <si>
    <t>Scapharca broughtonii</t>
  </si>
  <si>
    <t>Scapharca chemnitzii</t>
  </si>
  <si>
    <t>Scapharca cornea</t>
  </si>
  <si>
    <t>Scapharca globosa</t>
  </si>
  <si>
    <t>Scapharca indica</t>
  </si>
  <si>
    <t>Scapharca pilula</t>
  </si>
  <si>
    <t>Scapharca spp</t>
  </si>
  <si>
    <t>Scapharca subcrenata</t>
  </si>
  <si>
    <t>Schizochytrium spp.</t>
  </si>
  <si>
    <t>Scinaia hormoides</t>
  </si>
  <si>
    <t>Scirpus acutus</t>
  </si>
  <si>
    <t>Scirpus spp</t>
  </si>
  <si>
    <t>Scophthalmus aquosus</t>
  </si>
  <si>
    <t>Scophthalmus maximus</t>
  </si>
  <si>
    <t>Scophthalmus rhombus</t>
  </si>
  <si>
    <t>Scrobicularia plana</t>
  </si>
  <si>
    <t>Semele decisa</t>
  </si>
  <si>
    <t>Semele radiata</t>
  </si>
  <si>
    <t>Semele solida</t>
  </si>
  <si>
    <t>Semele spp</t>
  </si>
  <si>
    <t>Semimytilus algosus</t>
  </si>
  <si>
    <t>Senilia senilis</t>
  </si>
  <si>
    <t>Septifer bilocularis</t>
  </si>
  <si>
    <t>Seriola carpenteri</t>
  </si>
  <si>
    <t>Seriola dumerili</t>
  </si>
  <si>
    <t>Seriola fasciata</t>
  </si>
  <si>
    <t>Seriola hippos</t>
  </si>
  <si>
    <t>Seriola lalandi</t>
  </si>
  <si>
    <t>Seriola peruana</t>
  </si>
  <si>
    <t>Seriola quinqueradiata</t>
  </si>
  <si>
    <t>Seriola rivoliana</t>
  </si>
  <si>
    <t>Seriola spp</t>
  </si>
  <si>
    <t>Seriola zonata</t>
  </si>
  <si>
    <t>Serripes groenlandicus</t>
  </si>
  <si>
    <t>Siliqua alta</t>
  </si>
  <si>
    <t>Siliqua patula</t>
  </si>
  <si>
    <t>Siliqua radiata</t>
  </si>
  <si>
    <t>Siliqua spp</t>
  </si>
  <si>
    <t>Siliqua winteriana</t>
  </si>
  <si>
    <t>Silvetia siliquosa</t>
  </si>
  <si>
    <t>Sinanodonta woodiana</t>
  </si>
  <si>
    <t>Sinonovacula constricta</t>
  </si>
  <si>
    <t>Skeletonema costatum</t>
  </si>
  <si>
    <t>Solecurtus divaricatus</t>
  </si>
  <si>
    <t>Solecurtus spp</t>
  </si>
  <si>
    <t>Solecurtus strigilatus</t>
  </si>
  <si>
    <t>Solen capensis</t>
  </si>
  <si>
    <t>Solen cylindraceus</t>
  </si>
  <si>
    <t>Solen gordonis</t>
  </si>
  <si>
    <t>Solen grandis</t>
  </si>
  <si>
    <t>Solen guineensis</t>
  </si>
  <si>
    <t>Solen kempi</t>
  </si>
  <si>
    <t>Solen lamarckii</t>
  </si>
  <si>
    <t>Solen malaccensis</t>
  </si>
  <si>
    <t>Solen marginatus</t>
  </si>
  <si>
    <t>Solen roseomaculatus</t>
  </si>
  <si>
    <t>Solen rostriformis</t>
  </si>
  <si>
    <t>Solen rudis</t>
  </si>
  <si>
    <t>Solen spp</t>
  </si>
  <si>
    <t>Solen strictus</t>
  </si>
  <si>
    <t>Solenidae</t>
  </si>
  <si>
    <t>Soletellina diphos</t>
  </si>
  <si>
    <t>Solieria chordalis</t>
  </si>
  <si>
    <t>Solieria filiformis</t>
  </si>
  <si>
    <t>Sparus aurata</t>
  </si>
  <si>
    <t>Sphacelaria cirrosa</t>
  </si>
  <si>
    <t>Sphaerococcus coronopifolius</t>
  </si>
  <si>
    <t>Spirulina maxima</t>
  </si>
  <si>
    <t>Spirulina spp</t>
  </si>
  <si>
    <t>Spirulina subsalsa</t>
  </si>
  <si>
    <t>Spisula aequilatera</t>
  </si>
  <si>
    <t>Spisula elliptica</t>
  </si>
  <si>
    <t>Spisula polynyma</t>
  </si>
  <si>
    <t>Spisula solida</t>
  </si>
  <si>
    <t>Spisula solidissima</t>
  </si>
  <si>
    <t>Spisula spp</t>
  </si>
  <si>
    <t>Spisula subtruncata</t>
  </si>
  <si>
    <t>Spondylus americanus</t>
  </si>
  <si>
    <t>Spondylus barbatus</t>
  </si>
  <si>
    <t>Spondylus butleri</t>
  </si>
  <si>
    <t>Spondylus calcifer</t>
  </si>
  <si>
    <t>Spondylus gaederopus</t>
  </si>
  <si>
    <t>Spondylus ictericus</t>
  </si>
  <si>
    <t>Spondylus imperialis</t>
  </si>
  <si>
    <t>Spondylus lamarckii</t>
  </si>
  <si>
    <t>Spondylus princeps</t>
  </si>
  <si>
    <t>Spondylus spp</t>
  </si>
  <si>
    <t>Spondylus squamosus</t>
  </si>
  <si>
    <t>Spondylus versicolor</t>
  </si>
  <si>
    <t>Stavelia subdistorta</t>
  </si>
  <si>
    <t>Striostrea denticulata</t>
  </si>
  <si>
    <t>Striostrea margaritacea</t>
  </si>
  <si>
    <t>Striostrea prismatica</t>
  </si>
  <si>
    <t>Sunetta menstrualis</t>
  </si>
  <si>
    <t>Sunetta truncata</t>
  </si>
  <si>
    <t>Swiftopecten swiftii</t>
  </si>
  <si>
    <t>Tagelus adansonii</t>
  </si>
  <si>
    <t>Tagelus californianus</t>
  </si>
  <si>
    <t>Tagelus dombeii</t>
  </si>
  <si>
    <t>Tagelus peruvianus</t>
  </si>
  <si>
    <t>Tagelus plebeius</t>
  </si>
  <si>
    <t>Tagelus spp</t>
  </si>
  <si>
    <t>Talona explanata</t>
  </si>
  <si>
    <t>Tapes belcheri</t>
  </si>
  <si>
    <t>Tapes dorsatus</t>
  </si>
  <si>
    <t>Tapes literatus</t>
  </si>
  <si>
    <t>Tawera gayi</t>
  </si>
  <si>
    <t>Tegillarca granosa</t>
  </si>
  <si>
    <t>Tellina albicans</t>
  </si>
  <si>
    <t>Tellina alternata</t>
  </si>
  <si>
    <t>Tellina foliacea</t>
  </si>
  <si>
    <t>Tellina hyalina</t>
  </si>
  <si>
    <t>Tellina laceridens</t>
  </si>
  <si>
    <t>Tellina linguafelis</t>
  </si>
  <si>
    <t>Tellina palatam</t>
  </si>
  <si>
    <t>Tellina remies</t>
  </si>
  <si>
    <t>Tellina scobinata</t>
  </si>
  <si>
    <t>Tellina senegambiensis</t>
  </si>
  <si>
    <t>Tellina simulans</t>
  </si>
  <si>
    <t>Tellina spp</t>
  </si>
  <si>
    <t>Tellina staurella</t>
  </si>
  <si>
    <t>Tellina strigosa</t>
  </si>
  <si>
    <t>Tellina timorensis</t>
  </si>
  <si>
    <t>Tellina virgata</t>
  </si>
  <si>
    <t>Tetraselmis chui</t>
  </si>
  <si>
    <t>Tetraselmis spp</t>
  </si>
  <si>
    <t>Tetraselmis suecica</t>
  </si>
  <si>
    <t>Thracia phaseolina</t>
  </si>
  <si>
    <t>Thracia pubescens</t>
  </si>
  <si>
    <t>Thymallus arcticus</t>
  </si>
  <si>
    <t>Thymallus brevirostris</t>
  </si>
  <si>
    <t>Thymallus thymallus</t>
  </si>
  <si>
    <t>Tilapia bakossiorum</t>
  </si>
  <si>
    <t>Tilapia baloni</t>
  </si>
  <si>
    <t>Tilapia bemini</t>
  </si>
  <si>
    <t>Tilapia bilineata</t>
  </si>
  <si>
    <t>Tilapia brevimanus</t>
  </si>
  <si>
    <t>Tilapia busumana</t>
  </si>
  <si>
    <t>Tilapia buttikoferi</t>
  </si>
  <si>
    <t>Tilapia bythobates</t>
  </si>
  <si>
    <t>Tilapia cabrae</t>
  </si>
  <si>
    <t>Tilapia cameronensis</t>
  </si>
  <si>
    <t>Tilapia camerunensis</t>
  </si>
  <si>
    <t>Tilapia cessiana</t>
  </si>
  <si>
    <t>Tilapia coffea</t>
  </si>
  <si>
    <t>Tilapia congica</t>
  </si>
  <si>
    <t>Tilapia dageti</t>
  </si>
  <si>
    <t>Tilapia deckerti</t>
  </si>
  <si>
    <t>Tilapia discolor</t>
  </si>
  <si>
    <t>Tilapia flava</t>
  </si>
  <si>
    <t>Tilapia guinasana</t>
  </si>
  <si>
    <t>Tilapia guineensis</t>
  </si>
  <si>
    <t>Tilapia gutturosa</t>
  </si>
  <si>
    <t>Tilapia imbriferna</t>
  </si>
  <si>
    <t>Tilapia joka</t>
  </si>
  <si>
    <t>Tilapia kottae</t>
  </si>
  <si>
    <t>Tilapia louka</t>
  </si>
  <si>
    <t>Tilapia margaritacea</t>
  </si>
  <si>
    <t>Tilapia mariae</t>
  </si>
  <si>
    <t>Tilapia nyongana</t>
  </si>
  <si>
    <t>Tilapia rheophila</t>
  </si>
  <si>
    <t>Tilapia ruweti</t>
  </si>
  <si>
    <t>Tilapia snyderae</t>
  </si>
  <si>
    <t>Tilapia sparrmanii</t>
  </si>
  <si>
    <t>Tilapia spongotroktis</t>
  </si>
  <si>
    <t>Tilapia tholloni</t>
  </si>
  <si>
    <t>Tilapia thysi</t>
  </si>
  <si>
    <t>Tilapia walteri</t>
  </si>
  <si>
    <t>Tilapia zillii</t>
  </si>
  <si>
    <t>Timoclea ovata</t>
  </si>
  <si>
    <t>Tivela byronensis</t>
  </si>
  <si>
    <t>Tivela hians</t>
  </si>
  <si>
    <t>Tivela lessonii</t>
  </si>
  <si>
    <t>Tivela mactroides</t>
  </si>
  <si>
    <t>Tivela planulata</t>
  </si>
  <si>
    <t>Tivela spp</t>
  </si>
  <si>
    <t>Tivela stultorum</t>
  </si>
  <si>
    <t>Tivela tripla</t>
  </si>
  <si>
    <t>Tivela ventricosa</t>
  </si>
  <si>
    <t>Trachinotus africanus</t>
  </si>
  <si>
    <t>Trachinotus anak</t>
  </si>
  <si>
    <t>Trachinotus baillonii</t>
  </si>
  <si>
    <t>Trachinotus blochii</t>
  </si>
  <si>
    <t>Trachinotus botla</t>
  </si>
  <si>
    <t>Trachinotus carolinus</t>
  </si>
  <si>
    <t>Trachinotus cayennensis</t>
  </si>
  <si>
    <t>Trachinotus coppingeri</t>
  </si>
  <si>
    <t>Trachinotus falcatus</t>
  </si>
  <si>
    <t>Trachinotus goodei</t>
  </si>
  <si>
    <t>Trachinotus goreensis</t>
  </si>
  <si>
    <t>Trachinotus kennedyi</t>
  </si>
  <si>
    <t>Trachinotus marginatus</t>
  </si>
  <si>
    <t>Trachinotus maxillosus</t>
  </si>
  <si>
    <t>Trachinotus mookalee</t>
  </si>
  <si>
    <t>Trachinotus ovatus</t>
  </si>
  <si>
    <t>Trachinotus paitensis</t>
  </si>
  <si>
    <t>Trachinotus rhodopus</t>
  </si>
  <si>
    <t>Trachinotus spp</t>
  </si>
  <si>
    <t>Trachinotus stilbe</t>
  </si>
  <si>
    <t>Trachinotus teraia</t>
  </si>
  <si>
    <t>Trachycardium angulatum</t>
  </si>
  <si>
    <t>Trachycardium consors</t>
  </si>
  <si>
    <t>Trachycardium egmontianum</t>
  </si>
  <si>
    <t>Trachycardium isocardia</t>
  </si>
  <si>
    <t>Trachycardium muricatum</t>
  </si>
  <si>
    <t>Trachycardium orbita</t>
  </si>
  <si>
    <t>Trachycardium panamense</t>
  </si>
  <si>
    <t>Trachycardium procerum</t>
  </si>
  <si>
    <t>Trachycardium quadragenarium</t>
  </si>
  <si>
    <t>Trachycardium rubicundum</t>
  </si>
  <si>
    <t>Trachycardium rugosum</t>
  </si>
  <si>
    <t>Trachycardium spp</t>
  </si>
  <si>
    <t>Trachycardium subrugosum</t>
  </si>
  <si>
    <t>Transennella pannosa</t>
  </si>
  <si>
    <t>Treptacantha baccata</t>
  </si>
  <si>
    <t>Tresus capax</t>
  </si>
  <si>
    <t>Tresus keenae</t>
  </si>
  <si>
    <t>Tresus nuttallii</t>
  </si>
  <si>
    <t>Tresus spp</t>
  </si>
  <si>
    <t>Tridacna crocea</t>
  </si>
  <si>
    <t>Tridacna derasa</t>
  </si>
  <si>
    <t>Tridacna gigas</t>
  </si>
  <si>
    <t>Tridacna maxima</t>
  </si>
  <si>
    <t>Tridacna spp</t>
  </si>
  <si>
    <t>Tridacna squamosa</t>
  </si>
  <si>
    <t>Trisidos semitorta</t>
  </si>
  <si>
    <t>Trisidos tortuosa</t>
  </si>
  <si>
    <t>Tucetona pectunculus</t>
  </si>
  <si>
    <t>Tucetona strigilata</t>
  </si>
  <si>
    <t>Turbinaria conoides</t>
  </si>
  <si>
    <t>Turbinaria decurrens</t>
  </si>
  <si>
    <t>Turbinaria ornata</t>
  </si>
  <si>
    <t>Turtonia minuta</t>
  </si>
  <si>
    <t>Ulva australis</t>
  </si>
  <si>
    <t>Ulva clathrata</t>
  </si>
  <si>
    <t>Ulva compressa</t>
  </si>
  <si>
    <t>Ulva conglobata</t>
  </si>
  <si>
    <t>Ulva flexuosa</t>
  </si>
  <si>
    <t>Ulva intestinalis</t>
  </si>
  <si>
    <t>Ulva lactuca</t>
  </si>
  <si>
    <t>Ulva linza</t>
  </si>
  <si>
    <t>Ulva prolifera</t>
  </si>
  <si>
    <t>Ulva pseudorotundata</t>
  </si>
  <si>
    <t>Ulva reticulata</t>
  </si>
  <si>
    <t>Ulva rigida</t>
  </si>
  <si>
    <t>Ulva spp</t>
  </si>
  <si>
    <t>Undaria pinnatifida</t>
  </si>
  <si>
    <t>Undaria spp</t>
  </si>
  <si>
    <t>Undulostrea megodon</t>
  </si>
  <si>
    <t>Varicorbula gibba</t>
  </si>
  <si>
    <t>Veneridae</t>
  </si>
  <si>
    <t>Venerupis corrugata</t>
  </si>
  <si>
    <t>Venerupis spp</t>
  </si>
  <si>
    <t>Ventricolaria isocardia</t>
  </si>
  <si>
    <t>Ventricolaria rigida</t>
  </si>
  <si>
    <t>Venus casina</t>
  </si>
  <si>
    <t>Venus foliaceolamellosa</t>
  </si>
  <si>
    <t>Venus nux</t>
  </si>
  <si>
    <t>Venus spp</t>
  </si>
  <si>
    <t>Venus verrucosa</t>
  </si>
  <si>
    <t>Vepricardium asiaticum</t>
  </si>
  <si>
    <t>Vepricardium sinense</t>
  </si>
  <si>
    <t>Vertebrata byssoides</t>
  </si>
  <si>
    <t>Vertebrata fucoides</t>
  </si>
  <si>
    <t>Vertebrata lanosa</t>
  </si>
  <si>
    <t>Vertebrata nigra</t>
  </si>
  <si>
    <t>Villorita cyprinoides</t>
  </si>
  <si>
    <t>Villosa iris</t>
  </si>
  <si>
    <t>Volachlamys singaporina</t>
  </si>
  <si>
    <t>Zostera marina</t>
  </si>
  <si>
    <t>Zostera noltii</t>
  </si>
  <si>
    <t>Zygochlamys delicatula</t>
  </si>
  <si>
    <t>Zygochlamys patagonica</t>
  </si>
  <si>
    <r>
      <t>BENTHIC IMPACT CALCULATOR
FARM STANDARD - SUSPENDED MARINE MOLLUSCS</t>
    </r>
    <r>
      <rPr>
        <b/>
        <sz val="11"/>
        <color theme="0" tint="-0.499984740745262"/>
        <rFont val="Montserrat"/>
      </rPr>
      <t xml:space="preserve">
</t>
    </r>
    <r>
      <rPr>
        <b/>
        <sz val="11"/>
        <rFont val="Montserrat"/>
      </rPr>
      <t xml:space="preserve">
INSTRUCTIONS
</t>
    </r>
    <r>
      <rPr>
        <sz val="11"/>
        <rFont val="Montserrat"/>
      </rPr>
      <t xml:space="preserve">This calculator is a recommanded tool for suspended marine molluscs producers to comply with their requirements under indicators 2.5.1 and 2.5.2 of the ASC Farm Standard.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</si>
</sst>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15" x14ac:knownFonts="1">
    <font>
      <sz val="11"/>
      <color theme="1"/>
      <name val="Calibri"/>
      <family val="2"/>
      <scheme val="minor"/>
    </font>
    <font>
      <sz val="8"/>
      <name val="Calibri"/>
      <family val="2"/>
      <scheme val="minor"/>
    </font>
    <font>
      <b/>
      <sz val="11"/>
      <color theme="1"/>
      <name val="Montserrat"/>
    </font>
    <font>
      <sz val="11"/>
      <color theme="1"/>
      <name val="Montserrat"/>
    </font>
    <font>
      <sz val="11"/>
      <name val="Montserrat"/>
    </font>
    <font>
      <sz val="11"/>
      <color rgb="FF000000"/>
      <name val="Montserrat"/>
    </font>
    <font>
      <b/>
      <sz val="11"/>
      <color theme="0"/>
      <name val="Montserrat"/>
    </font>
    <font>
      <sz val="12"/>
      <color theme="1"/>
      <name val="Montserrat"/>
    </font>
    <font>
      <b/>
      <sz val="11"/>
      <name val="Montserrat"/>
    </font>
    <font>
      <b/>
      <sz val="11"/>
      <color theme="0" tint="-0.499984740745262"/>
      <name val="Montserrat"/>
    </font>
    <font>
      <b/>
      <sz val="11"/>
      <color theme="1"/>
      <name val="Calibri"/>
      <family val="2"/>
      <scheme val="minor"/>
    </font>
    <font>
      <sz val="11"/>
      <color rgb="FF000000"/>
      <name val="Calibri"/>
      <family val="2"/>
      <scheme val="minor"/>
    </font>
    <font>
      <b/>
      <sz val="7"/>
      <color rgb="FF5F6368"/>
      <name val="Arial"/>
      <family val="2"/>
    </font>
    <font>
      <b/>
      <sz val="9"/>
      <color indexed="81"/>
      <name val="Tahoma"/>
      <family val="2"/>
    </font>
    <font>
      <sz val="9"/>
      <color indexed="81"/>
      <name val="Tahoma"/>
      <family val="2"/>
    </font>
  </fonts>
  <fills count="18">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8"/>
        <bgColor indexed="64"/>
      </patternFill>
    </fill>
    <fill>
      <patternFill patternType="solid">
        <fgColor theme="5" tint="0.39997558519241921"/>
        <bgColor indexed="64"/>
      </patternFill>
    </fill>
    <fill>
      <patternFill patternType="solid">
        <fgColor theme="8" tint="0.59999389629810485"/>
        <bgColor theme="8" tint="0.59999389629810485"/>
      </patternFill>
    </fill>
    <fill>
      <patternFill patternType="solid">
        <fgColor theme="8" tint="0.79998168889431442"/>
        <bgColor theme="8" tint="0.79998168889431442"/>
      </patternFill>
    </fill>
    <fill>
      <patternFill patternType="solid">
        <fgColor theme="5" tint="0.79998168889431442"/>
        <bgColor indexed="64"/>
      </patternFill>
    </fill>
    <fill>
      <patternFill patternType="solid">
        <fgColor theme="8"/>
        <bgColor theme="8"/>
      </patternFill>
    </fill>
    <fill>
      <patternFill patternType="solid">
        <fgColor theme="0" tint="-0.249977111117893"/>
        <bgColor indexed="64"/>
      </patternFill>
    </fill>
    <fill>
      <patternFill patternType="solid">
        <fgColor theme="5" tint="0.79998168889431442"/>
        <bgColor theme="8" tint="0.59999389629810485"/>
      </patternFill>
    </fill>
    <fill>
      <patternFill patternType="solid">
        <fgColor theme="5" tint="0.79998168889431442"/>
        <bgColor theme="8" tint="0.79998168889431442"/>
      </patternFill>
    </fill>
    <fill>
      <patternFill patternType="solid">
        <fgColor theme="0"/>
        <bgColor indexed="64"/>
      </patternFill>
    </fill>
    <fill>
      <patternFill patternType="solid">
        <fgColor theme="4"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7" tint="0.79998168889431442"/>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theme="0"/>
      </left>
      <right/>
      <top/>
      <bottom style="thick">
        <color theme="0"/>
      </bottom>
      <diagonal/>
    </border>
    <border>
      <left style="thin">
        <color theme="0"/>
      </left>
      <right/>
      <top style="thin">
        <color theme="0"/>
      </top>
      <bottom style="thin">
        <color theme="0"/>
      </bottom>
      <diagonal/>
    </border>
    <border>
      <left/>
      <right style="thin">
        <color theme="0"/>
      </right>
      <top/>
      <bottom/>
      <diagonal/>
    </border>
    <border>
      <left style="thin">
        <color theme="0"/>
      </left>
      <right/>
      <top/>
      <bottom/>
      <diagonal/>
    </border>
    <border>
      <left/>
      <right style="thin">
        <color theme="0"/>
      </right>
      <top style="thin">
        <color theme="0"/>
      </top>
      <bottom/>
      <diagonal/>
    </border>
    <border>
      <left style="thin">
        <color theme="0"/>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indexed="64"/>
      </bottom>
      <diagonal/>
    </border>
    <border>
      <left style="thin">
        <color theme="0"/>
      </left>
      <right/>
      <top style="thin">
        <color theme="0"/>
      </top>
      <bottom style="thin">
        <color indexed="64"/>
      </bottom>
      <diagonal/>
    </border>
    <border>
      <left style="thin">
        <color theme="0"/>
      </left>
      <right/>
      <top style="thin">
        <color indexed="64"/>
      </top>
      <bottom style="thin">
        <color theme="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116">
    <xf numFmtId="0" fontId="0" fillId="0" borderId="0" xfId="0"/>
    <xf numFmtId="0" fontId="3" fillId="0" borderId="0" xfId="0" applyFont="1"/>
    <xf numFmtId="0" fontId="2" fillId="0" borderId="0" xfId="0" applyFont="1"/>
    <xf numFmtId="0" fontId="5" fillId="0" borderId="0" xfId="0" applyFont="1"/>
    <xf numFmtId="0" fontId="3" fillId="3" borderId="0" xfId="0" applyFont="1" applyFill="1"/>
    <xf numFmtId="0" fontId="3" fillId="0" borderId="0" xfId="0" applyFont="1" applyAlignment="1">
      <alignment horizontal="left" vertical="top" wrapText="1"/>
    </xf>
    <xf numFmtId="2" fontId="3" fillId="0" borderId="0" xfId="0" applyNumberFormat="1" applyFont="1" applyProtection="1">
      <protection locked="0"/>
    </xf>
    <xf numFmtId="0" fontId="3" fillId="0" borderId="0" xfId="0" applyFont="1" applyProtection="1">
      <protection locked="0"/>
    </xf>
    <xf numFmtId="2" fontId="3" fillId="0" borderId="0" xfId="0" applyNumberFormat="1" applyFont="1"/>
    <xf numFmtId="1" fontId="3" fillId="0" borderId="0" xfId="0" applyNumberFormat="1" applyFont="1"/>
    <xf numFmtId="0" fontId="3" fillId="8" borderId="0" xfId="0" applyFont="1" applyFill="1"/>
    <xf numFmtId="0" fontId="3" fillId="7" borderId="9" xfId="0" applyFont="1" applyFill="1" applyBorder="1"/>
    <xf numFmtId="0" fontId="6" fillId="4" borderId="0" xfId="0" applyFont="1" applyFill="1" applyAlignment="1">
      <alignment horizontal="left" vertical="top" wrapText="1"/>
    </xf>
    <xf numFmtId="0" fontId="6" fillId="5" borderId="0" xfId="0" applyFont="1" applyFill="1" applyAlignment="1">
      <alignment horizontal="left" vertical="top" wrapText="1"/>
    </xf>
    <xf numFmtId="0" fontId="6" fillId="10" borderId="0" xfId="0" applyFont="1" applyFill="1" applyAlignment="1">
      <alignment horizontal="left" vertical="top" wrapText="1"/>
    </xf>
    <xf numFmtId="0" fontId="6" fillId="9" borderId="0" xfId="0" applyFont="1" applyFill="1" applyAlignment="1">
      <alignment horizontal="left" vertical="top" wrapText="1"/>
    </xf>
    <xf numFmtId="0" fontId="3" fillId="0" borderId="0" xfId="0" applyFont="1" applyAlignment="1">
      <alignment horizontal="left" vertical="top"/>
    </xf>
    <xf numFmtId="0" fontId="6" fillId="5" borderId="0" xfId="0" applyFont="1" applyFill="1" applyAlignment="1">
      <alignment horizontal="left" vertical="top"/>
    </xf>
    <xf numFmtId="0" fontId="3" fillId="5" borderId="0" xfId="0" applyFont="1" applyFill="1" applyAlignment="1">
      <alignment horizontal="left" vertical="top"/>
    </xf>
    <xf numFmtId="17" fontId="3" fillId="8" borderId="0" xfId="0" applyNumberFormat="1" applyFont="1" applyFill="1" applyAlignment="1">
      <alignment horizontal="left"/>
    </xf>
    <xf numFmtId="0" fontId="3" fillId="6" borderId="9" xfId="0" applyFont="1" applyFill="1" applyBorder="1"/>
    <xf numFmtId="0" fontId="4" fillId="0" borderId="0" xfId="0" applyFont="1"/>
    <xf numFmtId="164" fontId="3" fillId="11" borderId="0" xfId="0" applyNumberFormat="1" applyFont="1" applyFill="1"/>
    <xf numFmtId="2" fontId="3" fillId="8" borderId="0" xfId="0" applyNumberFormat="1" applyFont="1" applyFill="1"/>
    <xf numFmtId="0" fontId="6" fillId="9" borderId="7" xfId="0" applyFont="1" applyFill="1" applyBorder="1" applyAlignment="1">
      <alignment horizontal="left" vertical="top" wrapText="1"/>
    </xf>
    <xf numFmtId="0" fontId="6" fillId="0" borderId="0" xfId="0" applyFont="1" applyAlignment="1">
      <alignment horizontal="left" vertical="top" wrapText="1"/>
    </xf>
    <xf numFmtId="0" fontId="3" fillId="5" borderId="14" xfId="0" applyFont="1" applyFill="1" applyBorder="1" applyAlignment="1">
      <alignment horizontal="left" vertical="top"/>
    </xf>
    <xf numFmtId="164" fontId="3" fillId="8" borderId="0" xfId="0" applyNumberFormat="1" applyFont="1" applyFill="1"/>
    <xf numFmtId="0" fontId="6" fillId="9" borderId="22" xfId="0" applyFont="1" applyFill="1" applyBorder="1"/>
    <xf numFmtId="0" fontId="6" fillId="9" borderId="14" xfId="0" applyFont="1" applyFill="1" applyBorder="1" applyAlignment="1">
      <alignment horizontal="left" vertical="top" wrapText="1"/>
    </xf>
    <xf numFmtId="0" fontId="3" fillId="6" borderId="15" xfId="0" applyFont="1" applyFill="1" applyBorder="1"/>
    <xf numFmtId="0" fontId="3" fillId="7" borderId="15" xfId="0" applyFont="1" applyFill="1" applyBorder="1"/>
    <xf numFmtId="0" fontId="3" fillId="6" borderId="21" xfId="0" applyFont="1" applyFill="1" applyBorder="1"/>
    <xf numFmtId="0" fontId="3" fillId="6" borderId="19" xfId="0" applyFont="1" applyFill="1" applyBorder="1"/>
    <xf numFmtId="0" fontId="6" fillId="9" borderId="16" xfId="0" applyFont="1" applyFill="1" applyBorder="1" applyAlignment="1">
      <alignment horizontal="left" vertical="top" wrapText="1"/>
    </xf>
    <xf numFmtId="0" fontId="6" fillId="9" borderId="22" xfId="0" applyFont="1" applyFill="1" applyBorder="1" applyAlignment="1">
      <alignment horizontal="left" vertical="top" wrapText="1"/>
    </xf>
    <xf numFmtId="0" fontId="6" fillId="9" borderId="17" xfId="0" applyFont="1" applyFill="1" applyBorder="1" applyAlignment="1">
      <alignment horizontal="left" vertical="top" wrapText="1"/>
    </xf>
    <xf numFmtId="0" fontId="6" fillId="9" borderId="6" xfId="0" applyFont="1" applyFill="1" applyBorder="1" applyAlignment="1">
      <alignment horizontal="left" vertical="top" wrapText="1"/>
    </xf>
    <xf numFmtId="17" fontId="3" fillId="8" borderId="0" xfId="0" applyNumberFormat="1" applyFont="1" applyFill="1"/>
    <xf numFmtId="0" fontId="3" fillId="6" borderId="8" xfId="0" applyFont="1" applyFill="1" applyBorder="1"/>
    <xf numFmtId="0" fontId="6" fillId="4" borderId="17" xfId="0" applyFont="1" applyFill="1" applyBorder="1" applyAlignment="1">
      <alignment horizontal="left" vertical="top" wrapText="1"/>
    </xf>
    <xf numFmtId="0" fontId="3" fillId="7" borderId="8" xfId="0" applyFont="1" applyFill="1" applyBorder="1"/>
    <xf numFmtId="0" fontId="3" fillId="6" borderId="18" xfId="0" applyFont="1" applyFill="1" applyBorder="1"/>
    <xf numFmtId="0" fontId="6" fillId="0" borderId="22" xfId="0" applyFont="1" applyBorder="1" applyAlignment="1">
      <alignment horizontal="left" vertical="top" wrapText="1"/>
    </xf>
    <xf numFmtId="0" fontId="5" fillId="8" borderId="0" xfId="0" applyFont="1" applyFill="1"/>
    <xf numFmtId="0" fontId="4" fillId="3" borderId="0" xfId="0" applyFont="1" applyFill="1"/>
    <xf numFmtId="0" fontId="6" fillId="5" borderId="17" xfId="0" applyFont="1" applyFill="1" applyBorder="1" applyAlignment="1">
      <alignment horizontal="left" vertical="top" wrapText="1"/>
    </xf>
    <xf numFmtId="1" fontId="3" fillId="8" borderId="0" xfId="0" applyNumberFormat="1" applyFont="1" applyFill="1" applyAlignment="1">
      <alignment horizontal="left"/>
    </xf>
    <xf numFmtId="0" fontId="3" fillId="8" borderId="11" xfId="0" applyFont="1" applyFill="1" applyBorder="1"/>
    <xf numFmtId="0" fontId="3" fillId="8" borderId="13" xfId="0" applyFont="1" applyFill="1" applyBorder="1"/>
    <xf numFmtId="0" fontId="3" fillId="8" borderId="23" xfId="0" applyFont="1" applyFill="1" applyBorder="1"/>
    <xf numFmtId="0" fontId="3" fillId="8" borderId="12" xfId="0" applyFont="1" applyFill="1" applyBorder="1"/>
    <xf numFmtId="17" fontId="3" fillId="8" borderId="13" xfId="0" applyNumberFormat="1" applyFont="1" applyFill="1" applyBorder="1" applyAlignment="1">
      <alignment horizontal="left"/>
    </xf>
    <xf numFmtId="0" fontId="3" fillId="8" borderId="24" xfId="0" applyFont="1" applyFill="1" applyBorder="1"/>
    <xf numFmtId="17" fontId="3" fillId="8" borderId="23" xfId="0" applyNumberFormat="1" applyFont="1" applyFill="1" applyBorder="1" applyAlignment="1">
      <alignment horizontal="left"/>
    </xf>
    <xf numFmtId="0" fontId="3" fillId="12" borderId="26" xfId="0" applyFont="1" applyFill="1" applyBorder="1"/>
    <xf numFmtId="0" fontId="3" fillId="11" borderId="9" xfId="0" applyFont="1" applyFill="1" applyBorder="1"/>
    <xf numFmtId="0" fontId="3" fillId="12" borderId="9" xfId="0" applyFont="1" applyFill="1" applyBorder="1"/>
    <xf numFmtId="0" fontId="3" fillId="12" borderId="27" xfId="0" applyFont="1" applyFill="1" applyBorder="1"/>
    <xf numFmtId="0" fontId="3" fillId="11" borderId="26" xfId="0" applyFont="1" applyFill="1" applyBorder="1"/>
    <xf numFmtId="0" fontId="3" fillId="11" borderId="27" xfId="0" applyFont="1" applyFill="1" applyBorder="1"/>
    <xf numFmtId="0" fontId="3" fillId="12" borderId="28" xfId="0" applyFont="1" applyFill="1" applyBorder="1"/>
    <xf numFmtId="165" fontId="3" fillId="0" borderId="0" xfId="0" applyNumberFormat="1" applyFont="1" applyProtection="1">
      <protection locked="0"/>
    </xf>
    <xf numFmtId="0" fontId="3" fillId="0" borderId="11" xfId="0" applyFont="1" applyBorder="1" applyProtection="1">
      <protection locked="0"/>
    </xf>
    <xf numFmtId="0" fontId="4" fillId="2" borderId="10" xfId="0" applyFont="1" applyFill="1" applyBorder="1" applyProtection="1">
      <protection locked="0"/>
    </xf>
    <xf numFmtId="0" fontId="4" fillId="2" borderId="2" xfId="0" applyFont="1" applyFill="1" applyBorder="1" applyProtection="1">
      <protection locked="0"/>
    </xf>
    <xf numFmtId="0" fontId="4" fillId="2" borderId="25" xfId="0" applyFont="1" applyFill="1" applyBorder="1" applyProtection="1">
      <protection locked="0"/>
    </xf>
    <xf numFmtId="0" fontId="3" fillId="0" borderId="12" xfId="0" applyFont="1" applyBorder="1" applyProtection="1">
      <protection locked="0"/>
    </xf>
    <xf numFmtId="0" fontId="3" fillId="0" borderId="24" xfId="0" applyFont="1" applyBorder="1" applyProtection="1">
      <protection locked="0"/>
    </xf>
    <xf numFmtId="17" fontId="3" fillId="0" borderId="11" xfId="0" applyNumberFormat="1" applyFont="1" applyBorder="1" applyAlignment="1" applyProtection="1">
      <alignment horizontal="left"/>
      <protection locked="0"/>
    </xf>
    <xf numFmtId="0" fontId="7" fillId="0" borderId="0" xfId="0" applyFont="1"/>
    <xf numFmtId="0" fontId="3" fillId="12" borderId="29" xfId="0" applyFont="1" applyFill="1" applyBorder="1"/>
    <xf numFmtId="0" fontId="3" fillId="11" borderId="15" xfId="0" applyFont="1" applyFill="1" applyBorder="1"/>
    <xf numFmtId="0" fontId="3" fillId="12" borderId="15" xfId="0" applyFont="1" applyFill="1" applyBorder="1"/>
    <xf numFmtId="0" fontId="3" fillId="11" borderId="29" xfId="0" applyFont="1" applyFill="1" applyBorder="1"/>
    <xf numFmtId="0" fontId="3" fillId="11" borderId="28" xfId="0" applyFont="1" applyFill="1" applyBorder="1"/>
    <xf numFmtId="0" fontId="3" fillId="11" borderId="21" xfId="0" applyFont="1" applyFill="1" applyBorder="1"/>
    <xf numFmtId="0" fontId="3" fillId="11" borderId="0" xfId="0" applyFont="1" applyFill="1"/>
    <xf numFmtId="0" fontId="3" fillId="12" borderId="12" xfId="0" applyFont="1" applyFill="1" applyBorder="1"/>
    <xf numFmtId="0" fontId="3" fillId="12" borderId="24" xfId="0" applyFont="1" applyFill="1" applyBorder="1"/>
    <xf numFmtId="0" fontId="4" fillId="0" borderId="12" xfId="0" applyFont="1" applyBorder="1" applyProtection="1">
      <protection locked="0"/>
    </xf>
    <xf numFmtId="0" fontId="4" fillId="0" borderId="0" xfId="0" applyFont="1" applyProtection="1">
      <protection locked="0"/>
    </xf>
    <xf numFmtId="0" fontId="4" fillId="0" borderId="24" xfId="0" applyFont="1" applyBorder="1" applyProtection="1">
      <protection locked="0"/>
    </xf>
    <xf numFmtId="2" fontId="3" fillId="0" borderId="12" xfId="0" applyNumberFormat="1" applyFont="1" applyBorder="1" applyProtection="1">
      <protection locked="0"/>
    </xf>
    <xf numFmtId="2" fontId="3" fillId="0" borderId="24" xfId="0" applyNumberFormat="1" applyFont="1" applyBorder="1" applyProtection="1">
      <protection locked="0"/>
    </xf>
    <xf numFmtId="0" fontId="2" fillId="0" borderId="3" xfId="0" applyFont="1" applyBorder="1"/>
    <xf numFmtId="0" fontId="3" fillId="0" borderId="4" xfId="0" applyFont="1" applyBorder="1"/>
    <xf numFmtId="0" fontId="2" fillId="13" borderId="3" xfId="0" applyFont="1" applyFill="1" applyBorder="1" applyAlignment="1">
      <alignment horizontal="left" vertical="top" wrapText="1"/>
    </xf>
    <xf numFmtId="0" fontId="3" fillId="13" borderId="5" xfId="0" applyFont="1" applyFill="1" applyBorder="1" applyAlignment="1">
      <alignment horizontal="left" vertical="top" wrapText="1"/>
    </xf>
    <xf numFmtId="0" fontId="3" fillId="13" borderId="4" xfId="0" applyFont="1" applyFill="1" applyBorder="1" applyAlignment="1">
      <alignment horizontal="left" vertical="top" wrapText="1"/>
    </xf>
    <xf numFmtId="0" fontId="3" fillId="0" borderId="9" xfId="0" applyFont="1" applyBorder="1" applyAlignment="1">
      <alignment horizontal="left"/>
    </xf>
    <xf numFmtId="0" fontId="2" fillId="0" borderId="21" xfId="0" applyFont="1" applyBorder="1" applyAlignment="1">
      <alignment horizontal="left"/>
    </xf>
    <xf numFmtId="0" fontId="3" fillId="0" borderId="21" xfId="0" applyFont="1" applyBorder="1" applyAlignment="1">
      <alignment horizontal="left"/>
    </xf>
    <xf numFmtId="0" fontId="3" fillId="0" borderId="15" xfId="0" applyFont="1" applyBorder="1" applyAlignment="1">
      <alignment horizontal="left"/>
    </xf>
    <xf numFmtId="0" fontId="3" fillId="14" borderId="1" xfId="0" applyFont="1" applyFill="1" applyBorder="1" applyAlignment="1">
      <alignment horizontal="left" vertical="center"/>
    </xf>
    <xf numFmtId="0" fontId="3" fillId="0" borderId="8" xfId="0" applyFont="1" applyBorder="1" applyAlignment="1">
      <alignment horizontal="left"/>
    </xf>
    <xf numFmtId="0" fontId="3" fillId="0" borderId="1" xfId="0" applyFont="1" applyBorder="1" applyAlignment="1">
      <alignment horizontal="left" vertical="center"/>
    </xf>
    <xf numFmtId="0" fontId="3" fillId="0" borderId="20" xfId="0" applyFont="1" applyBorder="1" applyAlignment="1">
      <alignment horizontal="left"/>
    </xf>
    <xf numFmtId="0" fontId="2" fillId="0" borderId="21" xfId="0" applyFont="1" applyBorder="1" applyAlignment="1">
      <alignment horizontal="left" vertical="center"/>
    </xf>
    <xf numFmtId="0" fontId="10" fillId="0" borderId="1" xfId="0" applyFont="1" applyBorder="1"/>
    <xf numFmtId="0" fontId="10" fillId="15" borderId="1" xfId="0" applyFont="1" applyFill="1" applyBorder="1"/>
    <xf numFmtId="0" fontId="10" fillId="16" borderId="1" xfId="0" applyFont="1" applyFill="1" applyBorder="1"/>
    <xf numFmtId="0" fontId="10" fillId="17" borderId="1" xfId="0" applyFont="1" applyFill="1" applyBorder="1"/>
    <xf numFmtId="0" fontId="10" fillId="0" borderId="30" xfId="0" applyFont="1" applyBorder="1"/>
    <xf numFmtId="0" fontId="10" fillId="0" borderId="31" xfId="0" applyFont="1" applyBorder="1"/>
    <xf numFmtId="0" fontId="0" fillId="0" borderId="1" xfId="0" applyBorder="1"/>
    <xf numFmtId="0" fontId="0" fillId="0" borderId="32" xfId="0" applyBorder="1"/>
    <xf numFmtId="0" fontId="0" fillId="0" borderId="31" xfId="0" applyBorder="1"/>
    <xf numFmtId="0" fontId="0" fillId="0" borderId="30" xfId="0" applyBorder="1"/>
    <xf numFmtId="0" fontId="0" fillId="0" borderId="5" xfId="0" applyBorder="1"/>
    <xf numFmtId="164" fontId="0" fillId="0" borderId="1" xfId="0" applyNumberFormat="1" applyBorder="1"/>
    <xf numFmtId="0" fontId="11" fillId="0" borderId="31" xfId="0" applyFont="1" applyBorder="1"/>
    <xf numFmtId="0" fontId="0" fillId="0" borderId="1" xfId="0" applyBorder="1" applyAlignment="1">
      <alignment vertical="center"/>
    </xf>
    <xf numFmtId="0" fontId="0" fillId="0" borderId="2" xfId="0" applyBorder="1"/>
    <xf numFmtId="0" fontId="11" fillId="0" borderId="1" xfId="0" applyFont="1" applyBorder="1"/>
    <xf numFmtId="0" fontId="11" fillId="0" borderId="0" xfId="0" applyFont="1"/>
  </cellXfs>
  <cellStyles count="1">
    <cellStyle name="Normal" xfId="0" builtinId="0"/>
  </cellStyles>
  <dxfs count="116">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sz val="11"/>
        <color theme="1"/>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dxf>
    <dxf>
      <font>
        <strike val="0"/>
        <outline val="0"/>
        <shadow val="0"/>
        <u val="none"/>
        <vertAlign val="baseline"/>
        <name val="Montserrat"/>
        <scheme val="none"/>
      </font>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strike val="0"/>
        <outline val="0"/>
        <shadow val="0"/>
        <u val="none"/>
        <vertAlign val="baseline"/>
        <name val="Montserrat"/>
        <scheme val="none"/>
      </font>
      <numFmt numFmtId="2" formatCode="0.00"/>
      <fill>
        <patternFill patternType="none">
          <fgColor indexed="64"/>
          <bgColor auto="1"/>
        </patternFill>
      </fill>
      <protection locked="0" hidden="0"/>
    </dxf>
    <dxf>
      <font>
        <b val="0"/>
        <i val="0"/>
        <strike val="0"/>
        <condense val="0"/>
        <extend val="0"/>
        <outline val="0"/>
        <shadow val="0"/>
        <u val="none"/>
        <vertAlign val="baseline"/>
        <sz val="11"/>
        <color theme="1"/>
        <name val="Montserrat"/>
        <scheme val="none"/>
      </font>
      <numFmt numFmtId="2" formatCode="0.00"/>
      <fill>
        <patternFill>
          <bgColor theme="5" tint="0.79998168889431442"/>
        </patternFill>
      </fill>
      <protection locked="0" hidden="0"/>
    </dxf>
    <dxf>
      <font>
        <strike val="0"/>
        <outline val="0"/>
        <shadow val="0"/>
        <u val="none"/>
        <vertAlign val="baseline"/>
        <name val="Montserrat"/>
        <scheme val="none"/>
      </font>
      <fill>
        <patternFill patternType="none">
          <fgColor indexed="64"/>
          <bgColor theme="5" tint="0.79998168889431442"/>
        </patternFill>
      </fill>
    </dxf>
    <dxf>
      <font>
        <strike val="0"/>
        <outline val="0"/>
        <shadow val="0"/>
        <u val="none"/>
        <vertAlign val="baseline"/>
        <name val="Montserrat"/>
        <scheme val="none"/>
      </font>
      <numFmt numFmtId="2" formatCode="0.00"/>
      <fill>
        <patternFill patternType="solid">
          <fgColor theme="8" tint="0.59999389629810485"/>
          <bgColor theme="5"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9" formatCode="dd/mm/yyyy"/>
      <fill>
        <patternFill patternType="none">
          <fgColor indexed="64"/>
          <bgColor auto="1"/>
        </patternFill>
      </fill>
    </dxf>
    <dxf>
      <font>
        <strike val="0"/>
        <outline val="0"/>
        <shadow val="0"/>
        <u val="none"/>
        <vertAlign val="baseline"/>
        <name val="Montserrat"/>
        <scheme val="none"/>
      </font>
      <numFmt numFmtId="19" formatCode="dd/mm/yyyy"/>
      <fill>
        <patternFill patternType="none">
          <fgColor indexed="64"/>
          <bgColor auto="1"/>
        </patternFill>
      </fill>
      <border>
        <right style="thin">
          <color indexed="64"/>
        </right>
      </border>
      <protection locked="0" hidden="0"/>
    </dxf>
    <dxf>
      <font>
        <strike val="0"/>
        <outline val="0"/>
        <shadow val="0"/>
        <u val="none"/>
        <vertAlign val="baseline"/>
        <name val="Montserrat"/>
        <scheme val="none"/>
      </font>
      <fill>
        <patternFill patternType="none">
          <fgColor indexed="64"/>
          <bgColor theme="5" tint="0.79998168889431442"/>
        </patternFill>
      </fill>
      <protection locked="1" hidden="0"/>
    </dxf>
    <dxf>
      <font>
        <strike val="0"/>
        <outline val="0"/>
        <shadow val="0"/>
        <u val="none"/>
        <vertAlign val="baseline"/>
        <name val="Montserrat"/>
        <scheme val="none"/>
      </font>
    </dxf>
    <dxf>
      <font>
        <b/>
        <i val="0"/>
        <strike val="0"/>
        <condense val="0"/>
        <extend val="0"/>
        <outline val="0"/>
        <shadow val="0"/>
        <u val="none"/>
        <vertAlign val="baseline"/>
        <sz val="11"/>
        <color theme="0"/>
        <name val="Montserrat"/>
        <scheme val="none"/>
      </font>
      <fill>
        <patternFill patternType="solid">
          <fgColor indexed="64"/>
          <bgColor theme="8"/>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2" formatCode="0.00"/>
      <fill>
        <patternFill patternType="solid">
          <fgColor indexed="64"/>
          <bgColor theme="5" tint="0.79998168889431442"/>
        </patternFill>
      </fill>
    </dxf>
    <dxf>
      <font>
        <strike val="0"/>
        <outline val="0"/>
        <shadow val="0"/>
        <u val="none"/>
        <vertAlign val="baseline"/>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166" formatCode="mmm\-yy"/>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79998168889431442"/>
        </patternFill>
      </fill>
    </dxf>
    <dxf>
      <font>
        <strike val="0"/>
        <outline val="0"/>
        <shadow val="0"/>
        <u val="none"/>
        <vertAlign val="baseline"/>
        <name val="Montserrat"/>
        <scheme val="none"/>
      </font>
      <fill>
        <patternFill patternType="solid">
          <fgColor indexed="64"/>
          <bgColor theme="5" tint="0.39997558519241921"/>
        </patternFill>
      </fill>
      <alignment horizontal="left" vertical="top" textRotation="0" indent="0" justifyLastLine="0" shrinkToFit="0" readingOrder="0"/>
    </dxf>
    <dxf>
      <font>
        <strike val="0"/>
        <outline val="0"/>
        <shadow val="0"/>
        <u val="none"/>
        <vertAlign val="baseline"/>
        <name val="Montserrat"/>
        <scheme val="none"/>
      </font>
      <numFmt numFmtId="1" formatCode="0"/>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0" formatCode="General"/>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strike val="0"/>
        <outline val="0"/>
        <shadow val="0"/>
        <u val="none"/>
        <vertAlign val="baseline"/>
        <name val="Montserrat"/>
        <scheme val="none"/>
      </font>
      <numFmt numFmtId="22" formatCode="mmm/yy"/>
      <fill>
        <patternFill patternType="solid">
          <fgColor indexed="64"/>
          <bgColor theme="5" tint="0.79998168889431442"/>
        </patternFill>
      </fill>
      <alignment horizontal="left" vertical="bottom" textRotation="0" wrapText="0" indent="0" justifyLastLine="0" shrinkToFit="0" readingOrder="0"/>
    </dxf>
    <dxf>
      <font>
        <b val="0"/>
        <i val="0"/>
        <strike val="0"/>
        <condense val="0"/>
        <extend val="0"/>
        <outline val="0"/>
        <shadow val="0"/>
        <u val="none"/>
        <vertAlign val="baseline"/>
        <sz val="11"/>
        <color theme="1"/>
        <name val="Montserrat"/>
        <scheme val="none"/>
      </font>
      <numFmt numFmtId="0" formatCode="General"/>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name val="Montserrat"/>
        <scheme val="none"/>
      </font>
      <numFmt numFmtId="22" formatCode="mmm/yy"/>
      <fill>
        <patternFill>
          <bgColor theme="5" tint="0.79998168889431442"/>
        </patternFill>
      </fill>
    </dxf>
    <dxf>
      <font>
        <strike val="0"/>
        <outline val="0"/>
        <shadow val="0"/>
        <u val="none"/>
        <vertAlign val="baseline"/>
        <name val="Montserrat"/>
        <scheme val="none"/>
      </font>
      <fill>
        <patternFill>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numFmt numFmtId="1" formatCode="0"/>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fill>
        <patternFill patternType="none">
          <fgColor indexed="64"/>
          <bgColor auto="1"/>
        </patternFill>
      </fill>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1"/>
        <name val="Montserrat"/>
        <scheme val="none"/>
      </font>
      <fill>
        <patternFill patternType="solid">
          <fgColor theme="8" tint="0.59999389629810485"/>
          <bgColor theme="8" tint="0.59999389629810485"/>
        </patternFill>
      </fill>
      <border diagonalUp="0" diagonalDown="0" outline="0">
        <left/>
        <right style="thin">
          <color theme="0"/>
        </right>
        <top style="thin">
          <color theme="0"/>
        </top>
        <bottom style="thin">
          <color theme="0"/>
        </bottom>
      </border>
    </dxf>
    <dxf>
      <border outline="0">
        <top style="thin">
          <color theme="0"/>
        </top>
      </border>
    </dxf>
    <dxf>
      <border outline="0">
        <right style="thin">
          <color theme="0"/>
        </right>
        <bottom style="thin">
          <color theme="0"/>
        </bottom>
      </border>
    </dxf>
    <dxf>
      <font>
        <strike val="0"/>
        <outline val="0"/>
        <shadow val="0"/>
        <u val="none"/>
        <vertAlign val="baseline"/>
        <name val="Montserrat"/>
        <scheme val="none"/>
      </font>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none">
          <fgColor indexed="64"/>
          <bgColor auto="1"/>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solid">
          <fgColor indexed="64"/>
          <bgColor rgb="FFFFFF00"/>
        </patternFill>
      </fill>
    </dxf>
    <dxf>
      <font>
        <strike val="0"/>
        <outline val="0"/>
        <shadow val="0"/>
        <u val="none"/>
        <vertAlign val="baseline"/>
        <name val="Montserrat"/>
        <scheme val="none"/>
      </font>
      <fill>
        <patternFill patternType="none">
          <fgColor indexed="64"/>
          <bgColor auto="1"/>
        </patternFill>
      </fill>
    </dxf>
    <dxf>
      <border outline="0">
        <bottom style="thin">
          <color theme="0"/>
        </bottom>
      </border>
    </dxf>
    <dxf>
      <font>
        <strike val="0"/>
        <outline val="0"/>
        <shadow val="0"/>
        <u val="none"/>
        <vertAlign val="baseline"/>
        <name val="Montserrat"/>
        <scheme val="none"/>
      </font>
      <fill>
        <patternFill patternType="none">
          <fgColor indexed="64"/>
          <bgColor auto="1"/>
        </patternFill>
      </fill>
    </dxf>
    <dxf>
      <border outline="0">
        <bottom style="thick">
          <color theme="0"/>
        </bottom>
      </border>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theme="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79998168889431442"/>
        </patternFill>
      </fill>
    </dxf>
    <dxf>
      <font>
        <strike val="0"/>
        <outline val="0"/>
        <shadow val="0"/>
        <u val="none"/>
        <vertAlign val="baseline"/>
        <sz val="11"/>
        <name val="Montserrat"/>
        <scheme val="none"/>
      </font>
      <fill>
        <patternFill patternType="solid">
          <fgColor indexed="64"/>
          <bgColor theme="5" tint="0.39997558519241921"/>
        </patternFill>
      </fill>
      <alignment horizontal="left" vertical="top" textRotation="0" wrapText="0" indent="0" justifyLastLine="0" shrinkToFit="0" readingOrder="0"/>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164" formatCode="0;0;;@"/>
      <fill>
        <patternFill patternType="solid">
          <fgColor indexed="64"/>
          <bgColor theme="5" tint="0.79998168889431442"/>
        </patternFill>
      </fill>
    </dxf>
    <dxf>
      <font>
        <strike val="0"/>
        <outline val="0"/>
        <shadow val="0"/>
        <u val="none"/>
        <vertAlign val="baseline"/>
        <sz val="11"/>
        <name val="Montserrat"/>
        <scheme val="none"/>
      </font>
      <numFmt numFmtId="164" formatCode="0;0;;@"/>
      <fill>
        <patternFill patternType="solid">
          <fgColor theme="8" tint="0.59999389629810485"/>
          <bgColor theme="5" tint="0.79998168889431442"/>
        </patternFill>
      </fill>
    </dxf>
    <dxf>
      <font>
        <strike val="0"/>
        <outline val="0"/>
        <shadow val="0"/>
        <u val="none"/>
        <vertAlign val="baseline"/>
        <sz val="11"/>
        <name val="Montserrat"/>
        <scheme val="none"/>
      </font>
    </dxf>
    <dxf>
      <font>
        <b val="0"/>
        <i val="0"/>
        <strike val="0"/>
        <condense val="0"/>
        <extend val="0"/>
        <outline val="0"/>
        <shadow val="0"/>
        <u val="none"/>
        <vertAlign val="baseline"/>
        <sz val="11"/>
        <color theme="1"/>
        <name val="Montserrat"/>
        <scheme val="none"/>
      </font>
      <numFmt numFmtId="164"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dxf>
    <dxf>
      <font>
        <strike val="0"/>
        <outline val="0"/>
        <shadow val="0"/>
        <u val="none"/>
        <vertAlign val="baseline"/>
        <sz val="11"/>
        <name val="Montserrat"/>
        <scheme val="none"/>
      </font>
      <numFmt numFmtId="0" formatCode="General"/>
      <fill>
        <patternFill patternType="solid">
          <fgColor indexed="64"/>
          <bgColor theme="5" tint="0.79998168889431442"/>
        </patternFill>
      </fill>
    </dxf>
    <dxf>
      <font>
        <strike val="0"/>
        <outline val="0"/>
        <shadow val="0"/>
        <u val="none"/>
        <vertAlign val="baseline"/>
        <sz val="11"/>
        <name val="Montserrat"/>
        <scheme val="none"/>
      </font>
      <numFmt numFmtId="2" formatCode="0.00"/>
      <fill>
        <patternFill patternType="solid">
          <fgColor indexed="64"/>
          <bgColor theme="5" tint="0.79998168889431442"/>
        </patternFill>
      </fill>
    </dxf>
    <dxf>
      <font>
        <b val="0"/>
        <i val="0"/>
        <strike val="0"/>
        <condense val="0"/>
        <extend val="0"/>
        <outline val="0"/>
        <shadow val="0"/>
        <u val="none"/>
        <vertAlign val="baseline"/>
        <sz val="11"/>
        <color theme="1"/>
        <name val="Montserrat"/>
        <scheme val="none"/>
      </font>
      <numFmt numFmtId="164"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4" formatCode="0;0;;@"/>
      <fill>
        <patternFill patternType="solid">
          <fgColor theme="8" tint="0.59999389629810485"/>
          <bgColor theme="5" tint="0.79998168889431442"/>
        </patternFill>
      </fill>
    </dxf>
    <dxf>
      <font>
        <b val="0"/>
        <i val="0"/>
        <strike val="0"/>
        <condense val="0"/>
        <extend val="0"/>
        <outline val="0"/>
        <shadow val="0"/>
        <u val="none"/>
        <vertAlign val="baseline"/>
        <sz val="11"/>
        <color theme="1"/>
        <name val="Montserrat"/>
        <scheme val="none"/>
      </font>
      <numFmt numFmtId="164" formatCode="0;0;;@"/>
      <fill>
        <patternFill patternType="solid">
          <fgColor theme="8" tint="0.59999389629810485"/>
          <bgColor theme="5" tint="0.79998168889431442"/>
        </patternFill>
      </fill>
    </dxf>
    <dxf>
      <font>
        <strike val="0"/>
        <outline val="0"/>
        <shadow val="0"/>
        <u val="none"/>
        <vertAlign val="baseline"/>
        <sz val="11"/>
        <name val="Montserrat"/>
        <scheme val="none"/>
      </font>
      <fill>
        <patternFill patternType="solid">
          <bgColor theme="5" tint="0.79998168889431442"/>
        </patternFill>
      </fill>
    </dxf>
    <dxf>
      <font>
        <b/>
        <i val="0"/>
        <strike val="0"/>
        <condense val="0"/>
        <extend val="0"/>
        <outline val="0"/>
        <shadow val="0"/>
        <u val="none"/>
        <vertAlign val="baseline"/>
        <sz val="11"/>
        <color theme="0"/>
        <name val="Montserrat"/>
        <scheme val="none"/>
      </font>
      <fill>
        <patternFill patternType="solid">
          <fgColor indexed="64"/>
          <bgColor theme="5" tint="0.39997558519241921"/>
        </patternFill>
      </fill>
      <alignment horizontal="left" vertical="top" textRotation="0" wrapText="1"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protection locked="0" hidden="0"/>
    </dxf>
    <dxf>
      <font>
        <strike val="0"/>
        <outline val="0"/>
        <shadow val="0"/>
        <u val="none"/>
        <vertAlign val="baseline"/>
        <color auto="1"/>
        <name val="Montserrat"/>
        <scheme val="none"/>
      </font>
      <numFmt numFmtId="167" formatCode="yyyy\-mm\-dd;@"/>
      <fill>
        <patternFill patternType="solid">
          <fgColor theme="8" tint="0.79998168889431442"/>
          <bgColor theme="5" tint="0.79998168889431442"/>
        </patternFill>
      </fill>
      <alignment horizontal="left" vertical="bottom" textRotation="0" wrapText="0" indent="0" justifyLastLine="0" shrinkToFit="0" readingOrder="0"/>
      <border diagonalUp="0" diagonalDown="0" outline="0">
        <left style="thin">
          <color theme="0"/>
        </left>
        <right style="thin">
          <color theme="0"/>
        </right>
        <top style="thin">
          <color theme="0"/>
        </top>
        <bottom style="thin">
          <color theme="0"/>
        </bottom>
      </border>
      <protection locked="0" hidden="0"/>
    </dxf>
    <dxf>
      <font>
        <strike val="0"/>
        <outline val="0"/>
        <shadow val="0"/>
        <u val="none"/>
        <vertAlign val="baseline"/>
        <name val="Montserrat"/>
        <scheme val="none"/>
      </font>
      <numFmt numFmtId="167" formatCode="yyyy\-mm\-dd;@"/>
      <fill>
        <patternFill patternType="solid">
          <fgColor theme="8" tint="0.79998168889431442"/>
          <bgColor theme="5" tint="0.79998168889431442"/>
        </patternFill>
      </fill>
      <alignment textRotation="0" wrapText="0" indent="0" justifyLastLine="0" shrinkToFit="0" readingOrder="0"/>
      <border diagonalUp="0" diagonalDown="0">
        <left style="thin">
          <color theme="0"/>
        </left>
        <right style="thin">
          <color theme="0"/>
        </right>
        <top style="thin">
          <color theme="0"/>
        </top>
        <bottom style="thin">
          <color theme="0"/>
        </bottom>
      </border>
    </dxf>
    <dxf>
      <font>
        <strike val="0"/>
        <outline val="0"/>
        <shadow val="0"/>
        <u val="none"/>
        <vertAlign val="baseline"/>
        <color auto="1"/>
        <name val="Montserrat"/>
        <scheme val="none"/>
      </font>
      <numFmt numFmtId="22" formatCode="mmm/yy"/>
      <fill>
        <patternFill patternType="none">
          <fgColor indexed="64"/>
          <bgColor theme="5" tint="0.79998168889431442"/>
        </patternFill>
      </fill>
      <alignment horizontal="left" vertical="bottom" textRotation="0" wrapText="0" indent="0" justifyLastLine="0" shrinkToFit="0" readingOrder="0"/>
      <border diagonalUp="0" diagonalDown="0" outline="0">
        <left style="thin">
          <color indexed="64"/>
        </left>
      </border>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numFmt numFmtId="19" formatCode="dd/mm/yyyy"/>
      <fill>
        <patternFill patternType="none">
          <fgColor indexed="64"/>
          <bgColor auto="1"/>
        </patternFill>
      </fill>
      <alignment textRotation="0" wrapText="0" indent="0" justifyLastLine="0" shrinkToFit="0" readingOrder="0"/>
      <protection locked="0" hidden="0"/>
    </dxf>
    <dxf>
      <font>
        <strike val="0"/>
        <outline val="0"/>
        <shadow val="0"/>
        <u val="none"/>
        <vertAlign val="baseline"/>
        <name val="Montserrat"/>
        <scheme val="none"/>
      </font>
      <fill>
        <patternFill patternType="none">
          <fgColor indexed="64"/>
          <bgColor theme="5" tint="0.79998168889431442"/>
        </patternFill>
      </fill>
      <alignment textRotation="0" wrapText="0" indent="0" justifyLastLine="0" shrinkToFit="0" readingOrder="0"/>
    </dxf>
    <dxf>
      <font>
        <strike val="0"/>
        <outline val="0"/>
        <shadow val="0"/>
        <u val="none"/>
        <vertAlign val="baseline"/>
        <name val="Montserrat"/>
        <scheme val="none"/>
      </font>
      <fill>
        <patternFill patternType="none">
          <fgColor indexed="64"/>
          <bgColor auto="1"/>
        </patternFill>
      </fill>
      <alignment textRotation="0" wrapText="0" indent="0" justifyLastLine="0" shrinkToFit="0" readingOrder="0"/>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b val="0"/>
        <i val="0"/>
        <strike val="0"/>
        <condense val="0"/>
        <extend val="0"/>
        <outline val="0"/>
        <shadow val="0"/>
        <u val="none"/>
        <vertAlign val="baseline"/>
        <sz val="11"/>
        <color auto="1"/>
        <name val="Montserrat"/>
        <scheme val="none"/>
      </font>
      <fill>
        <patternFill patternType="none">
          <fgColor indexed="64"/>
          <bgColor auto="1"/>
        </patternFill>
      </fill>
      <protection locked="0" hidden="0"/>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numFmt numFmtId="167" formatCode="yyyy\-mm\-dd;@"/>
      <fill>
        <patternFill patternType="solid">
          <fgColor theme="8" tint="0.79998168889431442"/>
          <bgColor theme="8" tint="0.79998168889431442"/>
        </patternFill>
      </fill>
      <border diagonalUp="0" diagonalDown="0">
        <left style="thin">
          <color theme="0"/>
        </left>
        <right style="thin">
          <color theme="0"/>
        </right>
        <top style="thin">
          <color theme="0"/>
        </top>
        <bottom style="thin">
          <color theme="0"/>
        </bottom>
        <vertical/>
        <horizontal/>
      </border>
    </dxf>
    <dxf>
      <font>
        <strike val="0"/>
        <outline val="0"/>
        <shadow val="0"/>
        <u val="none"/>
        <vertAlign val="baseline"/>
        <color auto="1"/>
        <name val="Montserrat"/>
        <scheme val="none"/>
      </font>
      <numFmt numFmtId="22" formatCode="mmm/yy"/>
      <fill>
        <patternFill patternType="solid">
          <fgColor theme="8" tint="0.59999389629810485"/>
          <bgColor theme="7" tint="0.79998168889431442"/>
        </patternFill>
      </fill>
      <alignment horizontal="left" vertical="bottom" textRotation="0" wrapText="0" indent="0" justifyLastLine="0" shrinkToFit="0" readingOrder="0"/>
      <protection locked="0" hidden="0"/>
    </dxf>
    <dxf>
      <font>
        <strike val="0"/>
        <outline val="0"/>
        <shadow val="0"/>
        <u val="none"/>
        <vertAlign val="baseline"/>
        <name val="Montserrat"/>
        <scheme val="none"/>
      </font>
      <fill>
        <patternFill patternType="solid">
          <fgColor indexed="64"/>
          <bgColor theme="7" tint="0.79998168889431442"/>
        </patternFill>
      </fill>
    </dxf>
    <dxf>
      <font>
        <strike val="0"/>
        <outline val="0"/>
        <shadow val="0"/>
        <u val="none"/>
        <vertAlign val="baseline"/>
        <name val="Montserrat"/>
        <scheme val="none"/>
      </font>
      <numFmt numFmtId="165" formatCode="dd\-mm\-yyyy"/>
      <fill>
        <patternFill patternType="solid">
          <fgColor theme="8" tint="0.59999389629810485"/>
          <bgColor theme="8" tint="0.59999389629810485"/>
        </patternFill>
      </fill>
      <protection locked="0" hidden="0"/>
    </dxf>
    <dxf>
      <font>
        <strike val="0"/>
        <outline val="0"/>
        <shadow val="0"/>
        <u val="none"/>
        <vertAlign val="baseline"/>
        <name val="Montserrat"/>
        <scheme val="none"/>
      </font>
      <fill>
        <patternFill patternType="solid">
          <fgColor theme="8" tint="0.59999389629810485"/>
          <bgColor theme="5" tint="0.79998168889431442"/>
        </patternFill>
      </fill>
    </dxf>
    <dxf>
      <font>
        <b val="0"/>
        <i val="0"/>
        <strike val="0"/>
        <condense val="0"/>
        <extend val="0"/>
        <outline val="0"/>
        <shadow val="0"/>
        <u val="none"/>
        <vertAlign val="baseline"/>
        <sz val="11"/>
        <color auto="1"/>
        <name val="Montserrat"/>
        <scheme val="none"/>
      </font>
      <fill>
        <patternFill patternType="solid">
          <fgColor theme="8" tint="0.79998168889431442"/>
          <bgColor theme="8" tint="0.79998168889431442"/>
        </patternFill>
      </fill>
    </dxf>
    <dxf>
      <font>
        <b/>
        <i val="0"/>
        <strike val="0"/>
        <condense val="0"/>
        <extend val="0"/>
        <outline val="0"/>
        <shadow val="0"/>
        <u val="none"/>
        <vertAlign val="baseline"/>
        <sz val="11"/>
        <color theme="0"/>
        <name val="Montserrat"/>
        <scheme val="none"/>
      </font>
      <fill>
        <patternFill patternType="solid">
          <fgColor theme="8"/>
          <bgColor theme="8"/>
        </patternFill>
      </fill>
      <alignment horizontal="left" vertical="top" textRotation="0" wrapText="1" indent="0" justifyLastLine="0" shrinkToFit="0" readingOrder="0"/>
      <border diagonalUp="0" diagonalDown="0" outline="0">
        <left style="thin">
          <color theme="0"/>
        </left>
        <right style="thin">
          <color theme="0"/>
        </right>
        <top/>
        <bottom/>
      </border>
    </dxf>
  </dxfs>
  <tableStyles count="0" defaultTableStyle="TableStyleMedium2" defaultPivotStyle="PivotStyleLight16"/>
  <colors>
    <mruColors>
      <color rgb="FFF3A36D"/>
      <color rgb="FFD16B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12</xdr:col>
      <xdr:colOff>11906</xdr:colOff>
      <xdr:row>3</xdr:row>
      <xdr:rowOff>31564</xdr:rowOff>
    </xdr:from>
    <xdr:to>
      <xdr:col>24</xdr:col>
      <xdr:colOff>0</xdr:colOff>
      <xdr:row>73</xdr:row>
      <xdr:rowOff>0</xdr:rowOff>
    </xdr:to>
    <xdr:sp macro="" textlink="">
      <xdr:nvSpPr>
        <xdr:cNvPr id="3" name="TextBox 8">
          <a:extLst>
            <a:ext uri="{FF2B5EF4-FFF2-40B4-BE49-F238E27FC236}">
              <a16:creationId xmlns:a16="http://schemas.microsoft.com/office/drawing/2014/main" id="{C015D37E-F890-49E0-B33D-56DA7AF8887E}"/>
            </a:ext>
          </a:extLst>
        </xdr:cNvPr>
        <xdr:cNvSpPr txBox="1"/>
      </xdr:nvSpPr>
      <xdr:spPr>
        <a:xfrm>
          <a:off x="12926219" y="444314"/>
          <a:ext cx="7512844" cy="14105124"/>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determine the benthic status based on sampling results for monitoring level 1 and level 2. The ecological quality score (EQS) category and score per sampling zone for each abiotic indicator (table 3), the zone EQS score and category (table 4) and finally the site-specific benthic status (table 5) are all automatically calculated based on the reported sample values in table 1 (monitoring level 1) and table 2 (monitoring level 2). This template follows the methodology provided in appendix 7.2 of the ASC Farm Standard.</a:t>
          </a:r>
        </a:p>
        <a:p>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If monitoring level 1 results in an 'acceptable' benthic status, no reporting for level 2 in table 2 is required.</a:t>
          </a:r>
        </a:p>
        <a:p>
          <a:endParaRPr lang="en-US" sz="1100" b="0">
            <a:solidFill>
              <a:schemeClr val="dk1"/>
            </a:solidFill>
            <a:effectLst/>
            <a:latin typeface="Montserrat" pitchFamily="2" charset="0"/>
            <a:ea typeface="+mn-ea"/>
            <a:cs typeface="+mn-cs"/>
          </a:endParaRPr>
        </a:p>
        <a:p>
          <a:r>
            <a:rPr lang="en-US" sz="1100" b="0" i="1">
              <a:solidFill>
                <a:schemeClr val="dk1"/>
              </a:solidFill>
              <a:effectLst/>
              <a:latin typeface="Montserrat" pitchFamily="2" charset="0"/>
              <a:ea typeface="+mn-ea"/>
              <a:cs typeface="+mn-cs"/>
            </a:rPr>
            <a:t>Note: For total free sulphide the ISE method is only allowed during the transition period of the ASC Farm Standard. Thereafter only the UV method is accepted.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1. Level 1 - Abiotic impact - Data entry</a:t>
          </a:r>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when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Abiotic indicator (select)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Select the total free sulphide method used using the dropdown menu. The Redox potential is autopopulated. </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predominant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a:t>
          </a:r>
          <a:r>
            <a:rPr lang="en-GB"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distance in</a:t>
          </a:r>
          <a:r>
            <a:rPr lang="en-GB" sz="1100" baseline="0">
              <a:solidFill>
                <a:schemeClr val="dk1"/>
              </a:solidFill>
              <a:effectLst/>
              <a:latin typeface="Montserrat" pitchFamily="2" charset="0"/>
              <a:ea typeface="+mn-ea"/>
              <a:cs typeface="+mn-cs"/>
            </a:rPr>
            <a:t> </a:t>
          </a:r>
          <a:r>
            <a:rPr lang="en-GB" sz="1100">
              <a:solidFill>
                <a:schemeClr val="dk1"/>
              </a:solidFill>
              <a:effectLst/>
              <a:latin typeface="Montserrat" pitchFamily="2" charset="0"/>
              <a:ea typeface="+mn-ea"/>
              <a:cs typeface="+mn-cs"/>
            </a:rPr>
            <a:t>meters (m) from the site boundary where the sampling occurred. </a:t>
          </a:r>
          <a:r>
            <a:rPr lang="en-US" sz="1100">
              <a:solidFill>
                <a:schemeClr val="dk1"/>
              </a:solidFill>
              <a:effectLst/>
              <a:latin typeface="Montserrat" pitchFamily="2" charset="0"/>
              <a:ea typeface="+mn-ea"/>
              <a:cs typeface="+mn-cs"/>
            </a:rPr>
            <a:t>Free text is possible if distance from the site boundary deviates from the prescribed methodology.</a:t>
          </a:r>
          <a:endParaRPr lang="en-GB">
            <a:effectLst/>
            <a:latin typeface="Montserrat" pitchFamily="2" charset="0"/>
          </a:endParaRP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1. </a:t>
          </a:r>
        </a:p>
        <a:p>
          <a:r>
            <a:rPr lang="en-US" sz="1100">
              <a:solidFill>
                <a:schemeClr val="dk1"/>
              </a:solidFill>
              <a:effectLst/>
              <a:latin typeface="Montserrat" pitchFamily="2" charset="0"/>
              <a:ea typeface="+mn-ea"/>
              <a:cs typeface="+mn-cs"/>
            </a:rPr>
            <a:t>For Redox potential (Eh): provide the value of the single measurement for sample 1.</a:t>
          </a:r>
        </a:p>
        <a:p>
          <a:endParaRPr lang="en-NL" sz="1100">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For Total free sulphide (S2-): provide the average value of the triplicate for sample 2. </a:t>
          </a:r>
        </a:p>
        <a:p>
          <a:r>
            <a:rPr lang="en-US" sz="1100">
              <a:solidFill>
                <a:schemeClr val="dk1"/>
              </a:solidFill>
              <a:effectLst/>
              <a:latin typeface="Montserrat" pitchFamily="2" charset="0"/>
              <a:ea typeface="+mn-ea"/>
              <a:cs typeface="+mn-cs"/>
            </a:rPr>
            <a:t>For Redox potential (Eh): provide the value of the single measurement for sample 2.</a:t>
          </a:r>
        </a:p>
        <a:p>
          <a:endParaRPr lang="en-NL"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NL" sz="1100">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2. Level 2 - Abiotic impact - Data entry</a:t>
          </a:r>
          <a:endParaRPr lang="en-NL" sz="1100" u="sng">
            <a:solidFill>
              <a:schemeClr val="dk1"/>
            </a:solidFill>
            <a:effectLst/>
            <a:latin typeface="Montserrat" pitchFamily="2" charset="0"/>
            <a:ea typeface="+mn-ea"/>
            <a:cs typeface="+mn-cs"/>
          </a:endParaRPr>
        </a:p>
        <a:p>
          <a:r>
            <a:rPr lang="en-US" sz="1100">
              <a:solidFill>
                <a:schemeClr val="dk1"/>
              </a:solidFill>
              <a:effectLst/>
              <a:latin typeface="Montserrat" pitchFamily="2" charset="0"/>
              <a:ea typeface="+mn-ea"/>
              <a:cs typeface="+mn-cs"/>
            </a:rPr>
            <a:t>Only to be filled out if the level 1 monitoring results in an </a:t>
          </a:r>
          <a:r>
            <a:rPr lang="en-US" sz="1100" i="1">
              <a:solidFill>
                <a:schemeClr val="dk1"/>
              </a:solidFill>
              <a:effectLst/>
              <a:latin typeface="Montserrat" pitchFamily="2" charset="0"/>
              <a:ea typeface="+mn-ea"/>
              <a:cs typeface="+mn-cs"/>
            </a:rPr>
            <a:t>'unacceptable' </a:t>
          </a:r>
          <a:r>
            <a:rPr lang="en-US" sz="1100">
              <a:solidFill>
                <a:schemeClr val="dk1"/>
              </a:solidFill>
              <a:effectLst/>
              <a:latin typeface="Montserrat" pitchFamily="2" charset="0"/>
              <a:ea typeface="+mn-ea"/>
              <a:cs typeface="+mn-cs"/>
            </a:rPr>
            <a:t>benthic status in table 5. </a:t>
          </a:r>
        </a:p>
        <a:p>
          <a:endParaRPr lang="en-NL" sz="1100" u="sng">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3. Level 1 and 2 - Abiotic impact - Average values and EQS category and score organized per EQS sampling zone and indicator</a:t>
          </a:r>
          <a:endParaRPr lang="en-NL" sz="1100" u="sng">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Abiotic indicator (Autopopulated field)</a:t>
          </a:r>
        </a:p>
        <a:p>
          <a:r>
            <a:rPr lang="en-GB" sz="1100" b="0">
              <a:solidFill>
                <a:schemeClr val="dk1"/>
              </a:solidFill>
              <a:effectLst/>
              <a:latin typeface="Montserrat" pitchFamily="2" charset="0"/>
              <a:ea typeface="+mn-ea"/>
              <a:cs typeface="+mn-cs"/>
            </a:rPr>
            <a:t>The abiotic indicators are autopulated from table 1.</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(Autopopulated field)</a:t>
          </a:r>
        </a:p>
        <a:p>
          <a:r>
            <a:rPr lang="en-GB" sz="1100" b="0">
              <a:solidFill>
                <a:schemeClr val="dk1"/>
              </a:solidFill>
              <a:effectLst/>
              <a:latin typeface="Montserrat" pitchFamily="2" charset="0"/>
              <a:ea typeface="+mn-ea"/>
              <a:cs typeface="+mn-cs"/>
            </a:rPr>
            <a:t>The EQS sampling zones are autopopulated from table 1.</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(Calculated field)</a:t>
          </a:r>
        </a:p>
        <a:p>
          <a:r>
            <a:rPr lang="en-GB" sz="1100" b="0">
              <a:solidFill>
                <a:schemeClr val="dk1"/>
              </a:solidFill>
              <a:effectLst/>
              <a:latin typeface="Montserrat" pitchFamily="2" charset="0"/>
              <a:ea typeface="+mn-ea"/>
              <a:cs typeface="+mn-cs"/>
            </a:rPr>
            <a:t>The average indicator values per EQS sampling zone are automatically calculated from tables 1 and 2.</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category (Calculated field)</a:t>
          </a:r>
        </a:p>
        <a:p>
          <a:r>
            <a:rPr lang="en-GB" sz="1100" b="0">
              <a:solidFill>
                <a:schemeClr val="dk1"/>
              </a:solidFill>
              <a:effectLst/>
              <a:latin typeface="Montserrat" pitchFamily="2" charset="0"/>
              <a:ea typeface="+mn-ea"/>
              <a:cs typeface="+mn-cs"/>
            </a:rPr>
            <a:t>The EQS category is determined based on the thresholds from table 1 of Appendix 7.1 of the ASC Farm Standard.</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Indicator EQS score (Calculated field)</a:t>
          </a:r>
        </a:p>
        <a:p>
          <a:r>
            <a:rPr lang="en-GB" sz="1100" b="0">
              <a:solidFill>
                <a:schemeClr val="dk1"/>
              </a:solidFill>
              <a:effectLst/>
              <a:latin typeface="Montserrat" pitchFamily="2" charset="0"/>
              <a:ea typeface="+mn-ea"/>
              <a:cs typeface="+mn-cs"/>
            </a:rPr>
            <a:t>The indicator EQS scores are determined based on the methodology of Appendix 7.2.2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1 and 2- Abiotic impact - EQS score and EQS category by sampling zone </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p>
        <a:p>
          <a:r>
            <a:rPr lang="en-US" sz="1100" b="0">
              <a:solidFill>
                <a:schemeClr val="dk1"/>
              </a:solidFill>
              <a:effectLst/>
              <a:latin typeface="Montserrat" pitchFamily="2" charset="0"/>
              <a:ea typeface="+mn-ea"/>
              <a:cs typeface="+mn-cs"/>
            </a:rPr>
            <a:t>The EQS sampling zones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 (Calculated field)</a:t>
          </a:r>
        </a:p>
        <a:p>
          <a:r>
            <a:rPr lang="en-US" sz="1100" b="0">
              <a:solidFill>
                <a:schemeClr val="dk1"/>
              </a:solidFill>
              <a:effectLst/>
              <a:latin typeface="Montserrat" pitchFamily="2" charset="0"/>
              <a:ea typeface="+mn-ea"/>
              <a:cs typeface="+mn-cs"/>
            </a:rPr>
            <a:t>The zone EQS scores are determined based on methodology of Appendix 7.2.2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(Calculated field)</a:t>
          </a:r>
        </a:p>
        <a:p>
          <a:r>
            <a:rPr lang="en-US" sz="1100" b="0">
              <a:solidFill>
                <a:schemeClr val="dk1"/>
              </a:solidFill>
              <a:effectLst/>
              <a:latin typeface="Montserrat" pitchFamily="2" charset="0"/>
              <a:ea typeface="+mn-ea"/>
              <a:cs typeface="+mn-cs"/>
            </a:rPr>
            <a:t>The zone EQS category are determined based on methodology of Appendix 7.2.2 of the ASC Farm Standard.</a:t>
          </a:r>
        </a:p>
        <a:p>
          <a:endParaRPr lang="en-NL" sz="1100">
            <a:solidFill>
              <a:schemeClr val="dk1"/>
            </a:solidFill>
            <a:effectLst/>
            <a:latin typeface="Montserrat" pitchFamily="2" charset="0"/>
            <a:ea typeface="+mn-ea"/>
            <a:cs typeface="+mn-cs"/>
          </a:endParaRPr>
        </a:p>
        <a:p>
          <a:r>
            <a:rPr lang="en-US" sz="1100" b="1" u="sng">
              <a:solidFill>
                <a:schemeClr val="dk1"/>
              </a:solidFill>
              <a:effectLst/>
              <a:latin typeface="Montserrat" pitchFamily="2" charset="0"/>
              <a:ea typeface="+mn-ea"/>
              <a:cs typeface="+mn-cs"/>
            </a:rPr>
            <a:t>TABLE 5. Level 1 and 2- Abiotic impact - Benthic status</a:t>
          </a:r>
          <a:endParaRPr lang="en-NL" sz="1100" u="sng">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Benthic status - Level 1 and 2 </a:t>
          </a:r>
          <a:r>
            <a:rPr lang="en-US" sz="1100">
              <a:solidFill>
                <a:schemeClr val="dk1"/>
              </a:solidFill>
              <a:effectLst/>
              <a:latin typeface="Montserrat" pitchFamily="2" charset="0"/>
              <a:ea typeface="+mn-ea"/>
              <a:cs typeface="+mn-cs"/>
            </a:rPr>
            <a:t>(Autopopulated field)</a:t>
          </a:r>
          <a:endParaRPr lang="en-NL" sz="1100">
            <a:solidFill>
              <a:schemeClr val="dk1"/>
            </a:solidFill>
            <a:effectLst/>
            <a:latin typeface="Montserrat"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a:solidFill>
                <a:schemeClr val="dk1"/>
              </a:solidFill>
              <a:effectLst/>
              <a:latin typeface="Montserrat" pitchFamily="2" charset="0"/>
              <a:ea typeface="+mn-ea"/>
              <a:cs typeface="+mn-cs"/>
            </a:rPr>
            <a:t>The benthic status is determined using the zone EQS categories from table 4 using the methodology of Appendix 7.4.2 </a:t>
          </a:r>
          <a:r>
            <a:rPr lang="en-US" sz="1100" b="0">
              <a:solidFill>
                <a:schemeClr val="dk1"/>
              </a:solidFill>
              <a:effectLst/>
              <a:latin typeface="Montserrat" pitchFamily="2" charset="0"/>
              <a:ea typeface="+mn-ea"/>
              <a:cs typeface="+mn-cs"/>
            </a:rPr>
            <a:t>of the ASC Farm Standard.</a:t>
          </a:r>
          <a:endParaRPr lang="en-GB">
            <a:effectLst/>
            <a:latin typeface="Montserrat" pitchFamily="2" charset="0"/>
          </a:endParaRPr>
        </a:p>
        <a:p>
          <a:endParaRPr lang="en-NL" sz="1100">
            <a:latin typeface="Montserrat" pitchFamily="2"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16147</xdr:colOff>
      <xdr:row>1</xdr:row>
      <xdr:rowOff>201566</xdr:rowOff>
    </xdr:from>
    <xdr:to>
      <xdr:col>24</xdr:col>
      <xdr:colOff>1905</xdr:colOff>
      <xdr:row>59</xdr:row>
      <xdr:rowOff>202406</xdr:rowOff>
    </xdr:to>
    <xdr:sp macro="" textlink="">
      <xdr:nvSpPr>
        <xdr:cNvPr id="4" name="TextBox 2">
          <a:extLst>
            <a:ext uri="{FF2B5EF4-FFF2-40B4-BE49-F238E27FC236}">
              <a16:creationId xmlns:a16="http://schemas.microsoft.com/office/drawing/2014/main" id="{5F454CC4-1AD2-4B6A-A474-6F65F522DB7E}"/>
            </a:ext>
          </a:extLst>
        </xdr:cNvPr>
        <xdr:cNvSpPr txBox="1"/>
      </xdr:nvSpPr>
      <xdr:spPr>
        <a:xfrm>
          <a:off x="13232085" y="415879"/>
          <a:ext cx="7415258" cy="12550027"/>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ontserrat" pitchFamily="2" charset="0"/>
              <a:ea typeface="+mn-ea"/>
              <a:cs typeface="+mn-cs"/>
            </a:rPr>
            <a:t>USER GUIDANCE</a:t>
          </a:r>
        </a:p>
        <a:p>
          <a:r>
            <a:rPr lang="en-US" sz="1100" b="0">
              <a:solidFill>
                <a:schemeClr val="dk1"/>
              </a:solidFill>
              <a:effectLst/>
              <a:latin typeface="Montserrat" pitchFamily="2" charset="0"/>
              <a:ea typeface="+mn-ea"/>
              <a:cs typeface="+mn-cs"/>
            </a:rPr>
            <a:t>This template is used to determine the benthic status based on sampling results for monitoring level 3 and should only be filled If the monitoring level 1 and 2 results in an 'unacceptable' benthic status. The ecological quality status (EQS) score and category per sampling zone for each biotic indicator (table 2), the zone EQS score and category (table 3) and finally the site-specific benthic status (table 4) are all automatically calculated based on the reported sample values in table 1. This template follows the methodology provided in appendix 7.2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1. Level 3 - Biotic impact - Data entry</a:t>
          </a:r>
          <a:endParaRPr lang="en-GB">
            <a:effectLst/>
            <a:latin typeface="Montserrat" pitchFamily="2" charset="0"/>
          </a:endParaRPr>
        </a:p>
        <a:p>
          <a:r>
            <a:rPr lang="en-US" sz="1100" b="1">
              <a:solidFill>
                <a:schemeClr val="dk1"/>
              </a:solidFill>
              <a:effectLst/>
              <a:latin typeface="Montserrat" pitchFamily="2" charset="0"/>
              <a:ea typeface="+mn-ea"/>
              <a:cs typeface="+mn-cs"/>
            </a:rPr>
            <a:t>Sampling date (dd-mm-yyyy)</a:t>
          </a:r>
          <a:r>
            <a:rPr lang="en-US" sz="1100">
              <a:solidFill>
                <a:schemeClr val="dk1"/>
              </a:solidFill>
              <a:effectLst/>
              <a:latin typeface="Montserrat" pitchFamily="2" charset="0"/>
              <a:ea typeface="+mn-ea"/>
              <a:cs typeface="+mn-cs"/>
            </a:rPr>
            <a:t> (Mandatory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date that the sampling occurred. </a:t>
          </a:r>
        </a:p>
        <a:p>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(select)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Select the three chosen biotic indicators using the dropdown menu.</a:t>
          </a:r>
        </a:p>
        <a:p>
          <a:endParaRPr lang="en-GB">
            <a:effectLst/>
            <a:latin typeface="Montserrat" pitchFamily="2" charset="0"/>
          </a:endParaRPr>
        </a:p>
        <a:p>
          <a:r>
            <a:rPr lang="en-US" sz="1100" b="1">
              <a:solidFill>
                <a:schemeClr val="dk1"/>
              </a:solidFill>
              <a:effectLst/>
              <a:latin typeface="Montserrat" pitchFamily="2" charset="0"/>
              <a:ea typeface="+mn-ea"/>
              <a:cs typeface="+mn-cs"/>
            </a:rPr>
            <a:t>Direction compared to water flow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GB" sz="1100">
              <a:solidFill>
                <a:schemeClr val="dk1"/>
              </a:solidFill>
              <a:effectLst/>
              <a:latin typeface="Montserrat" pitchFamily="2" charset="0"/>
              <a:ea typeface="+mn-ea"/>
              <a:cs typeface="+mn-cs"/>
            </a:rPr>
            <a:t>Indicates the direction of the sampling point with respect to the direction of the predominant current. </a:t>
          </a:r>
          <a:r>
            <a:rPr lang="en-US" sz="1100">
              <a:solidFill>
                <a:schemeClr val="dk1"/>
              </a:solidFill>
              <a:effectLst/>
              <a:latin typeface="Montserrat" pitchFamily="2" charset="0"/>
              <a:ea typeface="+mn-ea"/>
              <a:cs typeface="+mn-cs"/>
            </a:rPr>
            <a:t>Free text is possible if the direction compared to water flow deviates from the prescribed methodology.</a:t>
          </a:r>
        </a:p>
        <a:p>
          <a:endParaRPr lang="en-GB">
            <a:effectLst/>
            <a:latin typeface="Montserrat" pitchFamily="2" charset="0"/>
          </a:endParaRPr>
        </a:p>
        <a:p>
          <a:r>
            <a:rPr lang="en-GB" sz="1100" b="1">
              <a:solidFill>
                <a:schemeClr val="dk1"/>
              </a:solidFill>
              <a:effectLst/>
              <a:latin typeface="Montserrat" pitchFamily="2" charset="0"/>
              <a:ea typeface="+mn-ea"/>
              <a:cs typeface="+mn-cs"/>
            </a:rPr>
            <a:t>EQS sampling zone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Indicates the EQS sampling zone where the sample is taken.</a:t>
          </a:r>
        </a:p>
        <a:p>
          <a:endParaRPr lang="en-GB">
            <a:effectLst/>
            <a:latin typeface="Montserrat" pitchFamily="2" charset="0"/>
          </a:endParaRPr>
        </a:p>
        <a:p>
          <a:r>
            <a:rPr lang="en-GB" sz="1100" b="1">
              <a:solidFill>
                <a:schemeClr val="dk1"/>
              </a:solidFill>
              <a:effectLst/>
              <a:latin typeface="Montserrat" pitchFamily="2" charset="0"/>
              <a:ea typeface="+mn-ea"/>
              <a:cs typeface="+mn-cs"/>
            </a:rPr>
            <a:t>Distance from site boundary (m) </a:t>
          </a:r>
          <a:r>
            <a:rPr lang="en-GB" sz="1100" b="0">
              <a:solidFill>
                <a:schemeClr val="dk1"/>
              </a:solidFill>
              <a:effectLst/>
              <a:latin typeface="Montserrat" pitchFamily="2" charset="0"/>
              <a:ea typeface="+mn-ea"/>
              <a:cs typeface="+mn-cs"/>
            </a:rPr>
            <a:t>(Mandatory field)</a:t>
          </a:r>
        </a:p>
        <a:p>
          <a:r>
            <a:rPr lang="en-GB" sz="1100" b="0">
              <a:solidFill>
                <a:schemeClr val="dk1"/>
              </a:solidFill>
              <a:effectLst/>
              <a:latin typeface="Montserrat" pitchFamily="2" charset="0"/>
              <a:ea typeface="+mn-ea"/>
              <a:cs typeface="+mn-cs"/>
            </a:rPr>
            <a:t>Indicates the distance in meters (m) from the site boundary where the sampling occurred. Free text is possible if distance from the site boundary deviates from the prescribed methodology.</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1 </a:t>
          </a:r>
          <a:r>
            <a:rPr lang="en-US" sz="1100">
              <a:solidFill>
                <a:schemeClr val="dk1"/>
              </a:solidFill>
              <a:effectLst/>
              <a:latin typeface="Montserrat" pitchFamily="2" charset="0"/>
              <a:ea typeface="+mn-ea"/>
              <a:cs typeface="+mn-cs"/>
            </a:rPr>
            <a:t>(Mandatory field) </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1. </a:t>
          </a:r>
        </a:p>
        <a:p>
          <a:endParaRPr lang="en-US"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value – sample 2 </a:t>
          </a:r>
          <a:r>
            <a:rPr lang="en-US" sz="1100">
              <a:solidFill>
                <a:schemeClr val="dk1"/>
              </a:solidFill>
              <a:effectLst/>
              <a:latin typeface="Montserrat" pitchFamily="2" charset="0"/>
              <a:ea typeface="+mn-ea"/>
              <a:cs typeface="+mn-cs"/>
            </a:rPr>
            <a:t>(Mandatory field)</a:t>
          </a:r>
          <a:endParaRPr lang="en-GB">
            <a:effectLst/>
            <a:latin typeface="Montserrat" pitchFamily="2" charset="0"/>
          </a:endParaRPr>
        </a:p>
        <a:p>
          <a:r>
            <a:rPr lang="en-US" sz="1100">
              <a:solidFill>
                <a:schemeClr val="dk1"/>
              </a:solidFill>
              <a:effectLst/>
              <a:latin typeface="Montserrat" pitchFamily="2" charset="0"/>
              <a:ea typeface="+mn-ea"/>
              <a:cs typeface="+mn-cs"/>
            </a:rPr>
            <a:t>Provide the value of the single measurement of each chosen biotic indicator for sample 2. </a:t>
          </a:r>
          <a:endParaRPr lang="en-GB">
            <a:effectLst/>
            <a:latin typeface="Montserrat" pitchFamily="2" charset="0"/>
          </a:endParaRP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Notes </a:t>
          </a:r>
          <a:r>
            <a:rPr lang="en-US" sz="1100">
              <a:solidFill>
                <a:schemeClr val="dk1"/>
              </a:solidFill>
              <a:effectLst/>
              <a:latin typeface="Montserrat" pitchFamily="2" charset="0"/>
              <a:ea typeface="+mn-ea"/>
              <a:cs typeface="+mn-cs"/>
            </a:rPr>
            <a:t>(Voluntary field)</a:t>
          </a:r>
          <a:endParaRPr lang="en-GB">
            <a:effectLst/>
            <a:latin typeface="Montserrat" pitchFamily="2" charset="0"/>
          </a:endParaRPr>
        </a:p>
        <a:p>
          <a:r>
            <a:rPr lang="en-US" sz="1100">
              <a:solidFill>
                <a:schemeClr val="dk1"/>
              </a:solidFill>
              <a:effectLst/>
              <a:latin typeface="Montserrat" pitchFamily="2" charset="0"/>
              <a:ea typeface="+mn-ea"/>
              <a:cs typeface="+mn-cs"/>
            </a:rPr>
            <a:t>This field may be used to provide any other relevant information or clarifications.</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2. Level 3 - Biotic impact - Average values and EQS category and score organized per EQS sampling zone and indicator</a:t>
          </a:r>
          <a:endParaRPr lang="en-GB">
            <a:effectLst/>
            <a:latin typeface="Montserrat" pitchFamily="2" charset="0"/>
          </a:endParaRPr>
        </a:p>
        <a:p>
          <a:r>
            <a:rPr lang="en-GB" sz="1100" b="1">
              <a:solidFill>
                <a:schemeClr val="dk1"/>
              </a:solidFill>
              <a:effectLst/>
              <a:latin typeface="Montserrat" pitchFamily="2" charset="0"/>
              <a:ea typeface="+mn-ea"/>
              <a:cs typeface="+mn-cs"/>
            </a:rPr>
            <a:t>Biotic indicator (Autopopulated field)</a:t>
          </a:r>
        </a:p>
        <a:p>
          <a:r>
            <a:rPr lang="en-GB" sz="1100" b="0">
              <a:solidFill>
                <a:schemeClr val="dk1"/>
              </a:solidFill>
              <a:effectLst/>
              <a:latin typeface="Montserrat" pitchFamily="2" charset="0"/>
              <a:ea typeface="+mn-ea"/>
              <a:cs typeface="+mn-cs"/>
            </a:rPr>
            <a:t>The biotic indicators are autopulated from table 1.</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sampling zone (Autopopulated field)</a:t>
          </a:r>
        </a:p>
        <a:p>
          <a:r>
            <a:rPr lang="en-GB" sz="1100" b="0">
              <a:solidFill>
                <a:schemeClr val="dk1"/>
              </a:solidFill>
              <a:effectLst/>
              <a:latin typeface="Montserrat" pitchFamily="2" charset="0"/>
              <a:ea typeface="+mn-ea"/>
              <a:cs typeface="+mn-cs"/>
            </a:rPr>
            <a:t>The EQS sampling zones are autopopulated from table 1.</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Avg. indicator value (Calculated field)</a:t>
          </a:r>
        </a:p>
        <a:p>
          <a:r>
            <a:rPr lang="en-GB" sz="1100" b="0">
              <a:solidFill>
                <a:schemeClr val="dk1"/>
              </a:solidFill>
              <a:effectLst/>
              <a:latin typeface="Montserrat" pitchFamily="2" charset="0"/>
              <a:ea typeface="+mn-ea"/>
              <a:cs typeface="+mn-cs"/>
            </a:rPr>
            <a:t>The average indicator values per EQS sampling zones are automatically calculated from table 1.</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EQS category (Calculated field)</a:t>
          </a:r>
        </a:p>
        <a:p>
          <a:r>
            <a:rPr lang="en-GB" sz="1100" b="0">
              <a:solidFill>
                <a:schemeClr val="dk1"/>
              </a:solidFill>
              <a:effectLst/>
              <a:latin typeface="Montserrat" pitchFamily="2" charset="0"/>
              <a:ea typeface="+mn-ea"/>
              <a:cs typeface="+mn-cs"/>
            </a:rPr>
            <a:t>The EQS categories are determined based on the threshold from table 2 of Appendix 7.1 of the ASC Farm Standard.</a:t>
          </a:r>
        </a:p>
        <a:p>
          <a:endParaRPr lang="en-GB" sz="1100" b="1">
            <a:solidFill>
              <a:schemeClr val="dk1"/>
            </a:solidFill>
            <a:effectLst/>
            <a:latin typeface="Montserrat" pitchFamily="2" charset="0"/>
            <a:ea typeface="+mn-ea"/>
            <a:cs typeface="+mn-cs"/>
          </a:endParaRPr>
        </a:p>
        <a:p>
          <a:r>
            <a:rPr lang="en-GB" sz="1100" b="1">
              <a:solidFill>
                <a:schemeClr val="dk1"/>
              </a:solidFill>
              <a:effectLst/>
              <a:latin typeface="Montserrat" pitchFamily="2" charset="0"/>
              <a:ea typeface="+mn-ea"/>
              <a:cs typeface="+mn-cs"/>
            </a:rPr>
            <a:t>Indicator EQS score (Calculated field)</a:t>
          </a:r>
        </a:p>
        <a:p>
          <a:r>
            <a:rPr lang="en-GB" sz="1100" b="0">
              <a:solidFill>
                <a:schemeClr val="dk1"/>
              </a:solidFill>
              <a:effectLst/>
              <a:latin typeface="Montserrat" pitchFamily="2" charset="0"/>
              <a:ea typeface="+mn-ea"/>
              <a:cs typeface="+mn-cs"/>
            </a:rPr>
            <a:t>The indicator EQS score are determined based on methodology of Appendix 7.2.2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3. Level 3 - Biotic impact - EQS classification per sampling zone</a:t>
          </a:r>
          <a:endParaRPr lang="en-US" sz="1100">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EQS sampling zone (Autopopulated field)</a:t>
          </a:r>
          <a:endParaRPr lang="en-US" sz="1100" b="0">
            <a:solidFill>
              <a:schemeClr val="dk1"/>
            </a:solidFill>
            <a:effectLst/>
            <a:latin typeface="Montserrat" pitchFamily="2" charset="0"/>
            <a:ea typeface="+mn-ea"/>
            <a:cs typeface="+mn-cs"/>
          </a:endParaRPr>
        </a:p>
        <a:p>
          <a:r>
            <a:rPr lang="en-US" sz="1100" b="0">
              <a:solidFill>
                <a:schemeClr val="dk1"/>
              </a:solidFill>
              <a:effectLst/>
              <a:latin typeface="Montserrat" pitchFamily="2" charset="0"/>
              <a:ea typeface="+mn-ea"/>
              <a:cs typeface="+mn-cs"/>
            </a:rPr>
            <a:t>The EQS sampling zonse are autopopulated from table 1.</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score (Calculated field)</a:t>
          </a:r>
        </a:p>
        <a:p>
          <a:r>
            <a:rPr lang="en-US" sz="1100" b="0">
              <a:solidFill>
                <a:schemeClr val="dk1"/>
              </a:solidFill>
              <a:effectLst/>
              <a:latin typeface="Montserrat" pitchFamily="2" charset="0"/>
              <a:ea typeface="+mn-ea"/>
              <a:cs typeface="+mn-cs"/>
            </a:rPr>
            <a:t>The zone EQS scores are determined based on methodology of Appendix 7.2.2 of the ASC Farm Standard.</a:t>
          </a:r>
        </a:p>
        <a:p>
          <a:endParaRPr lang="en-US" sz="1100" b="1">
            <a:solidFill>
              <a:schemeClr val="dk1"/>
            </a:solidFill>
            <a:effectLst/>
            <a:latin typeface="Montserrat" pitchFamily="2" charset="0"/>
            <a:ea typeface="+mn-ea"/>
            <a:cs typeface="+mn-cs"/>
          </a:endParaRPr>
        </a:p>
        <a:p>
          <a:r>
            <a:rPr lang="en-US" sz="1100" b="1">
              <a:solidFill>
                <a:schemeClr val="dk1"/>
              </a:solidFill>
              <a:effectLst/>
              <a:latin typeface="Montserrat" pitchFamily="2" charset="0"/>
              <a:ea typeface="+mn-ea"/>
              <a:cs typeface="+mn-cs"/>
            </a:rPr>
            <a:t>Zone EQS category (Calculated field)</a:t>
          </a:r>
        </a:p>
        <a:p>
          <a:r>
            <a:rPr lang="en-US" sz="1100" b="0">
              <a:solidFill>
                <a:schemeClr val="dk1"/>
              </a:solidFill>
              <a:effectLst/>
              <a:latin typeface="Montserrat" pitchFamily="2" charset="0"/>
              <a:ea typeface="+mn-ea"/>
              <a:cs typeface="+mn-cs"/>
            </a:rPr>
            <a:t>The zone EQS categories are determined based on methodology of Appendix 7.2.2 of the ASC Farm Standard.</a:t>
          </a:r>
        </a:p>
        <a:p>
          <a:endParaRPr lang="en-GB">
            <a:effectLst/>
            <a:latin typeface="Montserrat" pitchFamily="2" charset="0"/>
          </a:endParaRPr>
        </a:p>
        <a:p>
          <a:r>
            <a:rPr lang="en-US" sz="1100" b="1" u="sng">
              <a:solidFill>
                <a:schemeClr val="dk1"/>
              </a:solidFill>
              <a:effectLst/>
              <a:latin typeface="Montserrat" pitchFamily="2" charset="0"/>
              <a:ea typeface="+mn-ea"/>
              <a:cs typeface="+mn-cs"/>
            </a:rPr>
            <a:t>TABLE 4. Level 3 - Biotic impact - Benthic status</a:t>
          </a:r>
        </a:p>
        <a:p>
          <a:r>
            <a:rPr lang="en-US" sz="1100" b="1">
              <a:solidFill>
                <a:schemeClr val="dk1"/>
              </a:solidFill>
              <a:effectLst/>
              <a:latin typeface="Montserrat" pitchFamily="2" charset="0"/>
              <a:ea typeface="+mn-ea"/>
              <a:cs typeface="+mn-cs"/>
            </a:rPr>
            <a:t>Benthic status - Level 3 </a:t>
          </a:r>
          <a:r>
            <a:rPr lang="en-US" sz="1100">
              <a:solidFill>
                <a:schemeClr val="dk1"/>
              </a:solidFill>
              <a:effectLst/>
              <a:latin typeface="Montserrat" pitchFamily="2" charset="0"/>
              <a:ea typeface="+mn-ea"/>
              <a:cs typeface="+mn-cs"/>
            </a:rPr>
            <a:t>(Autopopulated field)</a:t>
          </a:r>
          <a:endParaRPr lang="en-GB">
            <a:effectLst/>
            <a:latin typeface="Montserrat" pitchFamily="2" charset="0"/>
          </a:endParaRPr>
        </a:p>
        <a:p>
          <a:r>
            <a:rPr lang="en-US" sz="1100">
              <a:solidFill>
                <a:schemeClr val="dk1"/>
              </a:solidFill>
              <a:effectLst/>
              <a:latin typeface="Montserrat" pitchFamily="2" charset="0"/>
              <a:ea typeface="+mn-ea"/>
              <a:cs typeface="+mn-cs"/>
            </a:rPr>
            <a:t>The benthic status is determined using the zone EQS categories from table 3 using the methodology of Appendix 7.4.2 of the ASC Farm Standard.</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15</xdr:col>
      <xdr:colOff>209550</xdr:colOff>
      <xdr:row>17</xdr:row>
      <xdr:rowOff>82550</xdr:rowOff>
    </xdr:from>
    <xdr:to>
      <xdr:col>19</xdr:col>
      <xdr:colOff>1657350</xdr:colOff>
      <xdr:row>56</xdr:row>
      <xdr:rowOff>54405</xdr:rowOff>
    </xdr:to>
    <xdr:sp macro="" textlink="">
      <xdr:nvSpPr>
        <xdr:cNvPr id="2" name="TextBox 1">
          <a:extLst>
            <a:ext uri="{FF2B5EF4-FFF2-40B4-BE49-F238E27FC236}">
              <a16:creationId xmlns:a16="http://schemas.microsoft.com/office/drawing/2014/main" id="{16619086-F280-4C96-8BFC-3D1631FD300D}"/>
            </a:ext>
          </a:extLst>
        </xdr:cNvPr>
        <xdr:cNvSpPr txBox="1"/>
      </xdr:nvSpPr>
      <xdr:spPr>
        <a:xfrm>
          <a:off x="20463510" y="3191510"/>
          <a:ext cx="5951220" cy="7104175"/>
        </a:xfrm>
        <a:prstGeom prst="rect">
          <a:avLst/>
        </a:prstGeom>
        <a:solidFill>
          <a:schemeClr val="bg2">
            <a:lumMod val="9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Formatting:</a:t>
          </a:r>
        </a:p>
        <a:p>
          <a:r>
            <a:rPr lang="en-US" sz="1100" b="0"/>
            <a:t>! We</a:t>
          </a:r>
          <a:r>
            <a:rPr lang="en-US" sz="1100" b="0" baseline="0"/>
            <a:t> may have to format Site name, Site ID, Species ID to tables, so also the dropdown menus in the seperate sheets will expand automatically whenever list gets very long (may be for shrimp producers).</a:t>
          </a:r>
          <a:endParaRPr lang="en-US" sz="1100" b="0"/>
        </a:p>
        <a:p>
          <a:endParaRPr lang="en-US" sz="1100" b="1"/>
        </a:p>
        <a:p>
          <a:endParaRPr lang="en-US" sz="1100" b="1"/>
        </a:p>
        <a:p>
          <a:r>
            <a:rPr lang="en-US" sz="1100" b="1"/>
            <a:t>Site</a:t>
          </a:r>
          <a:r>
            <a:rPr lang="en-US" sz="1100" b="1" baseline="0"/>
            <a:t> name, ASC site ID, Cycle ID, Species in production</a:t>
          </a:r>
        </a:p>
        <a:p>
          <a:r>
            <a:rPr lang="en-US" sz="1100" baseline="0"/>
            <a:t>Custom format s</a:t>
          </a:r>
          <a:r>
            <a:rPr lang="en-US" sz="1100"/>
            <a:t>o no '0' are shown for calculations</a:t>
          </a:r>
          <a:r>
            <a:rPr lang="en-US" sz="1100" baseline="0"/>
            <a:t> or if no data present</a:t>
          </a:r>
        </a:p>
        <a:p>
          <a:r>
            <a:rPr lang="en-US" sz="1100">
              <a:solidFill>
                <a:schemeClr val="dk1"/>
              </a:solidFill>
              <a:effectLst/>
              <a:latin typeface="+mn-lt"/>
              <a:ea typeface="+mn-ea"/>
              <a:cs typeface="+mn-cs"/>
            </a:rPr>
            <a:t>0;0;;@ s</a:t>
          </a:r>
          <a:endParaRPr lang="en-US" sz="1100" baseline="0"/>
        </a:p>
        <a:p>
          <a:endParaRPr lang="en-US" sz="1100" b="1" i="0"/>
        </a:p>
        <a:p>
          <a:endParaRPr lang="en-US" sz="1100"/>
        </a:p>
        <a:p>
          <a:r>
            <a:rPr lang="en-US" sz="1100" b="1"/>
            <a:t>Distinct Site name, Distinct ASC site ID, Distinct Species in production</a:t>
          </a:r>
        </a:p>
        <a:p>
          <a:r>
            <a:rPr lang="en-US" sz="1100"/>
            <a:t>Creates</a:t>
          </a:r>
          <a:r>
            <a:rPr lang="en-US" sz="1100" baseline="0"/>
            <a:t> distinct combinations of Site and species with the unique function. Used in templates for aggregating recorded data over species and site</a:t>
          </a:r>
        </a:p>
        <a:p>
          <a:r>
            <a:rPr lang="en-US" sz="1100"/>
            <a:t>=UNIQUE(A3:C77)</a:t>
          </a:r>
        </a:p>
        <a:p>
          <a:endParaRPr lang="en-US" sz="1100"/>
        </a:p>
        <a:p>
          <a:endParaRPr lang="en-US" sz="1100"/>
        </a:p>
        <a:p>
          <a:endParaRPr lang="en-US" sz="1100"/>
        </a:p>
        <a:p>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UNIQUE</a:t>
          </a:r>
          <a:r>
            <a:rPr lang="en-US" sz="1100" b="0" i="0">
              <a:solidFill>
                <a:schemeClr val="dk1"/>
              </a:solidFill>
              <a:effectLst/>
              <a:latin typeface="+mn-lt"/>
              <a:ea typeface="+mn-ea"/>
              <a:cs typeface="+mn-cs"/>
            </a:rPr>
            <a:t>(</a:t>
          </a:r>
          <a:r>
            <a:rPr lang="en-US" sz="1100" b="0" i="0" u="none" strike="noStrike">
              <a:solidFill>
                <a:schemeClr val="dk1"/>
              </a:solidFill>
              <a:effectLst/>
              <a:latin typeface="+mn-lt"/>
              <a:ea typeface="+mn-ea"/>
              <a:cs typeface="+mn-cs"/>
              <a:hlinkClick xmlns:r="http://schemas.openxmlformats.org/officeDocument/2006/relationships" r:id=""/>
            </a:rPr>
            <a:t>FILTER</a:t>
          </a:r>
          <a:r>
            <a:rPr lang="en-US" sz="1100" b="0" i="0">
              <a:solidFill>
                <a:schemeClr val="dk1"/>
              </a:solidFill>
              <a:effectLst/>
              <a:latin typeface="+mn-lt"/>
              <a:ea typeface="+mn-ea"/>
              <a:cs typeface="+mn-cs"/>
            </a:rPr>
            <a:t>(B5:B16,B5:B16&lt;&gt;""))</a:t>
          </a:r>
          <a:endParaRPr lang="en-NL" sz="1100"/>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ascaqua.sharepoint.com/sites/ImpactsME/Shared%20Documents/General/08_Data%20reporting%20and%20submissions/Data%20reporting%20templates/Farm%20standard%20-%20Reporting%20templates%20and%20forms/Production%20template%20derivatives/All-in%20All-out/SM_WB_MBW_F_AIAO_V1.0.xlsx" TargetMode="External"/><Relationship Id="rId2" Type="http://schemas.microsoft.com/office/2019/04/relationships/externalLinkLongPath" Target="https://ascaqua.sharepoint.com/sites/ImpactsME/Shared%20Documents/General/08_Data%20reporting%20and%20submissions/Data%20reporting%20templates/Farm%20standard%20-%20Reporting%20templates%20and%20forms/Production%20template%20derivatives/All-in%20All-out/SM_WB_MBW_F_AIAO_V1.0.xlsx?D13B28F2" TargetMode="External"/><Relationship Id="rId1" Type="http://schemas.openxmlformats.org/officeDocument/2006/relationships/externalLinkPath" Target="file:///\\D13B28F2\SM_WB_MBW_F_AIAO_V1.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Start page - Production data"/>
      <sheetName val="Reporting overview"/>
      <sheetName val="Site and production details"/>
      <sheetName val="Known escapes"/>
      <sheetName val="Benthic - MB Level 1 &amp; 2"/>
      <sheetName val="Benthic - MB Level 3"/>
      <sheetName val="Benthic - M  Level 1 &amp; 2"/>
      <sheetName val="Benthic - M  Level 3"/>
      <sheetName val="Benthic - L&amp;R Level 1 &amp; 2"/>
      <sheetName val="Benthic - L&amp;R  Level 3"/>
      <sheetName val="Feed"/>
      <sheetName val="Mortality"/>
      <sheetName val="Mortality - Cleaner fish"/>
      <sheetName val="Veterinary therapeutants"/>
      <sheetName val="Sea lice reporting"/>
      <sheetName val="Dropdown tables - Production"/>
      <sheetName val="SM_WB_MBW_F_AIAO_V1.0"/>
    </sheetNames>
    <sheetDataSet>
      <sheetData sheetId="0"/>
      <sheetData sheetId="1"/>
      <sheetData sheetId="2">
        <row r="5">
          <cell r="C5" t="str">
            <v>jhgcu</v>
          </cell>
          <cell r="E5" t="str">
            <v>Abra alba</v>
          </cell>
        </row>
        <row r="6">
          <cell r="C6" t="str">
            <v>jhgcu</v>
          </cell>
          <cell r="D6">
            <v>0</v>
          </cell>
          <cell r="E6" t="str">
            <v>Abra alba</v>
          </cell>
        </row>
        <row r="7">
          <cell r="C7" t="str">
            <v>jhgcu</v>
          </cell>
          <cell r="D7">
            <v>0</v>
          </cell>
          <cell r="E7" t="str">
            <v>Acanthocardia echinata</v>
          </cell>
        </row>
        <row r="8">
          <cell r="D8" t="str">
            <v/>
          </cell>
        </row>
        <row r="9">
          <cell r="D9" t="str">
            <v/>
          </cell>
        </row>
        <row r="10">
          <cell r="D10" t="str">
            <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B796607-EB1B-444A-BB3F-7A773C020D93}" name="Table68" displayName="Table68" ref="C18:K48" totalsRowShown="0" headerRowDxfId="115" dataDxfId="114">
  <tableColumns count="9">
    <tableColumn id="1" xr3:uid="{7B02BCB4-0819-47F1-9615-5610D2BD0126}" name="Site name" dataDxfId="113"/>
    <tableColumn id="2" xr3:uid="{299F8254-6B1C-456E-A8DF-560DFCABE57D}" name="Sampling date (dd-mm-yyyy)" dataDxfId="112"/>
    <tableColumn id="3" xr3:uid="{CD530C35-7A55-4545-A96D-86D8D30D802B}" name="Abiotic indicator" dataDxfId="111"/>
    <tableColumn id="4" xr3:uid="{44B3928D-4E5D-4175-B15F-237587915340}" name="Direction compared to water flow" dataDxfId="110"/>
    <tableColumn id="5" xr3:uid="{F683EAA2-05D5-4D16-AA7E-44DE35B5D30E}" name="EQS sampling zone" dataDxfId="109"/>
    <tableColumn id="6" xr3:uid="{6D32B4D9-B2D1-4B4A-A6DB-3A85322F780C}" name="Distance from site boundary (m)" dataDxfId="108"/>
    <tableColumn id="7" xr3:uid="{A3C74AE2-0B4D-4B43-8484-DC15EE7E0829}" name="Avg. value - sample 1" dataDxfId="107"/>
    <tableColumn id="8" xr3:uid="{24369B05-83D4-4FEF-A66D-04841970A92D}" name="Avg. value - sample 2" dataDxfId="106"/>
    <tableColumn id="9" xr3:uid="{B7ADFCE8-C279-4D1C-8180-D02F0503CA6B}" name="Notes" dataDxfId="105"/>
  </tableColumns>
  <tableStyleInfo name="TableStyleMedium13"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5AF33979-EFC7-4659-BDA4-7A2B29BE0A2D}" name="Table5792" displayName="Table5792" ref="C81:F84" totalsRowShown="0" headerRowDxfId="42" dataDxfId="41">
  <tableColumns count="4">
    <tableColumn id="1" xr3:uid="{08168835-8584-498C-B2BC-0692E29D0BBD}" name="Site name " dataDxfId="40">
      <calculatedColumnFormula>C69</calculatedColumnFormula>
    </tableColumn>
    <tableColumn id="3" xr3:uid="{CEBE8A76-594B-4393-8617-8AFDB26D3A69}" name="EQS sampling zone" dataDxfId="39">
      <calculatedColumnFormula>#REF!</calculatedColumnFormula>
    </tableColumn>
    <tableColumn id="2" xr3:uid="{8A9EA8CC-9860-4266-ACBE-14F1FD2AEF29}" name="Zone EQS score" dataDxfId="38">
      <calculatedColumnFormula>(H69+H70+H71)/3</calculatedColumnFormula>
    </tableColumn>
    <tableColumn id="4" xr3:uid="{51B33A97-53B3-4B5D-A262-5545714B4EEF}" name="Zone EQS category" dataDxfId="37">
      <calculatedColumnFormula array="1">IFERROR(INDEX(Table201518[EQS category ref], MATCH(1,(Table5792[[#This Row],[Zone EQS score]]&gt;Table201518[Larger than])*(Table5792[[#This Row],[Zone EQS score]]&lt;=Table201518[Equal or smaller than]),0)),"")</calculatedColumnFormula>
    </tableColumn>
  </tableColumns>
  <tableStyleInfo name="TableStyleMedium13"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307EBBA8-89EF-4E7F-B6FE-3E5CF4D6BD30}" name="Table5893" displayName="Table5893" ref="C88:D89" totalsRowShown="0" headerRowDxfId="36" dataDxfId="35">
  <tableColumns count="2">
    <tableColumn id="1" xr3:uid="{2464A2B3-5014-4E51-A8C8-8FDF47DC5DCE}" name="Site name" dataDxfId="34">
      <calculatedColumnFormula>C82</calculatedColumnFormula>
    </tableColumn>
    <tableColumn id="3" xr3:uid="{AB614285-CA99-45E0-AB41-6341BD9B065E}" name="Benthic status - Tier 3" dataDxfId="33">
      <calculatedColumnFormula array="1">IFERROR(INDEX(Table769097[Benthic status], MATCH(1, (F82=Table769097[Inside site boundary])*(F83=Table769097[Outside site boundary])*(F84=Table769097[Outside site boundary]), 0)),"")</calculatedColumnFormula>
    </tableColumn>
  </tableColumns>
  <tableStyleInfo name="TableStyleMedium13"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ED97FA62-49FD-41D6-B3C3-E32DCA097DEA}" name="Table194" displayName="Table194" ref="C4:K64" totalsRowShown="0" headerRowDxfId="32" dataDxfId="31">
  <tableColumns count="9">
    <tableColumn id="1" xr3:uid="{17C0D6F7-A8EE-46FB-860D-76D32FB9FF48}" name="Site name" dataDxfId="30"/>
    <tableColumn id="2" xr3:uid="{1FC1B517-EE91-481B-839E-ADECCAAD00B3}" name="Sampling date _x000a_(dd-mm-yyyy)" dataDxfId="29"/>
    <tableColumn id="6" xr3:uid="{88AFE3A6-7243-447B-912C-8B4E61631267}" name="Biotic indicator (select)" dataDxfId="28"/>
    <tableColumn id="5" xr3:uid="{83A873A8-D830-4360-958F-4028C58AE66C}" name="Direction compared to water flow" dataDxfId="27"/>
    <tableColumn id="3" xr3:uid="{550A394D-6835-4D71-9FB6-4A59EA4F1B75}" name="EQS sampling zone" dataDxfId="26"/>
    <tableColumn id="4" xr3:uid="{EF24735A-BC86-4387-BC92-E1800226306C}" name="Distance from site boundary (m)" dataDxfId="25"/>
    <tableColumn id="7" xr3:uid="{BD586861-F3FD-4B87-95A4-5943B98F9AB2}" name="Avg. value - sample 1" dataDxfId="24"/>
    <tableColumn id="9" xr3:uid="{176302E3-4E0F-4642-A4A4-BD4724558437}" name="Avg. value - sample 2" dataDxfId="23"/>
    <tableColumn id="10" xr3:uid="{2138062F-448C-4B67-B10C-A983600F4A56}" name="Notes" dataDxfId="22"/>
  </tableColumns>
  <tableStyleInfo name="TableStyleMedium13"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29DD289A-46A9-4C42-A137-296335CB649B}" name="Table995" displayName="Table995" ref="AA4:AE74" totalsRowShown="0" headerRowDxfId="21" dataDxfId="20">
  <tableColumns count="5">
    <tableColumn id="1" xr3:uid="{3484D3E6-ED3C-48E9-9BF6-C9F28A1EFC51}" name="Biotic index ref" dataDxfId="19"/>
    <tableColumn id="2" xr3:uid="{CC34A628-0255-4143-B8C8-22F001D7B46F}" name="Equal or larger than" dataDxfId="18"/>
    <tableColumn id="5" xr3:uid="{3B631D7D-D776-4CD3-9A09-FD84A2514B0F}" name="smaller than" dataDxfId="17"/>
    <tableColumn id="3" xr3:uid="{1B7D522B-96EE-4494-9A06-5E2C5E72D5DD}" name="EQS category ref" dataDxfId="16"/>
    <tableColumn id="4" xr3:uid="{A64DF6AE-1B0E-47A7-B22C-169A43425182}" name="Notes" dataDxfId="15"/>
  </tableColumns>
  <tableStyleInfo name="TableStyleMedium13"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9578B65A-8CD5-48E9-8BEC-3FA1D51ED1B7}" name="Table769097" displayName="Table769097" ref="AH4:AJ29" totalsRowShown="0" headerRowDxfId="14" dataDxfId="12" headerRowBorderDxfId="13" tableBorderDxfId="11" totalsRowBorderDxfId="10">
  <autoFilter ref="AH4:AJ29" xr:uid="{9578B65A-8CD5-48E9-8BEC-3FA1D51ED1B7}"/>
  <tableColumns count="3">
    <tableColumn id="1" xr3:uid="{CA18B56F-4260-4145-80C5-CD61838F4E08}" name="Inside site boundary" dataDxfId="9"/>
    <tableColumn id="2" xr3:uid="{25FA669E-4F3E-459E-BEE7-8E910C442061}" name="Outside site boundary" dataDxfId="8"/>
    <tableColumn id="3" xr3:uid="{3845C62D-F999-48CC-BF49-634909A5F028}" name="Benthic status" dataDxfId="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82C44049-8BB5-4FAA-AA2E-3A4DA64AF4EC}" name="Table201518" displayName="Table201518" ref="AA78:AE83" totalsRowShown="0" headerRowDxfId="6" dataDxfId="5">
  <autoFilter ref="AA78:AE83" xr:uid="{82C44049-8BB5-4FAA-AA2E-3A4DA64AF4EC}"/>
  <tableColumns count="5">
    <tableColumn id="1" xr3:uid="{19F202BC-8010-4CE2-A968-09F08A24C0C5}" name="EQS category ref" dataDxfId="4"/>
    <tableColumn id="2" xr3:uid="{88C57295-6CD2-40F9-81EC-33FA2B7821FF}" name="Larger than" dataDxfId="3"/>
    <tableColumn id="3" xr3:uid="{96259E4A-62AD-47AF-8F0D-737958E433EC}" name="Equal or smaller than" dataDxfId="2"/>
    <tableColumn id="4" xr3:uid="{B21F80EF-9457-48B0-AB50-94E725A05588}" name="Zone EQS score per indicator" dataDxfId="1"/>
    <tableColumn id="5" xr3:uid="{665F4C4D-88FB-4870-8F94-E31F8C734322}" name="Notes" dataDxfId="0"/>
  </tableColumns>
  <tableStyleInfo name="TableStyleMedium13"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C80FA44A-1B10-4AAD-AACA-699E2D8A590E}" name="Table69" displayName="Table69" ref="C4:K14" totalsRowShown="0" headerRowDxfId="104" dataDxfId="103">
  <tableColumns count="9">
    <tableColumn id="1" xr3:uid="{2E46E317-6205-4053-9624-550724D2375F}" name="Site name" dataDxfId="102"/>
    <tableColumn id="2" xr3:uid="{1CD05770-29EB-47F3-85EC-6409F0CA923A}" name="Sampling date (dd-mm-yyyy)" dataDxfId="101"/>
    <tableColumn id="3" xr3:uid="{0E4EB74A-748C-4C48-9A11-488163C0E6F5}" name="Abiotic indicator (select)" dataDxfId="100"/>
    <tableColumn id="4" xr3:uid="{376C8532-75B4-4382-8DF7-59B895F67B7A}" name="Direction compared to water flow" dataDxfId="99"/>
    <tableColumn id="5" xr3:uid="{6BE3CB95-56C2-4C04-9290-868058FF42B3}" name="EQS sampling zone" dataDxfId="98"/>
    <tableColumn id="6" xr3:uid="{D840C9DD-6910-4A4B-8309-E9AFD3907FC0}" name="Distance from site boundary (m)" dataDxfId="97"/>
    <tableColumn id="7" xr3:uid="{086C95B6-394D-474A-8E54-8288F570C46A}" name="Avg. value - sample 1" dataDxfId="96"/>
    <tableColumn id="8" xr3:uid="{9E27EDC2-7041-4026-894A-D85168BE44A4}" name="Avg. value - sample 2" dataDxfId="95"/>
    <tableColumn id="9" xr3:uid="{09914ABA-9BA9-4960-A3C8-23BF1E9AB612}" name="Notes" dataDxfId="94"/>
  </tableColumns>
  <tableStyleInfo name="TableStyleMedium13"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727B62E2-2C8D-4D4D-B928-4716F871BAE2}" name="Table4771" displayName="Table4771" ref="C52:H58" totalsRowShown="0" headerRowDxfId="93" dataDxfId="92">
  <tableColumns count="6">
    <tableColumn id="11" xr3:uid="{7BDE2C8E-C334-46AE-961C-E2C152088C0D}" name="Site name" dataDxfId="91"/>
    <tableColumn id="8" xr3:uid="{1EA0E71C-5675-4CC4-9E18-4F409D1B0D78}" name="Abiotic indicator" dataDxfId="90"/>
    <tableColumn id="7" xr3:uid="{E289C6DC-529A-40ED-8B89-4B9F3D76A606}" name="EQS sampling zone" dataDxfId="89"/>
    <tableColumn id="3" xr3:uid="{06731E0B-5430-4493-B341-8EF49E84B917}" name="Avg. indicator value" dataDxfId="88">
      <calculatedColumnFormula>AVERAGE(#REF!)</calculatedColumnFormula>
    </tableColumn>
    <tableColumn id="5" xr3:uid="{0DE69F8B-B73E-428F-B369-893803ED8214}" name="EQS category" dataDxfId="87" totalsRowDxfId="86">
      <calculatedColumnFormula array="1">IFERROR(INDEX(Table517276[EQS category ref], MATCH(1, (Table4771[[#This Row],[Abiotic indicator]]=Table517276[Abiotic index ref])*(Table4771[[#This Row],[Avg. indicator value]]&gt;=Table517276[Equal or larger than])*(Table4771[[#This Row],[Avg. indicator value]]&lt;Table517276[smaller than]),0)),"")</calculatedColumnFormula>
    </tableColumn>
    <tableColumn id="1" xr3:uid="{82DF8C20-08B2-48C6-AADC-C3E1769B14D6}" name="Indicator EQS score" dataDxfId="85">
      <calculatedColumnFormula array="1">IFERROR(_xlfn.IFS(Table4771[[#This Row],[EQS category]]="Bad",5, Table4771[[#This Row],[EQS category]]="Poor",4, Table4771[[#This Row],[EQS category]]="Moderate",3, Table4771[[#This Row],[EQS category]]="Good",2, Table4771[[#This Row],[EQS category]]="High",1),"")</calculatedColumnFormula>
    </tableColumn>
  </tableColumns>
  <tableStyleInfo name="TableStyleMedium13"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AD42399C-6C24-49C0-8924-1935E67F258D}" name="Table484573" displayName="Table484573" ref="C62:F65" totalsRowShown="0" dataDxfId="84">
  <tableColumns count="4">
    <tableColumn id="1" xr3:uid="{BD49E0E6-BC77-425E-8A65-27EB33ECE612}" name="Site name " dataDxfId="83">
      <calculatedColumnFormula>#REF!</calculatedColumnFormula>
    </tableColumn>
    <tableColumn id="2" xr3:uid="{91754EFB-4818-433F-85B8-5F94D6709FE6}" name="EQS sampling zone" dataDxfId="82"/>
    <tableColumn id="3" xr3:uid="{4A37C2F9-ED7B-4310-8038-A2238CC6EFBD}" name="Zone EQS score" dataDxfId="81">
      <calculatedColumnFormula array="1">_xlfn.IFS(D53= "Total Free Sulphide (S2-UV μM)", (H53*0.75+H54*0.25), D53="Total Free Sulphide (S2-ISE μM)", (H53+H54)/2)</calculatedColumnFormula>
    </tableColumn>
    <tableColumn id="4" xr3:uid="{245B3FF1-ADE2-4E50-857C-DD1C89EFEE85}" name="Zone EQS category" dataDxfId="80">
      <calculatedColumnFormula array="1">IFERROR(INDEX(Table2015[EQS category ref], MATCH(1,(Table484573[[#This Row],[Zone EQS score]]&gt;Table2015[Larger than])*(Table484573[[#This Row],[Zone EQS score]]&lt;=Table2015[Equal or smaller than]),0)),"")</calculatedColumnFormula>
    </tableColumn>
  </tableColumns>
  <tableStyleInfo name="TableStyleMedium13"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A4644C3F-6B53-4E46-883F-82B1CAAA55D5}" name="Table58444774" displayName="Table58444774" ref="C69:D70" totalsRowShown="0" headerRowDxfId="79" dataDxfId="78">
  <tableColumns count="2">
    <tableColumn id="1" xr3:uid="{AA50D28A-A1D0-467A-A2B7-5F678CCD213F}" name="Site name" dataDxfId="77">
      <calculatedColumnFormula>C63</calculatedColumnFormula>
    </tableColumn>
    <tableColumn id="3" xr3:uid="{54A4074F-6F91-4ED7-994B-44E9C48839BE}" name="Benthic status - Level 1 and 2" dataDxfId="76">
      <calculatedColumnFormula array="1">IFERROR(INDEX(Table76[Benthic status], MATCH(1, (F63=Table76[Inside site boundary])*(F64=Table76[Outside site boundary])*(F65=Table76[Outside site boundary]), 0)),"")</calculatedColumnFormula>
    </tableColumn>
  </tableColumns>
  <tableStyleInfo name="TableStyleMedium13"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ADBD5B71-5BED-4FE0-A3E7-B36118103193}" name="Table517276" displayName="Table517276" ref="AA4:AE19" totalsRowShown="0" headerRowDxfId="75" dataDxfId="73" headerRowBorderDxfId="74" tableBorderDxfId="72">
  <autoFilter ref="AA4:AE19" xr:uid="{ADBD5B71-5BED-4FE0-A3E7-B36118103193}"/>
  <tableColumns count="5">
    <tableColumn id="1" xr3:uid="{AA7CA9CD-BE8B-4FE6-A665-604936496C50}" name="Abiotic index ref" dataDxfId="71"/>
    <tableColumn id="2" xr3:uid="{FF635AC7-ED2E-43E3-8D54-E59FE96CDA39}" name="Equal or larger than" dataDxfId="70"/>
    <tableColumn id="3" xr3:uid="{079350BF-59EF-4686-AE89-654C04C1AB9D}" name="smaller than" dataDxfId="69"/>
    <tableColumn id="4" xr3:uid="{DF617F6B-3923-4A31-A624-5D627DFAAA77}" name="EQS category ref" dataDxfId="68"/>
    <tableColumn id="5" xr3:uid="{5C6F1F11-B71E-4F28-8715-D53343C95E7B}" name="Notes" dataDxfId="67"/>
  </tableColumns>
  <tableStyleInfo name="TableStyleMedium13"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90F3BE59-4E87-4681-A100-3D7CA5BFD7A2}" name="Table76" displayName="Table76" ref="AG4:AI29" totalsRowShown="0" headerRowDxfId="66" dataDxfId="64" headerRowBorderDxfId="65" tableBorderDxfId="63" totalsRowBorderDxfId="62">
  <autoFilter ref="AG4:AI29" xr:uid="{90F3BE59-4E87-4681-A100-3D7CA5BFD7A2}"/>
  <tableColumns count="3">
    <tableColumn id="1" xr3:uid="{C5BBE070-7096-45F1-ADFB-DE536DBB123B}" name="Inside site boundary" dataDxfId="61"/>
    <tableColumn id="2" xr3:uid="{7ADCB5B9-F2F3-4777-A328-EF1C2ADF55A7}" name="Outside site boundary" dataDxfId="60"/>
    <tableColumn id="3" xr3:uid="{B14674C4-D4DE-40CC-9F0D-790573D66407}" name="Benthic status" dataDxfId="59"/>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5C0615CD-0769-47F7-91B1-10EBEE535AFE}" name="Table2015" displayName="Table2015" ref="AA23:AE28" totalsRowShown="0" headerRowDxfId="58">
  <autoFilter ref="AA23:AE28" xr:uid="{5C0615CD-0769-47F7-91B1-10EBEE535AFE}"/>
  <tableColumns count="5">
    <tableColumn id="1" xr3:uid="{9B570EAE-976B-4584-8F2D-5B03B668845F}" name="EQS category ref" dataDxfId="57"/>
    <tableColumn id="2" xr3:uid="{A24EE723-A6F3-4B4D-B80E-E49485C772CA}" name="Larger than" dataDxfId="56"/>
    <tableColumn id="3" xr3:uid="{66E01759-2AD0-462B-835D-974B2C5BB66A}" name="Equal or smaller than" dataDxfId="55"/>
    <tableColumn id="4" xr3:uid="{66F7698E-66BF-4832-8DC9-E2FEDF5E75A9}" name="Zone EQS score per indicator" dataDxfId="54"/>
    <tableColumn id="5" xr3:uid="{671090D9-3041-49E0-A2E4-302E10D1ACFA}" name="Notes" dataDxfId="53"/>
  </tableColumns>
  <tableStyleInfo name="TableStyleMedium13"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64DD3BE0-92E8-44A8-B496-7C42AF5F801C}" name="Table5691" displayName="Table5691" ref="C68:H77" totalsRowShown="0" headerRowDxfId="52" dataDxfId="51">
  <tableColumns count="6">
    <tableColumn id="3" xr3:uid="{D6E96131-81C9-46A8-BB28-29758016F18C}" name="Site name" dataDxfId="50" totalsRowDxfId="49">
      <calculatedColumnFormula>Table194[[#This Row],[Site name]]</calculatedColumnFormula>
    </tableColumn>
    <tableColumn id="8" xr3:uid="{442A9E0D-9B05-4360-B2D3-B38D996BA0E9}" name="Abiotic indicator" dataDxfId="48" totalsRowDxfId="47">
      <calculatedColumnFormula>Table194[[#This Row],[Biotic indicator (select)]]</calculatedColumnFormula>
    </tableColumn>
    <tableColumn id="6" xr3:uid="{0FBA8D72-556C-41C1-97B0-BA0529332E96}" name="EQS sampling zone" dataDxfId="46">
      <calculatedColumnFormula>Table194[[#This Row],[EQS sampling zone]]</calculatedColumnFormula>
    </tableColumn>
    <tableColumn id="1" xr3:uid="{AD8CBEE7-6BBB-46B0-B167-8256447D1BD4}" name="Avg. indicator value" dataDxfId="45"/>
    <tableColumn id="2" xr3:uid="{5C0AFB6D-347B-4B8E-A07C-4DB6890570C0}" name="EQS category" dataDxfId="44">
      <calculatedColumnFormula array="1">IFERROR(INDEX(Table995[EQS category ref], MATCH(1, (Table5691[[#This Row],[Abiotic indicator]]=Table995[Biotic index ref])*(F69&gt;=Table995[Equal or larger than])*(F69&lt;Table995[smaller than]),0)),"")</calculatedColumnFormula>
    </tableColumn>
    <tableColumn id="4" xr3:uid="{84A49FF6-3032-4332-B703-8D91CE012CDD}" name="Indicator EQS score" dataDxfId="43">
      <calculatedColumnFormula array="1">IFERROR(_xlfn.IFS(Table5691[[#This Row],[EQS category]]="Bad",5, Table5691[[#This Row],[EQS category]]="Poor",4, Table5691[[#This Row],[EQS category]]="Moderate",3, Table5691[[#This Row],[EQS category]]="Good",2, Table5691[[#This Row],[EQS category]]="High",1),"")</calculatedColumnFormula>
    </tableColumn>
  </tableColumns>
  <tableStyleInfo name="TableStyleMedium13"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3" Type="http://schemas.openxmlformats.org/officeDocument/2006/relationships/table" Target="../tables/table2.xml"/><Relationship Id="rId7" Type="http://schemas.openxmlformats.org/officeDocument/2006/relationships/table" Target="../tables/table6.xml"/><Relationship Id="rId2" Type="http://schemas.openxmlformats.org/officeDocument/2006/relationships/table" Target="../tables/table1.xml"/><Relationship Id="rId1" Type="http://schemas.openxmlformats.org/officeDocument/2006/relationships/drawing" Target="../drawings/drawing1.xml"/><Relationship Id="rId6" Type="http://schemas.openxmlformats.org/officeDocument/2006/relationships/table" Target="../tables/table5.xml"/><Relationship Id="rId5" Type="http://schemas.openxmlformats.org/officeDocument/2006/relationships/table" Target="../tables/table4.xml"/><Relationship Id="rId4" Type="http://schemas.openxmlformats.org/officeDocument/2006/relationships/table" Target="../tables/table3.xml"/><Relationship Id="rId9" Type="http://schemas.openxmlformats.org/officeDocument/2006/relationships/table" Target="../tables/table8.xml"/></Relationships>
</file>

<file path=xl/worksheets/_rels/sheet3.xml.rels><?xml version="1.0" encoding="UTF-8" standalone="yes"?>
<Relationships xmlns="http://schemas.openxmlformats.org/package/2006/relationships"><Relationship Id="rId8" Type="http://schemas.openxmlformats.org/officeDocument/2006/relationships/table" Target="../tables/table15.xml"/><Relationship Id="rId3" Type="http://schemas.openxmlformats.org/officeDocument/2006/relationships/table" Target="../tables/table10.xml"/><Relationship Id="rId7" Type="http://schemas.openxmlformats.org/officeDocument/2006/relationships/table" Target="../tables/table14.xml"/><Relationship Id="rId2" Type="http://schemas.openxmlformats.org/officeDocument/2006/relationships/table" Target="../tables/table9.xml"/><Relationship Id="rId1" Type="http://schemas.openxmlformats.org/officeDocument/2006/relationships/drawing" Target="../drawings/drawing2.xml"/><Relationship Id="rId6" Type="http://schemas.openxmlformats.org/officeDocument/2006/relationships/table" Target="../tables/table13.xml"/><Relationship Id="rId5" Type="http://schemas.openxmlformats.org/officeDocument/2006/relationships/table" Target="../tables/table12.xml"/><Relationship Id="rId4" Type="http://schemas.openxmlformats.org/officeDocument/2006/relationships/table" Target="../tables/table11.xml"/></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9655C-4630-4D50-B603-3044F99D3389}">
  <sheetPr codeName="Sheet18">
    <tabColor theme="8"/>
  </sheetPr>
  <dimension ref="B2:C7"/>
  <sheetViews>
    <sheetView tabSelected="1" zoomScale="80" zoomScaleNormal="80" workbookViewId="0"/>
  </sheetViews>
  <sheetFormatPr defaultColWidth="8.6640625" defaultRowHeight="16.8" x14ac:dyDescent="0.4"/>
  <cols>
    <col min="1" max="1" width="8.6640625" style="1"/>
    <col min="2" max="2" width="0" style="1" hidden="1" customWidth="1"/>
    <col min="3" max="3" width="147.6640625" style="1" bestFit="1" customWidth="1"/>
    <col min="4" max="16384" width="8.6640625" style="1"/>
  </cols>
  <sheetData>
    <row r="2" spans="2:3" ht="134.4" x14ac:dyDescent="0.4">
      <c r="C2" s="87" t="s">
        <v>1838</v>
      </c>
    </row>
    <row r="3" spans="2:3" ht="100.8" x14ac:dyDescent="0.4">
      <c r="C3" s="88" t="s">
        <v>81</v>
      </c>
    </row>
    <row r="4" spans="2:3" ht="50.4" x14ac:dyDescent="0.4">
      <c r="C4" s="89" t="s">
        <v>82</v>
      </c>
    </row>
    <row r="6" spans="2:3" x14ac:dyDescent="0.4">
      <c r="C6" s="85" t="s">
        <v>83</v>
      </c>
    </row>
    <row r="7" spans="2:3" x14ac:dyDescent="0.4">
      <c r="B7" s="1">
        <v>99.9</v>
      </c>
      <c r="C7" s="86" t="s">
        <v>84</v>
      </c>
    </row>
  </sheetData>
  <sheetProtection algorithmName="SHA-512" hashValue="Sa3FERW50crF3V46Zvl+SYgBu8Yj/oSWlAFD780DXfzhm1IP6R1+bEuIQ22eNghqApRpL/L54PtoJDN3Y3sLKQ==" saltValue="+8FsUoc1/JUSjJLrSVkM4Q==" spinCount="100000" sheet="1" objects="1" scenarios="1"/>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2C7B4E-4F41-420E-967F-5282B8646583}">
  <sheetPr codeName="Sheet27">
    <tabColor theme="9" tint="0.59999389629810485"/>
  </sheetPr>
  <dimension ref="C2:AI72"/>
  <sheetViews>
    <sheetView zoomScale="80" zoomScaleNormal="80" workbookViewId="0"/>
  </sheetViews>
  <sheetFormatPr defaultColWidth="9" defaultRowHeight="16.8" x14ac:dyDescent="0.4"/>
  <cols>
    <col min="1" max="1" width="9" style="1"/>
    <col min="2" max="2" width="0" style="1" hidden="1" customWidth="1"/>
    <col min="3" max="3" width="14.33203125" style="1" hidden="1" customWidth="1"/>
    <col min="4" max="4" width="20.44140625" style="1" customWidth="1"/>
    <col min="5" max="5" width="26.5546875" style="1" bestFit="1" customWidth="1"/>
    <col min="6" max="6" width="24.5546875" style="1" bestFit="1" customWidth="1"/>
    <col min="7" max="7" width="25.33203125" style="1" customWidth="1"/>
    <col min="8" max="8" width="25.6640625" style="1" customWidth="1"/>
    <col min="9" max="9" width="13.33203125" style="1" customWidth="1"/>
    <col min="10" max="10" width="13.6640625" style="1" customWidth="1"/>
    <col min="11" max="11" width="17.33203125" style="1" customWidth="1"/>
    <col min="12" max="26" width="9" style="1" customWidth="1"/>
    <col min="27" max="27" width="35" style="1" hidden="1" customWidth="1"/>
    <col min="28" max="28" width="17.44140625" style="1" hidden="1" customWidth="1"/>
    <col min="29" max="29" width="27.6640625" style="1" hidden="1" customWidth="1"/>
    <col min="30" max="35" width="9" style="1" hidden="1" customWidth="1"/>
    <col min="36" max="37" width="0" style="1" hidden="1" customWidth="1"/>
    <col min="38" max="16384" width="9" style="1"/>
  </cols>
  <sheetData>
    <row r="2" spans="3:35" x14ac:dyDescent="0.4">
      <c r="D2" s="2" t="s">
        <v>75</v>
      </c>
      <c r="AA2" s="2" t="s">
        <v>2</v>
      </c>
      <c r="AG2" s="2" t="s">
        <v>3</v>
      </c>
    </row>
    <row r="3" spans="3:35" ht="18" hidden="1" x14ac:dyDescent="0.4">
      <c r="C3" s="70">
        <v>6.1</v>
      </c>
      <c r="D3" s="70">
        <v>6.2</v>
      </c>
      <c r="E3" s="70">
        <v>6.3</v>
      </c>
      <c r="F3" s="70">
        <v>6.4</v>
      </c>
      <c r="G3" s="70">
        <v>6.5</v>
      </c>
      <c r="H3" s="70">
        <v>6.6</v>
      </c>
      <c r="I3" s="70">
        <v>6.7</v>
      </c>
      <c r="J3" s="70">
        <v>6.8</v>
      </c>
      <c r="K3" s="70">
        <v>6</v>
      </c>
      <c r="AH3" s="3"/>
    </row>
    <row r="4" spans="3:35" ht="38.25" customHeight="1" thickBot="1" x14ac:dyDescent="0.45">
      <c r="C4" s="13" t="s">
        <v>0</v>
      </c>
      <c r="D4" s="12" t="s">
        <v>4</v>
      </c>
      <c r="E4" s="40" t="s">
        <v>5</v>
      </c>
      <c r="F4" s="35" t="s">
        <v>6</v>
      </c>
      <c r="G4" s="46" t="s">
        <v>7</v>
      </c>
      <c r="H4" s="35" t="s">
        <v>65</v>
      </c>
      <c r="I4" s="35" t="s">
        <v>8</v>
      </c>
      <c r="J4" s="35" t="s">
        <v>9</v>
      </c>
      <c r="K4" s="14" t="s">
        <v>1</v>
      </c>
      <c r="L4" s="25"/>
      <c r="AA4" s="34" t="s">
        <v>10</v>
      </c>
      <c r="AB4" s="35" t="s">
        <v>11</v>
      </c>
      <c r="AC4" s="35" t="s">
        <v>12</v>
      </c>
      <c r="AD4" s="35" t="s">
        <v>13</v>
      </c>
      <c r="AE4" s="36" t="s">
        <v>1</v>
      </c>
      <c r="AF4" s="5"/>
      <c r="AG4" s="37" t="s">
        <v>66</v>
      </c>
      <c r="AH4" s="24" t="s">
        <v>67</v>
      </c>
      <c r="AI4" s="29" t="s">
        <v>14</v>
      </c>
    </row>
    <row r="5" spans="3:35" ht="17.399999999999999" thickTop="1" x14ac:dyDescent="0.4">
      <c r="C5" s="10" t="e">
        <f xml:space="preserve"> IF(#REF!= 0, "",#REF!)</f>
        <v>#REF!</v>
      </c>
      <c r="D5" s="62"/>
      <c r="E5" s="63" t="s">
        <v>15</v>
      </c>
      <c r="F5" s="67" t="s">
        <v>16</v>
      </c>
      <c r="G5" s="59" t="s">
        <v>66</v>
      </c>
      <c r="H5" s="67" t="s">
        <v>68</v>
      </c>
      <c r="I5" s="67"/>
      <c r="J5" s="67"/>
      <c r="K5" s="64"/>
      <c r="AA5" s="1" t="s">
        <v>17</v>
      </c>
      <c r="AB5" s="21">
        <v>100</v>
      </c>
      <c r="AC5" s="21">
        <v>1000000</v>
      </c>
      <c r="AD5" s="21" t="s">
        <v>18</v>
      </c>
      <c r="AE5" s="1" t="s">
        <v>19</v>
      </c>
      <c r="AG5" s="39" t="s">
        <v>20</v>
      </c>
      <c r="AH5" s="20" t="s">
        <v>20</v>
      </c>
      <c r="AI5" s="30" t="s">
        <v>22</v>
      </c>
    </row>
    <row r="6" spans="3:35" x14ac:dyDescent="0.4">
      <c r="C6" s="10" t="e">
        <f>C5</f>
        <v>#REF!</v>
      </c>
      <c r="D6" s="62"/>
      <c r="E6" s="49" t="str">
        <f>IF(E5 = "Select", "", E5)</f>
        <v/>
      </c>
      <c r="F6" s="7" t="s">
        <v>16</v>
      </c>
      <c r="G6" s="57" t="s">
        <v>66</v>
      </c>
      <c r="H6" s="7" t="s">
        <v>69</v>
      </c>
      <c r="I6" s="7"/>
      <c r="J6" s="7"/>
      <c r="K6" s="65"/>
      <c r="AA6" s="1" t="s">
        <v>17</v>
      </c>
      <c r="AB6" s="1">
        <v>0</v>
      </c>
      <c r="AC6" s="1">
        <v>100</v>
      </c>
      <c r="AD6" s="1" t="s">
        <v>23</v>
      </c>
      <c r="AG6" s="41" t="s">
        <v>20</v>
      </c>
      <c r="AH6" s="11" t="s">
        <v>21</v>
      </c>
      <c r="AI6" s="31" t="s">
        <v>22</v>
      </c>
    </row>
    <row r="7" spans="3:35" x14ac:dyDescent="0.4">
      <c r="C7" s="10" t="e">
        <f t="shared" ref="C7:C14" si="0">C6</f>
        <v>#REF!</v>
      </c>
      <c r="D7" s="62"/>
      <c r="E7" s="49" t="str">
        <f>E6</f>
        <v/>
      </c>
      <c r="F7" s="7" t="s">
        <v>16</v>
      </c>
      <c r="G7" s="57" t="s">
        <v>66</v>
      </c>
      <c r="H7" s="7" t="s">
        <v>160</v>
      </c>
      <c r="I7" s="7"/>
      <c r="J7" s="7"/>
      <c r="K7" s="65"/>
      <c r="AA7" s="1" t="s">
        <v>17</v>
      </c>
      <c r="AB7" s="1">
        <v>-100</v>
      </c>
      <c r="AC7" s="1">
        <v>0</v>
      </c>
      <c r="AD7" s="1" t="s">
        <v>24</v>
      </c>
      <c r="AG7" s="39" t="s">
        <v>20</v>
      </c>
      <c r="AH7" s="20" t="s">
        <v>24</v>
      </c>
      <c r="AI7" s="30" t="s">
        <v>22</v>
      </c>
    </row>
    <row r="8" spans="3:35" x14ac:dyDescent="0.4">
      <c r="C8" s="10" t="e">
        <f t="shared" si="0"/>
        <v>#REF!</v>
      </c>
      <c r="D8" s="62"/>
      <c r="E8" s="49" t="str">
        <f t="shared" ref="E8:E9" si="1">E7</f>
        <v/>
      </c>
      <c r="F8" s="7" t="s">
        <v>16</v>
      </c>
      <c r="G8" s="57" t="s">
        <v>67</v>
      </c>
      <c r="H8" s="7" t="s">
        <v>70</v>
      </c>
      <c r="I8" s="7"/>
      <c r="J8" s="7"/>
      <c r="K8" s="65"/>
      <c r="AA8" s="1" t="s">
        <v>17</v>
      </c>
      <c r="AB8" s="1">
        <v>-150</v>
      </c>
      <c r="AC8" s="1">
        <v>-100</v>
      </c>
      <c r="AD8" s="1" t="s">
        <v>20</v>
      </c>
      <c r="AG8" s="41" t="s">
        <v>20</v>
      </c>
      <c r="AH8" s="11" t="s">
        <v>23</v>
      </c>
      <c r="AI8" s="31" t="s">
        <v>22</v>
      </c>
    </row>
    <row r="9" spans="3:35" x14ac:dyDescent="0.4">
      <c r="C9" s="10" t="e">
        <f t="shared" si="0"/>
        <v>#REF!</v>
      </c>
      <c r="D9" s="62"/>
      <c r="E9" s="49" t="str">
        <f t="shared" si="1"/>
        <v/>
      </c>
      <c r="F9" s="7" t="s">
        <v>16</v>
      </c>
      <c r="G9" s="76" t="s">
        <v>67</v>
      </c>
      <c r="H9" s="7" t="s">
        <v>71</v>
      </c>
      <c r="I9" s="7"/>
      <c r="J9" s="7"/>
      <c r="K9" s="65"/>
      <c r="AA9" s="1" t="s">
        <v>17</v>
      </c>
      <c r="AB9" s="1">
        <v>-10000000</v>
      </c>
      <c r="AC9" s="1">
        <v>-150</v>
      </c>
      <c r="AD9" s="1" t="s">
        <v>21</v>
      </c>
      <c r="AE9" s="1" t="s">
        <v>25</v>
      </c>
      <c r="AG9" s="39" t="s">
        <v>20</v>
      </c>
      <c r="AH9" s="20" t="s">
        <v>18</v>
      </c>
      <c r="AI9" s="30" t="s">
        <v>22</v>
      </c>
    </row>
    <row r="10" spans="3:35" x14ac:dyDescent="0.4">
      <c r="C10" s="10" t="e">
        <f t="shared" si="0"/>
        <v>#REF!</v>
      </c>
      <c r="D10" s="62"/>
      <c r="E10" s="48" t="s">
        <v>17</v>
      </c>
      <c r="F10" s="80" t="s">
        <v>16</v>
      </c>
      <c r="G10" s="78" t="s">
        <v>66</v>
      </c>
      <c r="H10" s="80" t="str">
        <f>H5</f>
        <v>20m inside boundary</v>
      </c>
      <c r="I10" s="80"/>
      <c r="J10" s="80"/>
      <c r="K10" s="64"/>
      <c r="AA10" s="1" t="s">
        <v>26</v>
      </c>
      <c r="AB10" s="4">
        <v>0</v>
      </c>
      <c r="AC10" s="4">
        <v>75.000010000000003</v>
      </c>
      <c r="AD10" s="1" t="s">
        <v>18</v>
      </c>
      <c r="AG10" s="41" t="s">
        <v>21</v>
      </c>
      <c r="AH10" s="11" t="s">
        <v>20</v>
      </c>
      <c r="AI10" s="31" t="s">
        <v>22</v>
      </c>
    </row>
    <row r="11" spans="3:35" x14ac:dyDescent="0.4">
      <c r="C11" s="10" t="e">
        <f t="shared" si="0"/>
        <v>#REF!</v>
      </c>
      <c r="D11" s="62"/>
      <c r="E11" s="49" t="s">
        <v>17</v>
      </c>
      <c r="F11" s="81" t="s">
        <v>16</v>
      </c>
      <c r="G11" s="77" t="s">
        <v>66</v>
      </c>
      <c r="H11" s="81" t="str">
        <f t="shared" ref="H11:H14" si="2">H6</f>
        <v>10m inside boundary</v>
      </c>
      <c r="I11" s="81"/>
      <c r="J11" s="81"/>
      <c r="K11" s="65"/>
      <c r="AA11" s="1" t="s">
        <v>26</v>
      </c>
      <c r="AB11" s="4">
        <v>75.000010000000003</v>
      </c>
      <c r="AC11" s="4">
        <v>250.00001</v>
      </c>
      <c r="AD11" s="1" t="s">
        <v>23</v>
      </c>
      <c r="AG11" s="39" t="s">
        <v>21</v>
      </c>
      <c r="AH11" s="20" t="s">
        <v>21</v>
      </c>
      <c r="AI11" s="30" t="s">
        <v>22</v>
      </c>
    </row>
    <row r="12" spans="3:35" x14ac:dyDescent="0.4">
      <c r="C12" s="10" t="e">
        <f t="shared" si="0"/>
        <v>#REF!</v>
      </c>
      <c r="D12" s="62"/>
      <c r="E12" s="49" t="s">
        <v>17</v>
      </c>
      <c r="F12" s="81" t="s">
        <v>16</v>
      </c>
      <c r="G12" s="57" t="s">
        <v>66</v>
      </c>
      <c r="H12" s="81" t="str">
        <f t="shared" si="2"/>
        <v>0m edge of boundary</v>
      </c>
      <c r="I12" s="81"/>
      <c r="J12" s="81"/>
      <c r="K12" s="65"/>
      <c r="AA12" s="1" t="s">
        <v>26</v>
      </c>
      <c r="AB12" s="4">
        <v>250.00001</v>
      </c>
      <c r="AC12" s="4">
        <v>500.00000999999997</v>
      </c>
      <c r="AD12" s="1" t="s">
        <v>24</v>
      </c>
      <c r="AG12" s="41" t="s">
        <v>21</v>
      </c>
      <c r="AH12" s="11" t="s">
        <v>24</v>
      </c>
      <c r="AI12" s="31" t="s">
        <v>22</v>
      </c>
    </row>
    <row r="13" spans="3:35" x14ac:dyDescent="0.4">
      <c r="C13" s="10" t="e">
        <f t="shared" si="0"/>
        <v>#REF!</v>
      </c>
      <c r="D13" s="62"/>
      <c r="E13" s="49" t="s">
        <v>17</v>
      </c>
      <c r="F13" s="81" t="s">
        <v>16</v>
      </c>
      <c r="G13" s="77" t="s">
        <v>67</v>
      </c>
      <c r="H13" s="81" t="str">
        <f t="shared" si="2"/>
        <v>10m outside boundary</v>
      </c>
      <c r="I13" s="81"/>
      <c r="J13" s="81"/>
      <c r="K13" s="65"/>
      <c r="AA13" s="1" t="s">
        <v>26</v>
      </c>
      <c r="AB13" s="4">
        <v>500.00000999999997</v>
      </c>
      <c r="AC13" s="4">
        <v>1100.00001</v>
      </c>
      <c r="AD13" s="1" t="s">
        <v>20</v>
      </c>
      <c r="AG13" s="39" t="s">
        <v>21</v>
      </c>
      <c r="AH13" s="20" t="s">
        <v>23</v>
      </c>
      <c r="AI13" s="30" t="s">
        <v>22</v>
      </c>
    </row>
    <row r="14" spans="3:35" x14ac:dyDescent="0.4">
      <c r="C14" s="10" t="e">
        <f t="shared" si="0"/>
        <v>#REF!</v>
      </c>
      <c r="D14" s="62"/>
      <c r="E14" s="50" t="s">
        <v>17</v>
      </c>
      <c r="F14" s="82" t="s">
        <v>16</v>
      </c>
      <c r="G14" s="79" t="s">
        <v>67</v>
      </c>
      <c r="H14" s="82" t="str">
        <f t="shared" si="2"/>
        <v>20m outside boundary</v>
      </c>
      <c r="I14" s="82"/>
      <c r="J14" s="82"/>
      <c r="K14" s="66"/>
      <c r="AA14" s="1" t="s">
        <v>26</v>
      </c>
      <c r="AB14" s="4">
        <v>1100.00001</v>
      </c>
      <c r="AC14" s="4">
        <v>1000000</v>
      </c>
      <c r="AD14" s="1" t="s">
        <v>21</v>
      </c>
      <c r="AE14" s="1" t="s">
        <v>19</v>
      </c>
      <c r="AG14" s="41" t="s">
        <v>21</v>
      </c>
      <c r="AH14" s="11" t="s">
        <v>18</v>
      </c>
      <c r="AI14" s="31" t="s">
        <v>22</v>
      </c>
    </row>
    <row r="15" spans="3:35" x14ac:dyDescent="0.4">
      <c r="AA15" s="1" t="s">
        <v>27</v>
      </c>
      <c r="AB15" s="4">
        <v>0</v>
      </c>
      <c r="AC15" s="45">
        <v>750.00000999999997</v>
      </c>
      <c r="AD15" s="21" t="s">
        <v>18</v>
      </c>
      <c r="AE15" s="1" t="s">
        <v>25</v>
      </c>
      <c r="AG15" s="39" t="s">
        <v>24</v>
      </c>
      <c r="AH15" s="20" t="s">
        <v>20</v>
      </c>
      <c r="AI15" s="30" t="s">
        <v>22</v>
      </c>
    </row>
    <row r="16" spans="3:35" x14ac:dyDescent="0.4">
      <c r="D16" s="2" t="s">
        <v>76</v>
      </c>
      <c r="AA16" s="1" t="s">
        <v>27</v>
      </c>
      <c r="AB16" s="4">
        <v>750.00000999999997</v>
      </c>
      <c r="AC16" s="4">
        <v>1500.00001</v>
      </c>
      <c r="AD16" s="1" t="s">
        <v>23</v>
      </c>
      <c r="AG16" s="41" t="s">
        <v>24</v>
      </c>
      <c r="AH16" s="11" t="s">
        <v>21</v>
      </c>
      <c r="AI16" s="31" t="s">
        <v>22</v>
      </c>
    </row>
    <row r="17" spans="3:35" hidden="1" x14ac:dyDescent="0.4">
      <c r="C17" s="1">
        <v>6.11</v>
      </c>
      <c r="D17" s="1">
        <v>6.12</v>
      </c>
      <c r="E17" s="1">
        <v>6.13</v>
      </c>
      <c r="F17" s="1">
        <v>6.14</v>
      </c>
      <c r="G17" s="1">
        <v>6.15</v>
      </c>
      <c r="H17" s="1">
        <v>6.16</v>
      </c>
      <c r="I17" s="1">
        <v>6.17</v>
      </c>
      <c r="J17" s="1">
        <v>6.18</v>
      </c>
      <c r="K17" s="1">
        <v>6.19</v>
      </c>
      <c r="AA17" s="1" t="s">
        <v>27</v>
      </c>
      <c r="AB17" s="4">
        <v>1500.00001</v>
      </c>
      <c r="AC17" s="4">
        <v>3000.0000100000002</v>
      </c>
      <c r="AD17" s="1" t="s">
        <v>24</v>
      </c>
      <c r="AG17" s="39" t="s">
        <v>24</v>
      </c>
      <c r="AH17" s="20" t="s">
        <v>24</v>
      </c>
      <c r="AI17" s="30" t="s">
        <v>45</v>
      </c>
    </row>
    <row r="18" spans="3:35" ht="33.6" x14ac:dyDescent="0.4">
      <c r="C18" s="13" t="s">
        <v>0</v>
      </c>
      <c r="D18" s="12" t="s">
        <v>4</v>
      </c>
      <c r="E18" s="46" t="s">
        <v>28</v>
      </c>
      <c r="F18" s="43" t="s">
        <v>6</v>
      </c>
      <c r="G18" s="46" t="s">
        <v>7</v>
      </c>
      <c r="H18" s="43" t="s">
        <v>65</v>
      </c>
      <c r="I18" s="43" t="s">
        <v>8</v>
      </c>
      <c r="J18" s="43" t="s">
        <v>9</v>
      </c>
      <c r="K18" s="14" t="s">
        <v>1</v>
      </c>
      <c r="AA18" s="1" t="s">
        <v>27</v>
      </c>
      <c r="AB18" s="4">
        <v>3000.0000100000002</v>
      </c>
      <c r="AC18" s="4">
        <v>6000.0000099999997</v>
      </c>
      <c r="AD18" s="1" t="s">
        <v>20</v>
      </c>
      <c r="AG18" s="41" t="s">
        <v>24</v>
      </c>
      <c r="AH18" s="11" t="s">
        <v>23</v>
      </c>
      <c r="AI18" s="31" t="s">
        <v>45</v>
      </c>
    </row>
    <row r="19" spans="3:35" x14ac:dyDescent="0.4">
      <c r="C19" s="10" t="e">
        <f>C5</f>
        <v>#REF!</v>
      </c>
      <c r="D19" s="62"/>
      <c r="E19" s="48" t="str">
        <f>IF(E5 = "Select", "", E5)</f>
        <v/>
      </c>
      <c r="F19" s="67" t="s">
        <v>29</v>
      </c>
      <c r="G19" s="59" t="s">
        <v>66</v>
      </c>
      <c r="H19" s="67" t="s">
        <v>68</v>
      </c>
      <c r="I19" s="67"/>
      <c r="J19" s="67"/>
      <c r="K19" s="64"/>
      <c r="AA19" s="1" t="s">
        <v>27</v>
      </c>
      <c r="AB19" s="4">
        <v>6000.0000099999997</v>
      </c>
      <c r="AC19" s="4">
        <v>1000000</v>
      </c>
      <c r="AD19" s="1" t="s">
        <v>21</v>
      </c>
      <c r="AE19" s="1" t="s">
        <v>19</v>
      </c>
      <c r="AG19" s="39" t="s">
        <v>24</v>
      </c>
      <c r="AH19" s="20" t="s">
        <v>18</v>
      </c>
      <c r="AI19" s="30" t="s">
        <v>45</v>
      </c>
    </row>
    <row r="20" spans="3:35" x14ac:dyDescent="0.4">
      <c r="C20" s="10" t="e">
        <f>C19</f>
        <v>#REF!</v>
      </c>
      <c r="D20" s="62"/>
      <c r="E20" s="49" t="str">
        <f>E19</f>
        <v/>
      </c>
      <c r="F20" s="7" t="s">
        <v>29</v>
      </c>
      <c r="G20" s="57" t="s">
        <v>66</v>
      </c>
      <c r="H20" s="7" t="s">
        <v>69</v>
      </c>
      <c r="I20" s="7"/>
      <c r="J20" s="7"/>
      <c r="K20" s="65"/>
      <c r="AG20" s="41" t="s">
        <v>23</v>
      </c>
      <c r="AH20" s="11" t="s">
        <v>20</v>
      </c>
      <c r="AI20" s="31" t="s">
        <v>22</v>
      </c>
    </row>
    <row r="21" spans="3:35" x14ac:dyDescent="0.4">
      <c r="C21" s="10" t="e">
        <f t="shared" ref="C21:C48" si="3">C20</f>
        <v>#REF!</v>
      </c>
      <c r="D21" s="62"/>
      <c r="E21" s="49" t="str">
        <f t="shared" ref="E21:E33" si="4">E20</f>
        <v/>
      </c>
      <c r="F21" s="7" t="s">
        <v>29</v>
      </c>
      <c r="G21" s="57" t="s">
        <v>66</v>
      </c>
      <c r="H21" s="7" t="s">
        <v>160</v>
      </c>
      <c r="I21" s="7"/>
      <c r="J21" s="7"/>
      <c r="K21" s="65"/>
      <c r="AA21" s="2" t="s">
        <v>31</v>
      </c>
      <c r="AG21" s="39" t="s">
        <v>23</v>
      </c>
      <c r="AH21" s="20" t="s">
        <v>21</v>
      </c>
      <c r="AI21" s="30" t="s">
        <v>22</v>
      </c>
    </row>
    <row r="22" spans="3:35" x14ac:dyDescent="0.4">
      <c r="C22" s="10" t="e">
        <f t="shared" si="3"/>
        <v>#REF!</v>
      </c>
      <c r="D22" s="62"/>
      <c r="E22" s="49" t="str">
        <f t="shared" si="4"/>
        <v/>
      </c>
      <c r="F22" s="7" t="s">
        <v>29</v>
      </c>
      <c r="G22" s="57" t="s">
        <v>67</v>
      </c>
      <c r="H22" s="7" t="s">
        <v>70</v>
      </c>
      <c r="I22" s="7"/>
      <c r="J22" s="7"/>
      <c r="K22" s="65"/>
      <c r="AG22" s="41" t="s">
        <v>23</v>
      </c>
      <c r="AH22" s="11" t="s">
        <v>24</v>
      </c>
      <c r="AI22" s="31" t="s">
        <v>45</v>
      </c>
    </row>
    <row r="23" spans="3:35" x14ac:dyDescent="0.4">
      <c r="C23" s="10" t="e">
        <f t="shared" si="3"/>
        <v>#REF!</v>
      </c>
      <c r="D23" s="62"/>
      <c r="E23" s="49" t="str">
        <f t="shared" si="4"/>
        <v/>
      </c>
      <c r="F23" s="68" t="s">
        <v>29</v>
      </c>
      <c r="G23" s="60" t="s">
        <v>67</v>
      </c>
      <c r="H23" s="68" t="s">
        <v>71</v>
      </c>
      <c r="I23" s="68"/>
      <c r="J23" s="68"/>
      <c r="K23" s="66"/>
      <c r="AA23" s="1" t="s">
        <v>13</v>
      </c>
      <c r="AB23" s="28" t="s">
        <v>32</v>
      </c>
      <c r="AC23" s="1" t="s">
        <v>33</v>
      </c>
      <c r="AD23" s="1" t="s">
        <v>34</v>
      </c>
      <c r="AE23" s="1" t="s">
        <v>1</v>
      </c>
      <c r="AG23" s="39" t="s">
        <v>23</v>
      </c>
      <c r="AH23" s="20" t="s">
        <v>23</v>
      </c>
      <c r="AI23" s="30" t="s">
        <v>45</v>
      </c>
    </row>
    <row r="24" spans="3:35" x14ac:dyDescent="0.4">
      <c r="C24" s="10" t="e">
        <f t="shared" si="3"/>
        <v>#REF!</v>
      </c>
      <c r="D24" s="62"/>
      <c r="E24" s="49" t="str">
        <f t="shared" si="4"/>
        <v/>
      </c>
      <c r="F24" s="67" t="s">
        <v>30</v>
      </c>
      <c r="G24" s="55" t="s">
        <v>66</v>
      </c>
      <c r="H24" s="67" t="s">
        <v>68</v>
      </c>
      <c r="I24" s="67"/>
      <c r="J24" s="67"/>
      <c r="K24" s="64"/>
      <c r="AA24" s="1" t="s">
        <v>21</v>
      </c>
      <c r="AB24" s="1">
        <v>4.0000099999999996</v>
      </c>
      <c r="AC24" s="1">
        <v>6</v>
      </c>
      <c r="AD24" s="9">
        <v>5</v>
      </c>
      <c r="AE24" s="1" t="s">
        <v>19</v>
      </c>
      <c r="AG24" s="41" t="s">
        <v>23</v>
      </c>
      <c r="AH24" s="11" t="s">
        <v>18</v>
      </c>
      <c r="AI24" s="31" t="s">
        <v>45</v>
      </c>
    </row>
    <row r="25" spans="3:35" x14ac:dyDescent="0.4">
      <c r="C25" s="10" t="e">
        <f t="shared" si="3"/>
        <v>#REF!</v>
      </c>
      <c r="D25" s="62"/>
      <c r="E25" s="49" t="str">
        <f t="shared" si="4"/>
        <v/>
      </c>
      <c r="F25" s="7" t="s">
        <v>30</v>
      </c>
      <c r="G25" s="56" t="s">
        <v>66</v>
      </c>
      <c r="H25" s="7" t="s">
        <v>69</v>
      </c>
      <c r="I25" s="7"/>
      <c r="J25" s="7"/>
      <c r="K25" s="65"/>
      <c r="AA25" s="1" t="s">
        <v>20</v>
      </c>
      <c r="AB25" s="1">
        <v>3.1</v>
      </c>
      <c r="AC25" s="1">
        <v>4.0000099999999996</v>
      </c>
      <c r="AD25" s="9">
        <v>4</v>
      </c>
      <c r="AG25" s="39" t="s">
        <v>18</v>
      </c>
      <c r="AH25" s="20" t="s">
        <v>20</v>
      </c>
      <c r="AI25" s="30" t="s">
        <v>22</v>
      </c>
    </row>
    <row r="26" spans="3:35" x14ac:dyDescent="0.4">
      <c r="C26" s="10" t="e">
        <f t="shared" si="3"/>
        <v>#REF!</v>
      </c>
      <c r="D26" s="62"/>
      <c r="E26" s="49" t="str">
        <f t="shared" si="4"/>
        <v/>
      </c>
      <c r="F26" s="7" t="s">
        <v>30</v>
      </c>
      <c r="G26" s="57" t="s">
        <v>66</v>
      </c>
      <c r="H26" s="7" t="s">
        <v>160</v>
      </c>
      <c r="I26" s="7"/>
      <c r="J26" s="7"/>
      <c r="K26" s="65"/>
      <c r="AA26" s="1" t="s">
        <v>24</v>
      </c>
      <c r="AB26" s="1">
        <v>2.1</v>
      </c>
      <c r="AC26" s="1">
        <v>3.09999</v>
      </c>
      <c r="AD26" s="9">
        <v>3</v>
      </c>
      <c r="AG26" s="41" t="s">
        <v>18</v>
      </c>
      <c r="AH26" s="11" t="s">
        <v>21</v>
      </c>
      <c r="AI26" s="31" t="s">
        <v>22</v>
      </c>
    </row>
    <row r="27" spans="3:35" x14ac:dyDescent="0.4">
      <c r="C27" s="10" t="e">
        <f t="shared" si="3"/>
        <v>#REF!</v>
      </c>
      <c r="D27" s="62"/>
      <c r="E27" s="49" t="str">
        <f t="shared" si="4"/>
        <v/>
      </c>
      <c r="F27" s="7" t="s">
        <v>30</v>
      </c>
      <c r="G27" s="56" t="s">
        <v>67</v>
      </c>
      <c r="H27" s="7" t="s">
        <v>70</v>
      </c>
      <c r="I27" s="7"/>
      <c r="J27" s="7"/>
      <c r="K27" s="65"/>
      <c r="AA27" s="1" t="s">
        <v>23</v>
      </c>
      <c r="AB27" s="1">
        <v>1.1000000000000001</v>
      </c>
      <c r="AC27" s="1">
        <v>2.09999</v>
      </c>
      <c r="AD27" s="9">
        <v>2</v>
      </c>
      <c r="AG27" s="39" t="s">
        <v>18</v>
      </c>
      <c r="AH27" s="20" t="s">
        <v>24</v>
      </c>
      <c r="AI27" s="30" t="s">
        <v>45</v>
      </c>
    </row>
    <row r="28" spans="3:35" x14ac:dyDescent="0.4">
      <c r="C28" s="10" t="e">
        <f t="shared" si="3"/>
        <v>#REF!</v>
      </c>
      <c r="D28" s="62"/>
      <c r="E28" s="49" t="str">
        <f t="shared" si="4"/>
        <v/>
      </c>
      <c r="F28" s="68" t="s">
        <v>30</v>
      </c>
      <c r="G28" s="58" t="s">
        <v>67</v>
      </c>
      <c r="H28" s="68" t="s">
        <v>71</v>
      </c>
      <c r="I28" s="68"/>
      <c r="J28" s="68"/>
      <c r="K28" s="66"/>
      <c r="AA28" s="1" t="s">
        <v>18</v>
      </c>
      <c r="AB28" s="1">
        <v>0</v>
      </c>
      <c r="AC28" s="1">
        <v>1.09999</v>
      </c>
      <c r="AD28" s="9">
        <v>1</v>
      </c>
      <c r="AE28" s="1" t="s">
        <v>36</v>
      </c>
      <c r="AG28" s="41" t="s">
        <v>18</v>
      </c>
      <c r="AH28" s="11" t="s">
        <v>23</v>
      </c>
      <c r="AI28" s="31" t="s">
        <v>45</v>
      </c>
    </row>
    <row r="29" spans="3:35" x14ac:dyDescent="0.4">
      <c r="C29" s="10" t="e">
        <f t="shared" si="3"/>
        <v>#REF!</v>
      </c>
      <c r="D29" s="62"/>
      <c r="E29" s="49" t="str">
        <f t="shared" si="4"/>
        <v/>
      </c>
      <c r="F29" s="67" t="s">
        <v>35</v>
      </c>
      <c r="G29" s="59" t="s">
        <v>66</v>
      </c>
      <c r="H29" s="67" t="s">
        <v>68</v>
      </c>
      <c r="I29" s="67"/>
      <c r="J29" s="67"/>
      <c r="K29" s="64"/>
      <c r="AG29" s="42" t="s">
        <v>18</v>
      </c>
      <c r="AH29" s="32" t="s">
        <v>18</v>
      </c>
      <c r="AI29" s="33" t="s">
        <v>45</v>
      </c>
    </row>
    <row r="30" spans="3:35" x14ac:dyDescent="0.4">
      <c r="C30" s="10" t="e">
        <f t="shared" si="3"/>
        <v>#REF!</v>
      </c>
      <c r="D30" s="62"/>
      <c r="E30" s="49" t="str">
        <f t="shared" si="4"/>
        <v/>
      </c>
      <c r="F30" s="7" t="s">
        <v>35</v>
      </c>
      <c r="G30" s="57" t="s">
        <v>66</v>
      </c>
      <c r="H30" s="7" t="s">
        <v>69</v>
      </c>
      <c r="I30" s="7"/>
      <c r="J30" s="7"/>
      <c r="K30" s="65"/>
    </row>
    <row r="31" spans="3:35" x14ac:dyDescent="0.4">
      <c r="C31" s="10" t="e">
        <f t="shared" si="3"/>
        <v>#REF!</v>
      </c>
      <c r="D31" s="62"/>
      <c r="E31" s="49" t="str">
        <f t="shared" si="4"/>
        <v/>
      </c>
      <c r="F31" s="7" t="s">
        <v>35</v>
      </c>
      <c r="G31" s="57" t="s">
        <v>66</v>
      </c>
      <c r="H31" s="7" t="s">
        <v>160</v>
      </c>
      <c r="I31" s="7"/>
      <c r="J31" s="7"/>
      <c r="K31" s="65"/>
    </row>
    <row r="32" spans="3:35" x14ac:dyDescent="0.4">
      <c r="C32" s="10" t="e">
        <f t="shared" si="3"/>
        <v>#REF!</v>
      </c>
      <c r="D32" s="62"/>
      <c r="E32" s="49" t="str">
        <f t="shared" si="4"/>
        <v/>
      </c>
      <c r="F32" s="7" t="s">
        <v>35</v>
      </c>
      <c r="G32" s="57" t="s">
        <v>67</v>
      </c>
      <c r="H32" s="7" t="s">
        <v>70</v>
      </c>
      <c r="I32" s="7"/>
      <c r="J32" s="7"/>
      <c r="K32" s="65"/>
    </row>
    <row r="33" spans="3:11" x14ac:dyDescent="0.4">
      <c r="C33" s="10" t="e">
        <f t="shared" si="3"/>
        <v>#REF!</v>
      </c>
      <c r="D33" s="62"/>
      <c r="E33" s="50" t="str">
        <f t="shared" si="4"/>
        <v/>
      </c>
      <c r="F33" s="7" t="s">
        <v>35</v>
      </c>
      <c r="G33" s="76" t="s">
        <v>67</v>
      </c>
      <c r="H33" s="7" t="s">
        <v>71</v>
      </c>
      <c r="I33" s="7"/>
      <c r="J33" s="7"/>
      <c r="K33" s="65"/>
    </row>
    <row r="34" spans="3:11" x14ac:dyDescent="0.4">
      <c r="C34" s="10" t="e">
        <f t="shared" si="3"/>
        <v>#REF!</v>
      </c>
      <c r="D34" s="62"/>
      <c r="E34" s="48" t="s">
        <v>17</v>
      </c>
      <c r="F34" s="80" t="s">
        <v>29</v>
      </c>
      <c r="G34" s="71" t="s">
        <v>66</v>
      </c>
      <c r="H34" s="80" t="str">
        <f>H19</f>
        <v>20m inside boundary</v>
      </c>
      <c r="I34" s="80"/>
      <c r="J34" s="80"/>
      <c r="K34" s="64"/>
    </row>
    <row r="35" spans="3:11" x14ac:dyDescent="0.4">
      <c r="C35" s="10" t="e">
        <f t="shared" si="3"/>
        <v>#REF!</v>
      </c>
      <c r="D35" s="62"/>
      <c r="E35" s="49" t="s">
        <v>17</v>
      </c>
      <c r="F35" s="81" t="s">
        <v>29</v>
      </c>
      <c r="G35" s="72" t="s">
        <v>66</v>
      </c>
      <c r="H35" s="81" t="str">
        <f t="shared" ref="H35:H48" si="5">H20</f>
        <v>10m inside boundary</v>
      </c>
      <c r="I35" s="81"/>
      <c r="J35" s="81"/>
      <c r="K35" s="65"/>
    </row>
    <row r="36" spans="3:11" x14ac:dyDescent="0.4">
      <c r="C36" s="10" t="e">
        <f t="shared" si="3"/>
        <v>#REF!</v>
      </c>
      <c r="D36" s="62"/>
      <c r="E36" s="49" t="s">
        <v>17</v>
      </c>
      <c r="F36" s="81" t="s">
        <v>29</v>
      </c>
      <c r="G36" s="57" t="s">
        <v>66</v>
      </c>
      <c r="H36" s="7" t="s">
        <v>160</v>
      </c>
      <c r="I36" s="81"/>
      <c r="J36" s="81"/>
      <c r="K36" s="65"/>
    </row>
    <row r="37" spans="3:11" x14ac:dyDescent="0.4">
      <c r="C37" s="10" t="e">
        <f t="shared" si="3"/>
        <v>#REF!</v>
      </c>
      <c r="D37" s="62"/>
      <c r="E37" s="49" t="s">
        <v>17</v>
      </c>
      <c r="F37" s="81" t="s">
        <v>29</v>
      </c>
      <c r="G37" s="72" t="s">
        <v>67</v>
      </c>
      <c r="H37" s="81" t="str">
        <f t="shared" si="5"/>
        <v>10m outside boundary</v>
      </c>
      <c r="I37" s="81"/>
      <c r="J37" s="81"/>
      <c r="K37" s="65"/>
    </row>
    <row r="38" spans="3:11" x14ac:dyDescent="0.4">
      <c r="C38" s="10" t="e">
        <f t="shared" si="3"/>
        <v>#REF!</v>
      </c>
      <c r="D38" s="62"/>
      <c r="E38" s="49" t="s">
        <v>17</v>
      </c>
      <c r="F38" s="82" t="s">
        <v>29</v>
      </c>
      <c r="G38" s="61" t="s">
        <v>67</v>
      </c>
      <c r="H38" s="82" t="str">
        <f t="shared" si="5"/>
        <v>20m outside boundary</v>
      </c>
      <c r="I38" s="82"/>
      <c r="J38" s="82"/>
      <c r="K38" s="66"/>
    </row>
    <row r="39" spans="3:11" x14ac:dyDescent="0.4">
      <c r="C39" s="10" t="e">
        <f t="shared" si="3"/>
        <v>#REF!</v>
      </c>
      <c r="D39" s="62"/>
      <c r="E39" s="49" t="s">
        <v>17</v>
      </c>
      <c r="F39" s="80" t="s">
        <v>30</v>
      </c>
      <c r="G39" s="74" t="s">
        <v>66</v>
      </c>
      <c r="H39" s="80" t="str">
        <f t="shared" si="5"/>
        <v>20m inside boundary</v>
      </c>
      <c r="I39" s="80"/>
      <c r="J39" s="80"/>
      <c r="K39" s="64"/>
    </row>
    <row r="40" spans="3:11" x14ac:dyDescent="0.4">
      <c r="C40" s="10" t="e">
        <f t="shared" si="3"/>
        <v>#REF!</v>
      </c>
      <c r="D40" s="62"/>
      <c r="E40" s="49" t="s">
        <v>17</v>
      </c>
      <c r="F40" s="81" t="s">
        <v>30</v>
      </c>
      <c r="G40" s="73" t="s">
        <v>66</v>
      </c>
      <c r="H40" s="81" t="str">
        <f t="shared" si="5"/>
        <v>10m inside boundary</v>
      </c>
      <c r="I40" s="81"/>
      <c r="J40" s="81"/>
      <c r="K40" s="65"/>
    </row>
    <row r="41" spans="3:11" x14ac:dyDescent="0.4">
      <c r="C41" s="10" t="e">
        <f t="shared" si="3"/>
        <v>#REF!</v>
      </c>
      <c r="D41" s="62"/>
      <c r="E41" s="49" t="s">
        <v>17</v>
      </c>
      <c r="F41" s="81" t="s">
        <v>30</v>
      </c>
      <c r="G41" s="57" t="s">
        <v>66</v>
      </c>
      <c r="H41" s="7" t="s">
        <v>160</v>
      </c>
      <c r="I41" s="81"/>
      <c r="J41" s="81"/>
      <c r="K41" s="65"/>
    </row>
    <row r="42" spans="3:11" x14ac:dyDescent="0.4">
      <c r="C42" s="10" t="e">
        <f t="shared" si="3"/>
        <v>#REF!</v>
      </c>
      <c r="D42" s="62"/>
      <c r="E42" s="49" t="s">
        <v>17</v>
      </c>
      <c r="F42" s="81" t="s">
        <v>30</v>
      </c>
      <c r="G42" s="73" t="s">
        <v>67</v>
      </c>
      <c r="H42" s="81" t="str">
        <f t="shared" si="5"/>
        <v>10m outside boundary</v>
      </c>
      <c r="I42" s="81"/>
      <c r="J42" s="81"/>
      <c r="K42" s="65"/>
    </row>
    <row r="43" spans="3:11" x14ac:dyDescent="0.4">
      <c r="C43" s="10" t="e">
        <f t="shared" si="3"/>
        <v>#REF!</v>
      </c>
      <c r="D43" s="62"/>
      <c r="E43" s="49" t="s">
        <v>17</v>
      </c>
      <c r="F43" s="82" t="s">
        <v>30</v>
      </c>
      <c r="G43" s="75" t="s">
        <v>67</v>
      </c>
      <c r="H43" s="82" t="str">
        <f t="shared" si="5"/>
        <v>20m outside boundary</v>
      </c>
      <c r="I43" s="82"/>
      <c r="J43" s="82"/>
      <c r="K43" s="66"/>
    </row>
    <row r="44" spans="3:11" x14ac:dyDescent="0.4">
      <c r="C44" s="10" t="e">
        <f t="shared" si="3"/>
        <v>#REF!</v>
      </c>
      <c r="D44" s="62"/>
      <c r="E44" s="49" t="s">
        <v>17</v>
      </c>
      <c r="F44" s="80" t="s">
        <v>35</v>
      </c>
      <c r="G44" s="71" t="s">
        <v>66</v>
      </c>
      <c r="H44" s="80" t="str">
        <f t="shared" si="5"/>
        <v>20m inside boundary</v>
      </c>
      <c r="I44" s="80"/>
      <c r="J44" s="80"/>
      <c r="K44" s="64"/>
    </row>
    <row r="45" spans="3:11" x14ac:dyDescent="0.4">
      <c r="C45" s="10" t="e">
        <f t="shared" si="3"/>
        <v>#REF!</v>
      </c>
      <c r="D45" s="62"/>
      <c r="E45" s="49" t="s">
        <v>17</v>
      </c>
      <c r="F45" s="81" t="s">
        <v>35</v>
      </c>
      <c r="G45" s="72" t="s">
        <v>66</v>
      </c>
      <c r="H45" s="81" t="str">
        <f t="shared" si="5"/>
        <v>10m inside boundary</v>
      </c>
      <c r="I45" s="81"/>
      <c r="J45" s="81"/>
      <c r="K45" s="65"/>
    </row>
    <row r="46" spans="3:11" x14ac:dyDescent="0.4">
      <c r="C46" s="10" t="e">
        <f t="shared" si="3"/>
        <v>#REF!</v>
      </c>
      <c r="D46" s="62"/>
      <c r="E46" s="49" t="s">
        <v>17</v>
      </c>
      <c r="F46" s="81" t="s">
        <v>35</v>
      </c>
      <c r="G46" s="57" t="s">
        <v>66</v>
      </c>
      <c r="H46" s="7" t="s">
        <v>160</v>
      </c>
      <c r="I46" s="81"/>
      <c r="J46" s="81"/>
      <c r="K46" s="65"/>
    </row>
    <row r="47" spans="3:11" x14ac:dyDescent="0.4">
      <c r="C47" s="10" t="e">
        <f t="shared" si="3"/>
        <v>#REF!</v>
      </c>
      <c r="D47" s="62"/>
      <c r="E47" s="49" t="s">
        <v>17</v>
      </c>
      <c r="F47" s="81" t="s">
        <v>35</v>
      </c>
      <c r="G47" s="72" t="s">
        <v>67</v>
      </c>
      <c r="H47" s="81" t="str">
        <f t="shared" si="5"/>
        <v>10m outside boundary</v>
      </c>
      <c r="I47" s="81"/>
      <c r="J47" s="81"/>
      <c r="K47" s="65"/>
    </row>
    <row r="48" spans="3:11" x14ac:dyDescent="0.4">
      <c r="C48" s="10" t="e">
        <f t="shared" si="3"/>
        <v>#REF!</v>
      </c>
      <c r="D48" s="62"/>
      <c r="E48" s="50" t="s">
        <v>17</v>
      </c>
      <c r="F48" s="82" t="s">
        <v>35</v>
      </c>
      <c r="G48" s="61" t="s">
        <v>67</v>
      </c>
      <c r="H48" s="82" t="str">
        <f t="shared" si="5"/>
        <v>20m outside boundary</v>
      </c>
      <c r="I48" s="82"/>
      <c r="J48" s="82"/>
      <c r="K48" s="66"/>
    </row>
    <row r="50" spans="3:8" x14ac:dyDescent="0.4">
      <c r="D50" s="2" t="s">
        <v>77</v>
      </c>
      <c r="G50" s="8"/>
      <c r="H50" s="8"/>
    </row>
    <row r="51" spans="3:8" hidden="1" x14ac:dyDescent="0.4">
      <c r="C51" s="1">
        <v>6.21</v>
      </c>
      <c r="D51" s="1">
        <v>6.22</v>
      </c>
      <c r="E51" s="1">
        <v>6.23</v>
      </c>
      <c r="F51" s="1">
        <v>6.24</v>
      </c>
      <c r="G51" s="1">
        <v>6.25</v>
      </c>
      <c r="H51" s="1">
        <v>6.26</v>
      </c>
    </row>
    <row r="52" spans="3:8" x14ac:dyDescent="0.4">
      <c r="C52" s="13" t="s">
        <v>0</v>
      </c>
      <c r="D52" s="13" t="s">
        <v>28</v>
      </c>
      <c r="E52" s="13" t="s">
        <v>7</v>
      </c>
      <c r="F52" s="13" t="s">
        <v>37</v>
      </c>
      <c r="G52" s="13" t="s">
        <v>38</v>
      </c>
      <c r="H52" s="13" t="s">
        <v>39</v>
      </c>
    </row>
    <row r="53" spans="3:8" x14ac:dyDescent="0.4">
      <c r="C53" s="22" t="e">
        <f>C5</f>
        <v>#REF!</v>
      </c>
      <c r="D53" s="22" t="str">
        <f>E6</f>
        <v/>
      </c>
      <c r="E53" s="22" t="str">
        <f>G5</f>
        <v>Inside site boundary</v>
      </c>
      <c r="F53" s="23" t="str">
        <f>IFERROR(AVERAGE(I5:J6,I19:J20,I24:J25,I29:J30),"")</f>
        <v/>
      </c>
      <c r="G53" s="10" t="str" cm="1">
        <f t="array" ref="G53">IFERROR(INDEX(Table517276[EQS category ref], MATCH(1, (Table4771[[#This Row],[Abiotic indicator]]=Table517276[Abiotic index ref])*(Table4771[[#This Row],[Avg. indicator value]]&gt;=Table517276[Equal or larger than])*(Table4771[[#This Row],[Avg. indicator value]]&lt;Table517276[smaller than]),0)),"")</f>
        <v/>
      </c>
      <c r="H53" s="22" t="str" cm="1">
        <f t="array" ref="H53">IFERROR(_xlfn.IFS(Table4771[[#This Row],[EQS category]]="Bad",5, Table4771[[#This Row],[EQS category]]="Poor",4, Table4771[[#This Row],[EQS category]]="Moderate",3, Table4771[[#This Row],[EQS category]]="Good",2, Table4771[[#This Row],[EQS category]]="High",1),"")</f>
        <v/>
      </c>
    </row>
    <row r="54" spans="3:8" x14ac:dyDescent="0.4">
      <c r="C54" s="22" t="e">
        <f>C10</f>
        <v>#REF!</v>
      </c>
      <c r="D54" s="22" t="str">
        <f>E10</f>
        <v>Redox potential (EhNHE)</v>
      </c>
      <c r="E54" s="22" t="str">
        <f>G10</f>
        <v>Inside site boundary</v>
      </c>
      <c r="F54" s="23" t="str">
        <f>IFERROR(AVERAGE(I10:J11, I34:J35,I39:J40,I44:J45),"")</f>
        <v/>
      </c>
      <c r="G54" s="10" t="str" cm="1">
        <f t="array" ref="G54">IFERROR(INDEX(Table517276[EQS category ref], MATCH(1, (Table4771[[#This Row],[Abiotic indicator]]=Table517276[Abiotic index ref])*(Table4771[[#This Row],[Avg. indicator value]]&gt;=Table517276[Equal or larger than])*(Table4771[[#This Row],[Avg. indicator value]]&lt;Table517276[smaller than]),0)),"")</f>
        <v/>
      </c>
      <c r="H54" s="22" t="str" cm="1">
        <f t="array" ref="H54">IFERROR(_xlfn.IFS(Table4771[[#This Row],[EQS category]]="Bad",5, Table4771[[#This Row],[EQS category]]="Poor",4, Table4771[[#This Row],[EQS category]]="Moderate",3, Table4771[[#This Row],[EQS category]]="Good",2, Table4771[[#This Row],[EQS category]]="High",1),"")</f>
        <v/>
      </c>
    </row>
    <row r="55" spans="3:8" x14ac:dyDescent="0.4">
      <c r="C55" s="22" t="e">
        <f>C7</f>
        <v>#REF!</v>
      </c>
      <c r="D55" s="22" t="str">
        <f>E7</f>
        <v/>
      </c>
      <c r="E55" s="22" t="str">
        <f>G7</f>
        <v>Inside site boundary</v>
      </c>
      <c r="F55" s="23" t="str">
        <f>IFERROR(AVERAGE(I7:J7, I21:J21,I26:J26,I31:J31),"")</f>
        <v/>
      </c>
      <c r="G55" s="10" t="str" cm="1">
        <f t="array" ref="G55">IFERROR(INDEX(Table517276[EQS category ref], MATCH(1, (Table4771[[#This Row],[Abiotic indicator]]=Table517276[Abiotic index ref])*(Table4771[[#This Row],[Avg. indicator value]]&gt;=Table517276[Equal or larger than])*(Table4771[[#This Row],[Avg. indicator value]]&lt;Table517276[smaller than]),0)),"")</f>
        <v/>
      </c>
      <c r="H55" s="22" t="str" cm="1">
        <f t="array" ref="H55">IFERROR(_xlfn.IFS(Table4771[[#This Row],[EQS category]]="Bad",5, Table4771[[#This Row],[EQS category]]="Poor",4, Table4771[[#This Row],[EQS category]]="Moderate",3, Table4771[[#This Row],[EQS category]]="Good",2, Table4771[[#This Row],[EQS category]]="High",1),"")</f>
        <v/>
      </c>
    </row>
    <row r="56" spans="3:8" x14ac:dyDescent="0.4">
      <c r="C56" s="22" t="e">
        <f>C12</f>
        <v>#REF!</v>
      </c>
      <c r="D56" s="22" t="str">
        <f>E12</f>
        <v>Redox potential (EhNHE)</v>
      </c>
      <c r="E56" s="22" t="str">
        <f>G12</f>
        <v>Inside site boundary</v>
      </c>
      <c r="F56" s="23" t="str">
        <f>IFERROR(AVERAGE(I12:J12, I36:J36,I41:J41,I46:J46),"")</f>
        <v/>
      </c>
      <c r="G56" s="10" t="str" cm="1">
        <f t="array" ref="G56">IFERROR(INDEX(Table517276[EQS category ref], MATCH(1, (Table4771[[#This Row],[Abiotic indicator]]=Table517276[Abiotic index ref])*(Table4771[[#This Row],[Avg. indicator value]]&gt;=Table517276[Equal or larger than])*(Table4771[[#This Row],[Avg. indicator value]]&lt;Table517276[smaller than]),0)),"")</f>
        <v/>
      </c>
      <c r="H56" s="22" t="str" cm="1">
        <f t="array" ref="H56">IFERROR(_xlfn.IFS(Table4771[[#This Row],[EQS category]]="Bad",5, Table4771[[#This Row],[EQS category]]="Poor",4, Table4771[[#This Row],[EQS category]]="Moderate",3, Table4771[[#This Row],[EQS category]]="Good",2, Table4771[[#This Row],[EQS category]]="High",1),"")</f>
        <v/>
      </c>
    </row>
    <row r="57" spans="3:8" x14ac:dyDescent="0.4">
      <c r="C57" s="22" t="e">
        <f>C8</f>
        <v>#REF!</v>
      </c>
      <c r="D57" s="22" t="str">
        <f>E8</f>
        <v/>
      </c>
      <c r="E57" s="22" t="str">
        <f>G8</f>
        <v>Outside site boundary</v>
      </c>
      <c r="F57" s="23" t="str">
        <f>IFERROR(AVERAGE(I8:J9, I22:J23,I27:J28,I32:J33),"")</f>
        <v/>
      </c>
      <c r="G57" s="10" t="str" cm="1">
        <f t="array" ref="G57">IFERROR(INDEX(Table517276[EQS category ref], MATCH(1, (Table4771[[#This Row],[Abiotic indicator]]=Table517276[Abiotic index ref])*(Table4771[[#This Row],[Avg. indicator value]]&gt;=Table517276[Equal or larger than])*(Table4771[[#This Row],[Avg. indicator value]]&lt;Table517276[smaller than]),0)),"")</f>
        <v/>
      </c>
      <c r="H57" s="22" t="str" cm="1">
        <f t="array" ref="H57">IFERROR(_xlfn.IFS(Table4771[[#This Row],[EQS category]]="Bad",5, Table4771[[#This Row],[EQS category]]="Poor",4, Table4771[[#This Row],[EQS category]]="Moderate",3, Table4771[[#This Row],[EQS category]]="Good",2, Table4771[[#This Row],[EQS category]]="High",1),"")</f>
        <v/>
      </c>
    </row>
    <row r="58" spans="3:8" x14ac:dyDescent="0.4">
      <c r="C58" s="22" t="e">
        <f>C13</f>
        <v>#REF!</v>
      </c>
      <c r="D58" s="22" t="str">
        <f>E13</f>
        <v>Redox potential (EhNHE)</v>
      </c>
      <c r="E58" s="22" t="str">
        <f>G13</f>
        <v>Outside site boundary</v>
      </c>
      <c r="F58" s="23" t="str">
        <f>IFERROR(AVERAGE(I13:J14, I37:J38,I42:J43,I47:J48),"")</f>
        <v/>
      </c>
      <c r="G58" s="10" t="str" cm="1">
        <f t="array" ref="G58">IFERROR(INDEX(Table517276[EQS category ref], MATCH(1, (Table4771[[#This Row],[Abiotic indicator]]=Table517276[Abiotic index ref])*(Table4771[[#This Row],[Avg. indicator value]]&gt;=Table517276[Equal or larger than])*(Table4771[[#This Row],[Avg. indicator value]]&lt;Table517276[smaller than]),0)),"")</f>
        <v/>
      </c>
      <c r="H58" s="22" t="str" cm="1">
        <f t="array" ref="H58">IFERROR(_xlfn.IFS(Table4771[[#This Row],[EQS category]]="Bad",5, Table4771[[#This Row],[EQS category]]="Poor",4, Table4771[[#This Row],[EQS category]]="Moderate",3, Table4771[[#This Row],[EQS category]]="Good",2, Table4771[[#This Row],[EQS category]]="High",1),"")</f>
        <v/>
      </c>
    </row>
    <row r="60" spans="3:8" x14ac:dyDescent="0.4">
      <c r="D60" s="2" t="s">
        <v>40</v>
      </c>
      <c r="E60" s="3"/>
      <c r="F60" s="3"/>
      <c r="G60" s="3"/>
    </row>
    <row r="61" spans="3:8" hidden="1" x14ac:dyDescent="0.4">
      <c r="C61" s="1">
        <v>6.27</v>
      </c>
      <c r="D61" s="1">
        <v>6.28</v>
      </c>
      <c r="E61" s="1">
        <v>6.29</v>
      </c>
      <c r="F61" s="1">
        <v>6.31</v>
      </c>
    </row>
    <row r="62" spans="3:8" ht="17.399999999999999" thickBot="1" x14ac:dyDescent="0.45">
      <c r="C62" s="18" t="s">
        <v>41</v>
      </c>
      <c r="D62" s="18" t="s">
        <v>7</v>
      </c>
      <c r="E62" s="26" t="s">
        <v>42</v>
      </c>
      <c r="F62" s="26" t="s">
        <v>43</v>
      </c>
      <c r="G62" s="5"/>
    </row>
    <row r="63" spans="3:8" ht="17.399999999999999" thickTop="1" x14ac:dyDescent="0.4">
      <c r="C63" s="22" t="e">
        <f>C53</f>
        <v>#REF!</v>
      </c>
      <c r="D63" s="27" t="str">
        <f>E53</f>
        <v>Inside site boundary</v>
      </c>
      <c r="E63" s="10" t="str" cm="1">
        <f t="array" ref="E63">IFERROR(_xlfn.IFS(D53= "Total Free Sulphide (S2-UV μM)", (H53*0.75+H54*0.25), D53="Total Free Sulphide (S2-ISE μM)", (H53+H54)/2),"")</f>
        <v/>
      </c>
      <c r="F63" s="10" t="str" cm="1">
        <f t="array" ref="F63">IFERROR(INDEX(Table2015[EQS category ref], MATCH(1,(Table484573[[#This Row],[Zone EQS score]]&gt;Table2015[Larger than])*(Table484573[[#This Row],[Zone EQS score]]&lt;=Table2015[Equal or smaller than]),0)),"")</f>
        <v/>
      </c>
    </row>
    <row r="64" spans="3:8" x14ac:dyDescent="0.4">
      <c r="C64" s="22" t="e">
        <f>C55</f>
        <v>#REF!</v>
      </c>
      <c r="D64" s="27" t="str">
        <f>E55</f>
        <v>Inside site boundary</v>
      </c>
      <c r="E64" s="10" t="str" cm="1">
        <f t="array" ref="E64">IFERROR(_xlfn.IFS(D55= "Total Free Sulphide (S2-UV μM)", (H55*0.75+H56*0.25), D55="Total Free Sulphide (S2-ISE μM)", (H55+H56)/2),"")</f>
        <v/>
      </c>
      <c r="F64" s="10" t="str" cm="1">
        <f t="array" ref="F64">IFERROR(INDEX(Table2015[EQS category ref], MATCH(1,(Table484573[[#This Row],[Zone EQS score]]&gt;Table2015[Larger than])*(Table484573[[#This Row],[Zone EQS score]]&lt;=Table2015[Equal or smaller than]),0)),"")</f>
        <v/>
      </c>
    </row>
    <row r="65" spans="3:6" x14ac:dyDescent="0.4">
      <c r="C65" s="22" t="e">
        <f>C57</f>
        <v>#REF!</v>
      </c>
      <c r="D65" s="27" t="str">
        <f>E57</f>
        <v>Outside site boundary</v>
      </c>
      <c r="E65" s="10" t="str" cm="1">
        <f t="array" ref="E65">IFERROR(_xlfn.IFS(D57= "Total Free Sulphide (S2-UV μM)", (H57*0.75+H58*0.25), D57="Total Free Sulphide (S2-ISE μM)",(H57+H58)/2),"")</f>
        <v/>
      </c>
      <c r="F65" s="10" t="str" cm="1">
        <f t="array" ref="F65">IFERROR(INDEX(Table2015[EQS category ref], MATCH(1,(Table484573[[#This Row],[Zone EQS score]]&gt;Table2015[Larger than])*(Table484573[[#This Row],[Zone EQS score]]&lt;=Table2015[Equal or smaller than]),0)),"")</f>
        <v/>
      </c>
    </row>
    <row r="67" spans="3:6" x14ac:dyDescent="0.4">
      <c r="D67" s="2" t="s">
        <v>44</v>
      </c>
    </row>
    <row r="68" spans="3:6" hidden="1" x14ac:dyDescent="0.4">
      <c r="C68" s="1">
        <v>6.32</v>
      </c>
      <c r="D68" s="1">
        <v>6.33</v>
      </c>
    </row>
    <row r="69" spans="3:6" x14ac:dyDescent="0.4">
      <c r="C69" s="18" t="s">
        <v>0</v>
      </c>
      <c r="D69" s="17" t="s">
        <v>72</v>
      </c>
    </row>
    <row r="70" spans="3:6" x14ac:dyDescent="0.4">
      <c r="C70" s="27" t="e">
        <f>C63</f>
        <v>#REF!</v>
      </c>
      <c r="D70" s="10" t="str" cm="1">
        <f t="array" ref="D70">IFERROR(INDEX(Table76[Benthic status], MATCH(1, (F63=Table76[Inside site boundary])*(F64=Table76[Outside site boundary])*(F65=Table76[Outside site boundary]), 0)),"")</f>
        <v/>
      </c>
    </row>
    <row r="72" spans="3:6" ht="16.2" customHeight="1" x14ac:dyDescent="0.4"/>
  </sheetData>
  <sheetProtection algorithmName="SHA-512" hashValue="9ZyK4YPlFQEvPtu6BcD5VRkKEDGLrvxjwjyrNdG+jLaFtMz+jWQL0B+eLG7ufqWgxQHpOIlB2Jes1xiR1W1zsw==" saltValue="fTNgLX0lCwHG1ci9Thzm5w==" spinCount="100000" sheet="1" objects="1" scenarios="1"/>
  <phoneticPr fontId="1" type="noConversion"/>
  <dataValidations count="2">
    <dataValidation type="decimal" allowBlank="1" showInputMessage="1" showErrorMessage="1" sqref="I19:J48 I5:J14" xr:uid="{4FF213C0-ADB5-4F48-9690-73D4E7382885}">
      <formula1>-100000</formula1>
      <formula2>100000</formula2>
    </dataValidation>
    <dataValidation type="date" allowBlank="1" showInputMessage="1" showErrorMessage="1" sqref="D19:D48 D5:D14" xr:uid="{70F145CB-0E08-4773-8F4A-5E31229A7535}">
      <formula1>43831</formula1>
      <formula2>73051</formula2>
    </dataValidation>
  </dataValidations>
  <pageMargins left="0.7" right="0.7" top="0.75" bottom="0.75" header="0.3" footer="0.3"/>
  <ignoredErrors>
    <ignoredError sqref="F53:F58 E63:E65 C63:C65" calculatedColumn="1"/>
    <ignoredError sqref="H10:H14 H34:H35 H47:H48 H42:H45 H37:H40" unlockedFormula="1"/>
    <ignoredError sqref="D55 E54 C54:C55" formula="1"/>
  </ignoredErrors>
  <drawing r:id="rId1"/>
  <tableParts count="8">
    <tablePart r:id="rId2"/>
    <tablePart r:id="rId3"/>
    <tablePart r:id="rId4"/>
    <tablePart r:id="rId5"/>
    <tablePart r:id="rId6"/>
    <tablePart r:id="rId7"/>
    <tablePart r:id="rId8"/>
    <tablePart r:id="rId9"/>
  </tableParts>
  <extLst>
    <ext xmlns:x14="http://schemas.microsoft.com/office/spreadsheetml/2009/9/main" uri="{CCE6A557-97BC-4b89-ADB6-D9C93CAAB3DF}">
      <x14:dataValidations xmlns:xm="http://schemas.microsoft.com/office/excel/2006/main" count="1">
        <x14:dataValidation type="list" allowBlank="1" showInputMessage="1" showErrorMessage="1" xr:uid="{66570993-E108-4DB6-B641-1FACE2D96412}">
          <x14:formula1>
            <xm:f>'Dropdown table'!$Y$2:$Y$4</xm:f>
          </x14:formula1>
          <xm:sqref>E5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A767A-0323-42D6-900D-6B0A02327870}">
  <sheetPr codeName="Sheet11">
    <tabColor theme="9" tint="0.59999389629810485"/>
  </sheetPr>
  <dimension ref="C1:AJ89"/>
  <sheetViews>
    <sheetView zoomScale="80" zoomScaleNormal="80" workbookViewId="0"/>
  </sheetViews>
  <sheetFormatPr defaultColWidth="9" defaultRowHeight="16.8" x14ac:dyDescent="0.4"/>
  <cols>
    <col min="1" max="1" width="9" style="1"/>
    <col min="2" max="2" width="0" style="1" hidden="1" customWidth="1"/>
    <col min="3" max="3" width="13.44140625" style="1" hidden="1" customWidth="1"/>
    <col min="4" max="4" width="26.33203125" style="1" customWidth="1"/>
    <col min="5" max="5" width="28.33203125" style="1" customWidth="1"/>
    <col min="6" max="6" width="26.5546875" style="1" bestFit="1" customWidth="1"/>
    <col min="7" max="7" width="27" style="1" customWidth="1"/>
    <col min="8" max="8" width="28.33203125" style="1" customWidth="1"/>
    <col min="9" max="9" width="17.88671875" style="1" customWidth="1"/>
    <col min="10" max="10" width="18.6640625" style="1" customWidth="1"/>
    <col min="11" max="11" width="13.5546875" style="1" customWidth="1"/>
    <col min="12" max="26" width="9" style="1" customWidth="1"/>
    <col min="27" max="36" width="9" style="1" hidden="1" customWidth="1"/>
    <col min="37" max="38" width="0" style="1" hidden="1" customWidth="1"/>
    <col min="39" max="16384" width="9" style="1"/>
  </cols>
  <sheetData>
    <row r="1" spans="3:36" x14ac:dyDescent="0.4">
      <c r="W1" s="3"/>
      <c r="X1" s="3"/>
      <c r="Y1" s="3"/>
      <c r="Z1" s="3"/>
      <c r="AA1" s="3"/>
      <c r="AB1" s="3"/>
    </row>
    <row r="2" spans="3:36" x14ac:dyDescent="0.4">
      <c r="D2" s="2" t="s">
        <v>78</v>
      </c>
      <c r="AA2" s="2" t="s">
        <v>46</v>
      </c>
      <c r="AH2" s="2" t="s">
        <v>3</v>
      </c>
      <c r="AI2"/>
    </row>
    <row r="3" spans="3:36" hidden="1" x14ac:dyDescent="0.4">
      <c r="C3" s="16">
        <v>6.1</v>
      </c>
      <c r="D3" s="16">
        <v>6.2</v>
      </c>
      <c r="E3" s="16">
        <v>6.3</v>
      </c>
      <c r="F3" s="16">
        <v>6.4</v>
      </c>
      <c r="G3" s="16">
        <v>6.5</v>
      </c>
      <c r="H3" s="16">
        <v>6.6</v>
      </c>
      <c r="I3" s="16">
        <v>6.7</v>
      </c>
      <c r="J3" s="16">
        <v>6.8</v>
      </c>
      <c r="K3" s="16">
        <v>6.9</v>
      </c>
      <c r="AI3"/>
      <c r="AJ3" s="3"/>
    </row>
    <row r="4" spans="3:36" ht="43.2" customHeight="1" thickBot="1" x14ac:dyDescent="0.45">
      <c r="C4" s="13" t="s">
        <v>0</v>
      </c>
      <c r="D4" s="12" t="s">
        <v>47</v>
      </c>
      <c r="E4" s="12" t="s">
        <v>48</v>
      </c>
      <c r="F4" s="15" t="s">
        <v>6</v>
      </c>
      <c r="G4" s="46" t="s">
        <v>7</v>
      </c>
      <c r="H4" s="15" t="s">
        <v>65</v>
      </c>
      <c r="I4" s="15" t="s">
        <v>8</v>
      </c>
      <c r="J4" s="15" t="s">
        <v>9</v>
      </c>
      <c r="K4" s="14" t="s">
        <v>1</v>
      </c>
      <c r="L4" s="16"/>
      <c r="S4" s="16"/>
      <c r="AA4" s="1" t="s">
        <v>49</v>
      </c>
      <c r="AB4" s="1" t="s">
        <v>11</v>
      </c>
      <c r="AC4" s="1" t="s">
        <v>12</v>
      </c>
      <c r="AD4" s="1" t="s">
        <v>13</v>
      </c>
      <c r="AE4" s="1" t="s">
        <v>1</v>
      </c>
      <c r="AH4" s="37" t="s">
        <v>66</v>
      </c>
      <c r="AI4" s="24" t="s">
        <v>67</v>
      </c>
      <c r="AJ4" s="29" t="s">
        <v>14</v>
      </c>
    </row>
    <row r="5" spans="3:36" ht="17.399999999999999" thickTop="1" x14ac:dyDescent="0.4">
      <c r="C5" s="10" t="e">
        <f xml:space="preserve"> IF(#REF!= 0, "",#REF!)</f>
        <v>#REF!</v>
      </c>
      <c r="D5" s="62"/>
      <c r="E5" s="69" t="s">
        <v>15</v>
      </c>
      <c r="F5" s="83" t="s">
        <v>16</v>
      </c>
      <c r="G5" s="51" t="s">
        <v>66</v>
      </c>
      <c r="H5" s="83" t="s">
        <v>68</v>
      </c>
      <c r="I5" s="83"/>
      <c r="J5" s="83"/>
      <c r="K5" s="64"/>
      <c r="AA5" s="1" t="s">
        <v>50</v>
      </c>
      <c r="AB5" s="4">
        <v>80.000010000000003</v>
      </c>
      <c r="AC5" s="4">
        <v>10000000</v>
      </c>
      <c r="AD5" s="1" t="s">
        <v>18</v>
      </c>
      <c r="AE5" s="1" t="s">
        <v>51</v>
      </c>
      <c r="AH5" s="39" t="s">
        <v>20</v>
      </c>
      <c r="AI5" s="20" t="s">
        <v>20</v>
      </c>
      <c r="AJ5" s="30" t="s">
        <v>22</v>
      </c>
    </row>
    <row r="6" spans="3:36" x14ac:dyDescent="0.4">
      <c r="C6" s="10" t="e">
        <f>C$5</f>
        <v>#REF!</v>
      </c>
      <c r="D6" s="62"/>
      <c r="E6" s="52" t="str">
        <f>IF(E5 = "Select", "", E5)</f>
        <v/>
      </c>
      <c r="F6" s="6" t="s">
        <v>16</v>
      </c>
      <c r="G6" s="10" t="s">
        <v>66</v>
      </c>
      <c r="H6" s="6" t="s">
        <v>69</v>
      </c>
      <c r="I6" s="6"/>
      <c r="J6" s="6"/>
      <c r="K6" s="65"/>
      <c r="AA6" s="1" t="s">
        <v>50</v>
      </c>
      <c r="AB6" s="4">
        <v>50</v>
      </c>
      <c r="AC6" s="4">
        <v>80.000010000000003</v>
      </c>
      <c r="AD6" s="1" t="s">
        <v>23</v>
      </c>
      <c r="AG6" s="3"/>
      <c r="AH6" s="41" t="s">
        <v>20</v>
      </c>
      <c r="AI6" s="11" t="s">
        <v>21</v>
      </c>
      <c r="AJ6" s="31" t="s">
        <v>22</v>
      </c>
    </row>
    <row r="7" spans="3:36" x14ac:dyDescent="0.4">
      <c r="C7" s="10" t="e">
        <f t="shared" ref="C7:C62" si="0">C$5</f>
        <v>#REF!</v>
      </c>
      <c r="D7" s="62"/>
      <c r="E7" s="52" t="str">
        <f t="shared" ref="E7:E9" si="1">IF(E6 = "Select", "", E6)</f>
        <v/>
      </c>
      <c r="F7" s="6" t="s">
        <v>16</v>
      </c>
      <c r="G7" s="57" t="s">
        <v>66</v>
      </c>
      <c r="H7" s="7" t="s">
        <v>160</v>
      </c>
      <c r="I7" s="6"/>
      <c r="J7" s="6"/>
      <c r="K7" s="65"/>
      <c r="AA7" s="1" t="s">
        <v>50</v>
      </c>
      <c r="AB7" s="4">
        <v>35</v>
      </c>
      <c r="AC7" s="4">
        <v>50</v>
      </c>
      <c r="AD7" s="1" t="s">
        <v>24</v>
      </c>
      <c r="AG7" s="3"/>
      <c r="AH7" s="39" t="s">
        <v>20</v>
      </c>
      <c r="AI7" s="20" t="s">
        <v>24</v>
      </c>
      <c r="AJ7" s="30" t="s">
        <v>22</v>
      </c>
    </row>
    <row r="8" spans="3:36" x14ac:dyDescent="0.4">
      <c r="C8" s="10" t="e">
        <f t="shared" si="0"/>
        <v>#REF!</v>
      </c>
      <c r="D8" s="62"/>
      <c r="E8" s="52" t="str">
        <f t="shared" si="1"/>
        <v/>
      </c>
      <c r="F8" s="6" t="s">
        <v>16</v>
      </c>
      <c r="G8" s="10" t="s">
        <v>67</v>
      </c>
      <c r="H8" s="6" t="s">
        <v>70</v>
      </c>
      <c r="I8" s="6"/>
      <c r="J8" s="6"/>
      <c r="K8" s="65"/>
      <c r="AA8" s="1" t="s">
        <v>50</v>
      </c>
      <c r="AB8" s="4">
        <v>15</v>
      </c>
      <c r="AC8" s="4">
        <v>35</v>
      </c>
      <c r="AD8" s="1" t="s">
        <v>20</v>
      </c>
      <c r="AG8" s="3"/>
      <c r="AH8" s="41" t="s">
        <v>20</v>
      </c>
      <c r="AI8" s="11" t="s">
        <v>23</v>
      </c>
      <c r="AJ8" s="31" t="s">
        <v>22</v>
      </c>
    </row>
    <row r="9" spans="3:36" x14ac:dyDescent="0.4">
      <c r="C9" s="10" t="e">
        <f t="shared" si="0"/>
        <v>#REF!</v>
      </c>
      <c r="D9" s="62"/>
      <c r="E9" s="52" t="str">
        <f t="shared" si="1"/>
        <v/>
      </c>
      <c r="F9" s="84" t="s">
        <v>16</v>
      </c>
      <c r="G9" s="53" t="s">
        <v>67</v>
      </c>
      <c r="H9" s="84" t="s">
        <v>71</v>
      </c>
      <c r="I9" s="84"/>
      <c r="J9" s="84"/>
      <c r="K9" s="66"/>
      <c r="AA9" s="1" t="s">
        <v>50</v>
      </c>
      <c r="AB9" s="4">
        <v>0</v>
      </c>
      <c r="AC9" s="4">
        <v>15</v>
      </c>
      <c r="AD9" s="1" t="s">
        <v>21</v>
      </c>
      <c r="AE9" s="1" t="s">
        <v>25</v>
      </c>
      <c r="AH9" s="39" t="s">
        <v>20</v>
      </c>
      <c r="AI9" s="20" t="s">
        <v>18</v>
      </c>
      <c r="AJ9" s="30" t="s">
        <v>22</v>
      </c>
    </row>
    <row r="10" spans="3:36" x14ac:dyDescent="0.4">
      <c r="C10" s="10" t="e">
        <f t="shared" si="0"/>
        <v>#REF!</v>
      </c>
      <c r="D10" s="62"/>
      <c r="E10" s="52" t="str">
        <f t="shared" ref="E10:E24" si="2">IF(E9 = "Select", "", E9)</f>
        <v/>
      </c>
      <c r="F10" s="83" t="s">
        <v>29</v>
      </c>
      <c r="G10" s="51" t="s">
        <v>66</v>
      </c>
      <c r="H10" s="83" t="s">
        <v>68</v>
      </c>
      <c r="I10" s="83"/>
      <c r="J10" s="83"/>
      <c r="K10" s="64"/>
      <c r="Y10" s="3"/>
      <c r="Z10" s="3"/>
      <c r="AA10" s="1" t="s">
        <v>52</v>
      </c>
      <c r="AB10" s="4">
        <v>0</v>
      </c>
      <c r="AC10" s="4">
        <v>20</v>
      </c>
      <c r="AD10" s="1" t="s">
        <v>18</v>
      </c>
      <c r="AE10" s="1" t="s">
        <v>25</v>
      </c>
      <c r="AH10" s="41" t="s">
        <v>21</v>
      </c>
      <c r="AI10" s="11" t="s">
        <v>20</v>
      </c>
      <c r="AJ10" s="31" t="s">
        <v>22</v>
      </c>
    </row>
    <row r="11" spans="3:36" x14ac:dyDescent="0.4">
      <c r="C11" s="10" t="e">
        <f t="shared" si="0"/>
        <v>#REF!</v>
      </c>
      <c r="D11" s="62"/>
      <c r="E11" s="52" t="str">
        <f t="shared" si="2"/>
        <v/>
      </c>
      <c r="F11" s="6" t="s">
        <v>29</v>
      </c>
      <c r="G11" s="10" t="s">
        <v>66</v>
      </c>
      <c r="H11" s="6" t="s">
        <v>69</v>
      </c>
      <c r="I11" s="6"/>
      <c r="J11" s="6"/>
      <c r="K11" s="65"/>
      <c r="AA11" s="1" t="s">
        <v>52</v>
      </c>
      <c r="AB11" s="4">
        <v>20</v>
      </c>
      <c r="AC11" s="4">
        <v>40.000010000000003</v>
      </c>
      <c r="AD11" s="1" t="s">
        <v>23</v>
      </c>
      <c r="AH11" s="39" t="s">
        <v>21</v>
      </c>
      <c r="AI11" s="20" t="s">
        <v>21</v>
      </c>
      <c r="AJ11" s="30" t="s">
        <v>22</v>
      </c>
    </row>
    <row r="12" spans="3:36" x14ac:dyDescent="0.4">
      <c r="C12" s="10" t="e">
        <f t="shared" si="0"/>
        <v>#REF!</v>
      </c>
      <c r="D12" s="62"/>
      <c r="E12" s="52" t="str">
        <f t="shared" si="2"/>
        <v/>
      </c>
      <c r="F12" s="6" t="s">
        <v>29</v>
      </c>
      <c r="G12" s="57" t="s">
        <v>66</v>
      </c>
      <c r="H12" s="7" t="s">
        <v>160</v>
      </c>
      <c r="I12" s="6"/>
      <c r="J12" s="6"/>
      <c r="K12" s="65"/>
      <c r="AA12" s="1" t="s">
        <v>52</v>
      </c>
      <c r="AB12" s="4">
        <v>40.000010000000003</v>
      </c>
      <c r="AC12" s="4">
        <v>60.000010000000003</v>
      </c>
      <c r="AD12" s="1" t="s">
        <v>24</v>
      </c>
      <c r="AH12" s="41" t="s">
        <v>21</v>
      </c>
      <c r="AI12" s="11" t="s">
        <v>24</v>
      </c>
      <c r="AJ12" s="31" t="s">
        <v>22</v>
      </c>
    </row>
    <row r="13" spans="3:36" x14ac:dyDescent="0.4">
      <c r="C13" s="10" t="e">
        <f t="shared" si="0"/>
        <v>#REF!</v>
      </c>
      <c r="D13" s="62"/>
      <c r="E13" s="52" t="str">
        <f t="shared" si="2"/>
        <v/>
      </c>
      <c r="F13" s="6" t="s">
        <v>29</v>
      </c>
      <c r="G13" s="10" t="s">
        <v>67</v>
      </c>
      <c r="H13" s="6" t="s">
        <v>70</v>
      </c>
      <c r="I13" s="6"/>
      <c r="J13" s="6"/>
      <c r="K13" s="65"/>
      <c r="Y13" s="3"/>
      <c r="Z13" s="3"/>
      <c r="AA13" s="1" t="s">
        <v>52</v>
      </c>
      <c r="AB13" s="4">
        <v>60.000010000000003</v>
      </c>
      <c r="AC13" s="4">
        <v>80.000010000000003</v>
      </c>
      <c r="AD13" s="1" t="s">
        <v>20</v>
      </c>
      <c r="AH13" s="39" t="s">
        <v>21</v>
      </c>
      <c r="AI13" s="20" t="s">
        <v>23</v>
      </c>
      <c r="AJ13" s="30" t="s">
        <v>22</v>
      </c>
    </row>
    <row r="14" spans="3:36" x14ac:dyDescent="0.4">
      <c r="C14" s="10" t="e">
        <f t="shared" si="0"/>
        <v>#REF!</v>
      </c>
      <c r="D14" s="62"/>
      <c r="E14" s="52" t="str">
        <f t="shared" si="2"/>
        <v/>
      </c>
      <c r="F14" s="84" t="s">
        <v>29</v>
      </c>
      <c r="G14" s="53" t="s">
        <v>67</v>
      </c>
      <c r="H14" s="84" t="s">
        <v>71</v>
      </c>
      <c r="I14" s="84"/>
      <c r="J14" s="84"/>
      <c r="K14" s="66"/>
      <c r="AA14" s="1" t="s">
        <v>52</v>
      </c>
      <c r="AB14" s="4">
        <v>80.000010000000003</v>
      </c>
      <c r="AC14" s="4">
        <v>10000000</v>
      </c>
      <c r="AD14" s="1" t="s">
        <v>21</v>
      </c>
      <c r="AE14" s="1" t="s">
        <v>51</v>
      </c>
      <c r="AH14" s="41" t="s">
        <v>21</v>
      </c>
      <c r="AI14" s="11" t="s">
        <v>18</v>
      </c>
      <c r="AJ14" s="31" t="s">
        <v>22</v>
      </c>
    </row>
    <row r="15" spans="3:36" x14ac:dyDescent="0.4">
      <c r="C15" s="10" t="e">
        <f t="shared" si="0"/>
        <v>#REF!</v>
      </c>
      <c r="D15" s="62"/>
      <c r="E15" s="52" t="str">
        <f t="shared" si="2"/>
        <v/>
      </c>
      <c r="F15" s="83" t="s">
        <v>30</v>
      </c>
      <c r="G15" s="51" t="s">
        <v>66</v>
      </c>
      <c r="H15" s="83" t="s">
        <v>68</v>
      </c>
      <c r="I15" s="83"/>
      <c r="J15" s="83"/>
      <c r="K15" s="64"/>
      <c r="AA15" s="1" t="s">
        <v>53</v>
      </c>
      <c r="AB15" s="4">
        <v>0</v>
      </c>
      <c r="AC15" s="4">
        <v>3.1E-2</v>
      </c>
      <c r="AD15" s="1" t="s">
        <v>18</v>
      </c>
      <c r="AH15" s="39" t="s">
        <v>24</v>
      </c>
      <c r="AI15" s="20" t="s">
        <v>20</v>
      </c>
      <c r="AJ15" s="30" t="s">
        <v>22</v>
      </c>
    </row>
    <row r="16" spans="3:36" x14ac:dyDescent="0.4">
      <c r="C16" s="10" t="e">
        <f t="shared" si="0"/>
        <v>#REF!</v>
      </c>
      <c r="D16" s="62"/>
      <c r="E16" s="52" t="str">
        <f t="shared" si="2"/>
        <v/>
      </c>
      <c r="F16" s="6" t="s">
        <v>30</v>
      </c>
      <c r="G16" s="10" t="s">
        <v>66</v>
      </c>
      <c r="H16" s="6" t="s">
        <v>69</v>
      </c>
      <c r="I16" s="6"/>
      <c r="J16" s="6"/>
      <c r="K16" s="65"/>
      <c r="AA16" s="1" t="s">
        <v>53</v>
      </c>
      <c r="AB16" s="4">
        <v>3.1E-2</v>
      </c>
      <c r="AC16" s="4">
        <v>0.12600001</v>
      </c>
      <c r="AD16" s="1" t="s">
        <v>23</v>
      </c>
      <c r="AH16" s="41" t="s">
        <v>24</v>
      </c>
      <c r="AI16" s="11" t="s">
        <v>21</v>
      </c>
      <c r="AJ16" s="31" t="s">
        <v>22</v>
      </c>
    </row>
    <row r="17" spans="3:36" x14ac:dyDescent="0.4">
      <c r="C17" s="10" t="e">
        <f t="shared" si="0"/>
        <v>#REF!</v>
      </c>
      <c r="D17" s="62"/>
      <c r="E17" s="52" t="str">
        <f t="shared" si="2"/>
        <v/>
      </c>
      <c r="F17" s="6" t="s">
        <v>30</v>
      </c>
      <c r="G17" s="57" t="s">
        <v>66</v>
      </c>
      <c r="H17" s="7" t="s">
        <v>160</v>
      </c>
      <c r="I17" s="6"/>
      <c r="J17" s="6"/>
      <c r="K17" s="65"/>
      <c r="AA17" s="1" t="s">
        <v>53</v>
      </c>
      <c r="AB17" s="4">
        <v>0.12600001</v>
      </c>
      <c r="AC17" s="4">
        <v>0.18700000999999999</v>
      </c>
      <c r="AD17" s="1" t="s">
        <v>24</v>
      </c>
      <c r="AH17" s="39" t="s">
        <v>24</v>
      </c>
      <c r="AI17" s="20" t="s">
        <v>24</v>
      </c>
      <c r="AJ17" s="30" t="s">
        <v>45</v>
      </c>
    </row>
    <row r="18" spans="3:36" x14ac:dyDescent="0.4">
      <c r="C18" s="10" t="e">
        <f t="shared" si="0"/>
        <v>#REF!</v>
      </c>
      <c r="D18" s="62"/>
      <c r="E18" s="52" t="str">
        <f t="shared" si="2"/>
        <v/>
      </c>
      <c r="F18" s="6" t="s">
        <v>30</v>
      </c>
      <c r="G18" s="10" t="s">
        <v>67</v>
      </c>
      <c r="H18" s="6" t="s">
        <v>70</v>
      </c>
      <c r="I18" s="6"/>
      <c r="J18" s="6"/>
      <c r="K18" s="65"/>
      <c r="AA18" s="1" t="s">
        <v>53</v>
      </c>
      <c r="AB18" s="4">
        <v>0.18700000999999999</v>
      </c>
      <c r="AC18" s="4">
        <v>0.23700001000000001</v>
      </c>
      <c r="AD18" s="1" t="s">
        <v>20</v>
      </c>
      <c r="AH18" s="41" t="s">
        <v>24</v>
      </c>
      <c r="AI18" s="11" t="s">
        <v>23</v>
      </c>
      <c r="AJ18" s="31" t="s">
        <v>45</v>
      </c>
    </row>
    <row r="19" spans="3:36" x14ac:dyDescent="0.4">
      <c r="C19" s="10" t="e">
        <f t="shared" si="0"/>
        <v>#REF!</v>
      </c>
      <c r="D19" s="62"/>
      <c r="E19" s="52" t="str">
        <f t="shared" si="2"/>
        <v/>
      </c>
      <c r="F19" s="84" t="s">
        <v>30</v>
      </c>
      <c r="G19" s="53" t="s">
        <v>67</v>
      </c>
      <c r="H19" s="84" t="s">
        <v>71</v>
      </c>
      <c r="I19" s="84"/>
      <c r="J19" s="84"/>
      <c r="K19" s="66"/>
      <c r="AA19" s="1" t="s">
        <v>53</v>
      </c>
      <c r="AB19" s="4">
        <v>0.23700001000000001</v>
      </c>
      <c r="AC19" s="4">
        <v>10000000</v>
      </c>
      <c r="AD19" s="1" t="s">
        <v>21</v>
      </c>
      <c r="AE19" s="1" t="s">
        <v>51</v>
      </c>
      <c r="AH19" s="39" t="s">
        <v>24</v>
      </c>
      <c r="AI19" s="20" t="s">
        <v>18</v>
      </c>
      <c r="AJ19" s="30" t="s">
        <v>45</v>
      </c>
    </row>
    <row r="20" spans="3:36" x14ac:dyDescent="0.4">
      <c r="C20" s="10" t="e">
        <f t="shared" si="0"/>
        <v>#REF!</v>
      </c>
      <c r="D20" s="62"/>
      <c r="E20" s="52" t="str">
        <f t="shared" si="2"/>
        <v/>
      </c>
      <c r="F20" s="83" t="s">
        <v>35</v>
      </c>
      <c r="G20" s="51" t="s">
        <v>66</v>
      </c>
      <c r="H20" s="83" t="s">
        <v>68</v>
      </c>
      <c r="I20" s="83"/>
      <c r="J20" s="83"/>
      <c r="K20" s="64"/>
      <c r="AA20" s="1" t="s">
        <v>54</v>
      </c>
      <c r="AB20" s="4">
        <v>0</v>
      </c>
      <c r="AC20" s="4">
        <v>1.2</v>
      </c>
      <c r="AD20" s="1" t="s">
        <v>18</v>
      </c>
      <c r="AE20" s="1" t="s">
        <v>25</v>
      </c>
      <c r="AH20" s="41" t="s">
        <v>23</v>
      </c>
      <c r="AI20" s="11" t="s">
        <v>20</v>
      </c>
      <c r="AJ20" s="31" t="s">
        <v>22</v>
      </c>
    </row>
    <row r="21" spans="3:36" x14ac:dyDescent="0.4">
      <c r="C21" s="10" t="e">
        <f t="shared" si="0"/>
        <v>#REF!</v>
      </c>
      <c r="D21" s="62"/>
      <c r="E21" s="52" t="str">
        <f t="shared" si="2"/>
        <v/>
      </c>
      <c r="F21" s="6" t="s">
        <v>35</v>
      </c>
      <c r="G21" s="10" t="s">
        <v>66</v>
      </c>
      <c r="H21" s="6" t="s">
        <v>69</v>
      </c>
      <c r="I21" s="6"/>
      <c r="J21" s="6"/>
      <c r="K21" s="65"/>
      <c r="AA21" s="1" t="s">
        <v>54</v>
      </c>
      <c r="AB21" s="4">
        <v>1.2000010000000001</v>
      </c>
      <c r="AC21" s="4">
        <v>3.0000100000000001</v>
      </c>
      <c r="AD21" s="1" t="s">
        <v>23</v>
      </c>
      <c r="AH21" s="39" t="s">
        <v>23</v>
      </c>
      <c r="AI21" s="20" t="s">
        <v>21</v>
      </c>
      <c r="AJ21" s="30" t="s">
        <v>22</v>
      </c>
    </row>
    <row r="22" spans="3:36" x14ac:dyDescent="0.4">
      <c r="C22" s="10" t="e">
        <f t="shared" si="0"/>
        <v>#REF!</v>
      </c>
      <c r="D22" s="62"/>
      <c r="E22" s="52" t="str">
        <f t="shared" si="2"/>
        <v/>
      </c>
      <c r="F22" s="6" t="s">
        <v>35</v>
      </c>
      <c r="G22" s="57" t="s">
        <v>66</v>
      </c>
      <c r="H22" s="7" t="s">
        <v>160</v>
      </c>
      <c r="I22" s="6"/>
      <c r="J22" s="6"/>
      <c r="K22" s="65"/>
      <c r="AA22" s="1" t="s">
        <v>54</v>
      </c>
      <c r="AB22" s="4">
        <v>3.0000100000000001</v>
      </c>
      <c r="AC22" s="4">
        <v>3.9000010000000001</v>
      </c>
      <c r="AD22" s="1" t="s">
        <v>24</v>
      </c>
      <c r="AH22" s="41" t="s">
        <v>23</v>
      </c>
      <c r="AI22" s="11" t="s">
        <v>24</v>
      </c>
      <c r="AJ22" s="31" t="s">
        <v>45</v>
      </c>
    </row>
    <row r="23" spans="3:36" x14ac:dyDescent="0.4">
      <c r="C23" s="10" t="e">
        <f t="shared" si="0"/>
        <v>#REF!</v>
      </c>
      <c r="D23" s="62"/>
      <c r="E23" s="52" t="str">
        <f t="shared" si="2"/>
        <v/>
      </c>
      <c r="F23" s="6" t="s">
        <v>35</v>
      </c>
      <c r="G23" s="10" t="s">
        <v>67</v>
      </c>
      <c r="H23" s="6" t="s">
        <v>70</v>
      </c>
      <c r="I23" s="6"/>
      <c r="J23" s="6"/>
      <c r="K23" s="65"/>
      <c r="AA23" s="1" t="s">
        <v>54</v>
      </c>
      <c r="AB23" s="4">
        <v>3.9000010000000001</v>
      </c>
      <c r="AC23" s="4">
        <v>4.800001</v>
      </c>
      <c r="AD23" s="1" t="s">
        <v>20</v>
      </c>
      <c r="AH23" s="39" t="s">
        <v>23</v>
      </c>
      <c r="AI23" s="20" t="s">
        <v>23</v>
      </c>
      <c r="AJ23" s="30" t="s">
        <v>45</v>
      </c>
    </row>
    <row r="24" spans="3:36" x14ac:dyDescent="0.4">
      <c r="C24" s="10" t="e">
        <f t="shared" si="0"/>
        <v>#REF!</v>
      </c>
      <c r="D24" s="62"/>
      <c r="E24" s="54" t="str">
        <f t="shared" si="2"/>
        <v/>
      </c>
      <c r="F24" s="84" t="s">
        <v>35</v>
      </c>
      <c r="G24" s="53" t="s">
        <v>67</v>
      </c>
      <c r="H24" s="84" t="s">
        <v>71</v>
      </c>
      <c r="I24" s="84"/>
      <c r="J24" s="84"/>
      <c r="K24" s="66"/>
      <c r="AA24" s="1" t="s">
        <v>54</v>
      </c>
      <c r="AB24" s="4">
        <v>4.800001</v>
      </c>
      <c r="AC24" s="4">
        <v>10000000</v>
      </c>
      <c r="AD24" s="1" t="s">
        <v>21</v>
      </c>
      <c r="AE24" s="1" t="s">
        <v>51</v>
      </c>
      <c r="AH24" s="41" t="s">
        <v>23</v>
      </c>
      <c r="AI24" s="11" t="s">
        <v>18</v>
      </c>
      <c r="AJ24" s="31" t="s">
        <v>45</v>
      </c>
    </row>
    <row r="25" spans="3:36" x14ac:dyDescent="0.4">
      <c r="C25" s="10" t="e">
        <f t="shared" si="0"/>
        <v>#REF!</v>
      </c>
      <c r="D25" s="62"/>
      <c r="E25" s="69" t="s">
        <v>15</v>
      </c>
      <c r="F25" s="83" t="s">
        <v>16</v>
      </c>
      <c r="G25" s="51" t="s">
        <v>66</v>
      </c>
      <c r="H25" s="83" t="str">
        <f>H5</f>
        <v>20m inside boundary</v>
      </c>
      <c r="I25" s="83"/>
      <c r="J25" s="83"/>
      <c r="K25" s="64"/>
      <c r="AA25" s="1" t="s">
        <v>55</v>
      </c>
      <c r="AB25" s="4">
        <v>0.83000010000000002</v>
      </c>
      <c r="AC25" s="4">
        <v>10000000</v>
      </c>
      <c r="AD25" s="1" t="s">
        <v>18</v>
      </c>
      <c r="AE25" s="1" t="s">
        <v>51</v>
      </c>
      <c r="AH25" s="39" t="s">
        <v>18</v>
      </c>
      <c r="AI25" s="20" t="s">
        <v>20</v>
      </c>
      <c r="AJ25" s="30" t="s">
        <v>22</v>
      </c>
    </row>
    <row r="26" spans="3:36" x14ac:dyDescent="0.4">
      <c r="C26" s="10" t="e">
        <f t="shared" si="0"/>
        <v>#REF!</v>
      </c>
      <c r="D26" s="62"/>
      <c r="E26" s="49" t="str">
        <f>IF(E25 = "Select", "", E25)</f>
        <v/>
      </c>
      <c r="F26" s="6" t="s">
        <v>16</v>
      </c>
      <c r="G26" s="10" t="s">
        <v>66</v>
      </c>
      <c r="H26" s="6" t="str">
        <f t="shared" ref="H26:H44" si="3">H6</f>
        <v>10m inside boundary</v>
      </c>
      <c r="I26" s="6"/>
      <c r="J26" s="6"/>
      <c r="K26" s="65"/>
      <c r="AA26" s="1" t="s">
        <v>55</v>
      </c>
      <c r="AB26" s="4">
        <v>0.59000010000000003</v>
      </c>
      <c r="AC26" s="4">
        <v>0.83000010000000002</v>
      </c>
      <c r="AD26" s="1" t="s">
        <v>23</v>
      </c>
      <c r="AH26" s="41" t="s">
        <v>18</v>
      </c>
      <c r="AI26" s="11" t="s">
        <v>21</v>
      </c>
      <c r="AJ26" s="31" t="s">
        <v>22</v>
      </c>
    </row>
    <row r="27" spans="3:36" x14ac:dyDescent="0.4">
      <c r="C27" s="10" t="e">
        <f t="shared" si="0"/>
        <v>#REF!</v>
      </c>
      <c r="D27" s="62"/>
      <c r="E27" s="49" t="str">
        <f t="shared" ref="E27:E29" si="4">IF(E26 = "Select", "", E26)</f>
        <v/>
      </c>
      <c r="F27" s="6" t="s">
        <v>16</v>
      </c>
      <c r="G27" s="57" t="s">
        <v>66</v>
      </c>
      <c r="H27" s="7" t="s">
        <v>160</v>
      </c>
      <c r="I27" s="6"/>
      <c r="J27" s="6"/>
      <c r="K27" s="65"/>
      <c r="AA27" s="1" t="s">
        <v>55</v>
      </c>
      <c r="AB27" s="4">
        <v>0.47000009999999998</v>
      </c>
      <c r="AC27" s="4">
        <v>0.59000010000000003</v>
      </c>
      <c r="AD27" s="1" t="s">
        <v>24</v>
      </c>
      <c r="AH27" s="39" t="s">
        <v>18</v>
      </c>
      <c r="AI27" s="20" t="s">
        <v>24</v>
      </c>
      <c r="AJ27" s="30" t="s">
        <v>45</v>
      </c>
    </row>
    <row r="28" spans="3:36" x14ac:dyDescent="0.4">
      <c r="C28" s="10" t="e">
        <f t="shared" si="0"/>
        <v>#REF!</v>
      </c>
      <c r="D28" s="62"/>
      <c r="E28" s="49" t="str">
        <f t="shared" si="4"/>
        <v/>
      </c>
      <c r="F28" s="6" t="s">
        <v>16</v>
      </c>
      <c r="G28" s="10" t="s">
        <v>67</v>
      </c>
      <c r="H28" s="6" t="str">
        <f t="shared" si="3"/>
        <v>10m outside boundary</v>
      </c>
      <c r="I28" s="6"/>
      <c r="J28" s="6"/>
      <c r="K28" s="65"/>
      <c r="AA28" s="1" t="s">
        <v>55</v>
      </c>
      <c r="AB28" s="4">
        <v>0.35000009999999998</v>
      </c>
      <c r="AC28" s="4">
        <v>0.47000009999999998</v>
      </c>
      <c r="AD28" s="1" t="s">
        <v>20</v>
      </c>
      <c r="AH28" s="41" t="s">
        <v>18</v>
      </c>
      <c r="AI28" s="11" t="s">
        <v>23</v>
      </c>
      <c r="AJ28" s="31" t="s">
        <v>45</v>
      </c>
    </row>
    <row r="29" spans="3:36" x14ac:dyDescent="0.4">
      <c r="C29" s="10" t="e">
        <f t="shared" si="0"/>
        <v>#REF!</v>
      </c>
      <c r="D29" s="62"/>
      <c r="E29" s="49" t="str">
        <f t="shared" si="4"/>
        <v/>
      </c>
      <c r="F29" s="84" t="s">
        <v>16</v>
      </c>
      <c r="G29" s="53" t="s">
        <v>67</v>
      </c>
      <c r="H29" s="84" t="str">
        <f t="shared" si="3"/>
        <v>20m outside boundary</v>
      </c>
      <c r="I29" s="84"/>
      <c r="J29" s="84"/>
      <c r="K29" s="66"/>
      <c r="AA29" s="1" t="s">
        <v>55</v>
      </c>
      <c r="AB29" s="4">
        <v>0</v>
      </c>
      <c r="AC29" s="4">
        <v>0.35000009999999998</v>
      </c>
      <c r="AD29" s="1" t="s">
        <v>21</v>
      </c>
      <c r="AE29" s="1" t="s">
        <v>25</v>
      </c>
      <c r="AH29" s="42" t="s">
        <v>18</v>
      </c>
      <c r="AI29" s="32" t="s">
        <v>18</v>
      </c>
      <c r="AJ29" s="33" t="s">
        <v>45</v>
      </c>
    </row>
    <row r="30" spans="3:36" x14ac:dyDescent="0.4">
      <c r="C30" s="10" t="e">
        <f t="shared" si="0"/>
        <v>#REF!</v>
      </c>
      <c r="D30" s="62"/>
      <c r="E30" s="49" t="str">
        <f t="shared" ref="E30:E44" si="5">IF(E29 = "Select", "", E29)</f>
        <v/>
      </c>
      <c r="F30" s="83" t="s">
        <v>29</v>
      </c>
      <c r="G30" s="51" t="s">
        <v>66</v>
      </c>
      <c r="H30" s="83" t="str">
        <f t="shared" si="3"/>
        <v>20m inside boundary</v>
      </c>
      <c r="I30" s="83"/>
      <c r="J30" s="83"/>
      <c r="K30" s="64"/>
      <c r="AA30" s="1" t="s">
        <v>56</v>
      </c>
      <c r="AB30" s="4">
        <v>8.0000099999999996</v>
      </c>
      <c r="AC30" s="4">
        <v>100</v>
      </c>
      <c r="AD30" s="1" t="s">
        <v>18</v>
      </c>
    </row>
    <row r="31" spans="3:36" x14ac:dyDescent="0.4">
      <c r="C31" s="10" t="e">
        <f t="shared" si="0"/>
        <v>#REF!</v>
      </c>
      <c r="D31" s="62"/>
      <c r="E31" s="49" t="str">
        <f t="shared" si="5"/>
        <v/>
      </c>
      <c r="F31" s="6" t="s">
        <v>29</v>
      </c>
      <c r="G31" s="10" t="s">
        <v>66</v>
      </c>
      <c r="H31" s="6" t="str">
        <f t="shared" si="3"/>
        <v>10m inside boundary</v>
      </c>
      <c r="I31" s="6"/>
      <c r="J31" s="6"/>
      <c r="K31" s="65"/>
      <c r="AA31" s="1" t="s">
        <v>56</v>
      </c>
      <c r="AB31" s="4">
        <v>6</v>
      </c>
      <c r="AC31" s="4">
        <v>8.0000099999999996</v>
      </c>
      <c r="AD31" s="1" t="s">
        <v>23</v>
      </c>
    </row>
    <row r="32" spans="3:36" x14ac:dyDescent="0.4">
      <c r="C32" s="10" t="e">
        <f t="shared" si="0"/>
        <v>#REF!</v>
      </c>
      <c r="D32" s="62"/>
      <c r="E32" s="49" t="str">
        <f t="shared" si="5"/>
        <v/>
      </c>
      <c r="F32" s="6" t="s">
        <v>29</v>
      </c>
      <c r="G32" s="57" t="s">
        <v>66</v>
      </c>
      <c r="H32" s="7" t="s">
        <v>160</v>
      </c>
      <c r="I32" s="6"/>
      <c r="J32" s="6"/>
      <c r="K32" s="65"/>
      <c r="AA32" s="1" t="s">
        <v>56</v>
      </c>
      <c r="AB32" s="4">
        <v>4</v>
      </c>
      <c r="AC32" s="4">
        <v>6</v>
      </c>
      <c r="AD32" s="1" t="s">
        <v>24</v>
      </c>
    </row>
    <row r="33" spans="3:31" x14ac:dyDescent="0.4">
      <c r="C33" s="10" t="e">
        <f t="shared" si="0"/>
        <v>#REF!</v>
      </c>
      <c r="D33" s="62"/>
      <c r="E33" s="49" t="str">
        <f t="shared" si="5"/>
        <v/>
      </c>
      <c r="F33" s="6" t="s">
        <v>29</v>
      </c>
      <c r="G33" s="10" t="s">
        <v>67</v>
      </c>
      <c r="H33" s="6" t="str">
        <f t="shared" si="3"/>
        <v>10m outside boundary</v>
      </c>
      <c r="I33" s="6"/>
      <c r="J33" s="6"/>
      <c r="K33" s="65"/>
      <c r="AA33" s="1" t="s">
        <v>56</v>
      </c>
      <c r="AB33" s="4">
        <v>2</v>
      </c>
      <c r="AC33" s="4">
        <v>4</v>
      </c>
      <c r="AD33" s="1" t="s">
        <v>20</v>
      </c>
    </row>
    <row r="34" spans="3:31" x14ac:dyDescent="0.4">
      <c r="C34" s="10" t="e">
        <f t="shared" si="0"/>
        <v>#REF!</v>
      </c>
      <c r="D34" s="62"/>
      <c r="E34" s="49" t="str">
        <f t="shared" si="5"/>
        <v/>
      </c>
      <c r="F34" s="84" t="s">
        <v>29</v>
      </c>
      <c r="G34" s="53" t="s">
        <v>67</v>
      </c>
      <c r="H34" s="84" t="str">
        <f t="shared" si="3"/>
        <v>20m outside boundary</v>
      </c>
      <c r="I34" s="84"/>
      <c r="J34" s="84"/>
      <c r="K34" s="66"/>
      <c r="AA34" s="1" t="s">
        <v>56</v>
      </c>
      <c r="AB34" s="4">
        <v>0</v>
      </c>
      <c r="AC34" s="4">
        <v>2</v>
      </c>
      <c r="AD34" s="1" t="s">
        <v>21</v>
      </c>
      <c r="AE34" s="1" t="s">
        <v>25</v>
      </c>
    </row>
    <row r="35" spans="3:31" x14ac:dyDescent="0.4">
      <c r="C35" s="10" t="e">
        <f t="shared" si="0"/>
        <v>#REF!</v>
      </c>
      <c r="D35" s="62"/>
      <c r="E35" s="49" t="str">
        <f t="shared" si="5"/>
        <v/>
      </c>
      <c r="F35" s="83" t="s">
        <v>30</v>
      </c>
      <c r="G35" s="51" t="s">
        <v>66</v>
      </c>
      <c r="H35" s="83" t="str">
        <f t="shared" si="3"/>
        <v>20m inside boundary</v>
      </c>
      <c r="I35" s="83"/>
      <c r="J35" s="83"/>
      <c r="K35" s="64"/>
      <c r="AA35" s="1" t="s">
        <v>57</v>
      </c>
      <c r="AB35" s="4">
        <v>16.00001</v>
      </c>
      <c r="AC35" s="4">
        <v>10000000</v>
      </c>
      <c r="AD35" s="1" t="s">
        <v>18</v>
      </c>
      <c r="AE35" s="1" t="s">
        <v>51</v>
      </c>
    </row>
    <row r="36" spans="3:31" x14ac:dyDescent="0.4">
      <c r="C36" s="10" t="e">
        <f t="shared" si="0"/>
        <v>#REF!</v>
      </c>
      <c r="D36" s="62"/>
      <c r="E36" s="49" t="str">
        <f t="shared" si="5"/>
        <v/>
      </c>
      <c r="F36" s="6" t="s">
        <v>30</v>
      </c>
      <c r="G36" s="10" t="s">
        <v>66</v>
      </c>
      <c r="H36" s="6" t="str">
        <f t="shared" si="3"/>
        <v>10m inside boundary</v>
      </c>
      <c r="I36" s="6"/>
      <c r="J36" s="6"/>
      <c r="K36" s="65"/>
      <c r="AA36" s="1" t="s">
        <v>57</v>
      </c>
      <c r="AB36" s="4">
        <v>11.7</v>
      </c>
      <c r="AC36" s="4">
        <v>16.00001</v>
      </c>
      <c r="AD36" s="1" t="s">
        <v>23</v>
      </c>
    </row>
    <row r="37" spans="3:31" x14ac:dyDescent="0.4">
      <c r="C37" s="10" t="e">
        <f t="shared" si="0"/>
        <v>#REF!</v>
      </c>
      <c r="D37" s="62"/>
      <c r="E37" s="49" t="str">
        <f t="shared" si="5"/>
        <v/>
      </c>
      <c r="F37" s="6" t="s">
        <v>30</v>
      </c>
      <c r="G37" s="57" t="s">
        <v>66</v>
      </c>
      <c r="H37" s="7" t="s">
        <v>160</v>
      </c>
      <c r="I37" s="6"/>
      <c r="J37" s="6"/>
      <c r="K37" s="65"/>
      <c r="AA37" s="1" t="s">
        <v>57</v>
      </c>
      <c r="AB37" s="4">
        <v>7.5</v>
      </c>
      <c r="AC37" s="4">
        <v>11.7</v>
      </c>
      <c r="AD37" s="1" t="s">
        <v>24</v>
      </c>
    </row>
    <row r="38" spans="3:31" x14ac:dyDescent="0.4">
      <c r="C38" s="10" t="e">
        <f t="shared" si="0"/>
        <v>#REF!</v>
      </c>
      <c r="D38" s="62"/>
      <c r="E38" s="49" t="str">
        <f t="shared" si="5"/>
        <v/>
      </c>
      <c r="F38" s="6" t="s">
        <v>30</v>
      </c>
      <c r="G38" s="10" t="s">
        <v>67</v>
      </c>
      <c r="H38" s="6" t="str">
        <f t="shared" si="3"/>
        <v>10m outside boundary</v>
      </c>
      <c r="I38" s="6"/>
      <c r="J38" s="6"/>
      <c r="K38" s="65"/>
      <c r="AA38" s="1" t="s">
        <v>57</v>
      </c>
      <c r="AB38" s="4">
        <v>5.4</v>
      </c>
      <c r="AC38" s="4">
        <v>7.5</v>
      </c>
      <c r="AD38" s="1" t="s">
        <v>20</v>
      </c>
    </row>
    <row r="39" spans="3:31" x14ac:dyDescent="0.4">
      <c r="C39" s="10" t="e">
        <f t="shared" si="0"/>
        <v>#REF!</v>
      </c>
      <c r="D39" s="62"/>
      <c r="E39" s="49" t="str">
        <f t="shared" si="5"/>
        <v/>
      </c>
      <c r="F39" s="84" t="s">
        <v>30</v>
      </c>
      <c r="G39" s="53" t="s">
        <v>67</v>
      </c>
      <c r="H39" s="84" t="str">
        <f t="shared" si="3"/>
        <v>20m outside boundary</v>
      </c>
      <c r="I39" s="84"/>
      <c r="J39" s="84"/>
      <c r="K39" s="66"/>
      <c r="AA39" s="1" t="s">
        <v>57</v>
      </c>
      <c r="AB39" s="4">
        <v>0</v>
      </c>
      <c r="AC39" s="4">
        <v>5.4</v>
      </c>
      <c r="AD39" s="1" t="s">
        <v>21</v>
      </c>
      <c r="AE39" s="1" t="s">
        <v>25</v>
      </c>
    </row>
    <row r="40" spans="3:31" x14ac:dyDescent="0.4">
      <c r="C40" s="10" t="e">
        <f t="shared" si="0"/>
        <v>#REF!</v>
      </c>
      <c r="D40" s="62"/>
      <c r="E40" s="49" t="str">
        <f t="shared" si="5"/>
        <v/>
      </c>
      <c r="F40" s="83" t="s">
        <v>35</v>
      </c>
      <c r="G40" s="51" t="s">
        <v>66</v>
      </c>
      <c r="H40" s="83" t="str">
        <f t="shared" si="3"/>
        <v>20m inside boundary</v>
      </c>
      <c r="I40" s="83"/>
      <c r="J40" s="83"/>
      <c r="K40" s="64"/>
      <c r="AA40" s="1" t="s">
        <v>58</v>
      </c>
      <c r="AB40" s="4">
        <v>16.00001</v>
      </c>
      <c r="AC40" s="4">
        <v>10000000</v>
      </c>
      <c r="AD40" s="1" t="s">
        <v>18</v>
      </c>
      <c r="AE40" s="1" t="s">
        <v>51</v>
      </c>
    </row>
    <row r="41" spans="3:31" x14ac:dyDescent="0.4">
      <c r="C41" s="10" t="e">
        <f t="shared" si="0"/>
        <v>#REF!</v>
      </c>
      <c r="D41" s="62"/>
      <c r="E41" s="49" t="str">
        <f t="shared" si="5"/>
        <v/>
      </c>
      <c r="F41" s="6" t="s">
        <v>35</v>
      </c>
      <c r="G41" s="10" t="s">
        <v>66</v>
      </c>
      <c r="H41" s="6" t="str">
        <f t="shared" si="3"/>
        <v>10m inside boundary</v>
      </c>
      <c r="I41" s="6"/>
      <c r="J41" s="6"/>
      <c r="K41" s="65"/>
      <c r="AA41" s="1" t="s">
        <v>58</v>
      </c>
      <c r="AB41" s="4">
        <v>12</v>
      </c>
      <c r="AC41" s="4">
        <v>16.00001</v>
      </c>
      <c r="AD41" s="1" t="s">
        <v>23</v>
      </c>
    </row>
    <row r="42" spans="3:31" x14ac:dyDescent="0.4">
      <c r="C42" s="10" t="e">
        <f t="shared" si="0"/>
        <v>#REF!</v>
      </c>
      <c r="D42" s="62"/>
      <c r="E42" s="49" t="str">
        <f t="shared" si="5"/>
        <v/>
      </c>
      <c r="F42" s="6" t="s">
        <v>35</v>
      </c>
      <c r="G42" s="57" t="s">
        <v>66</v>
      </c>
      <c r="H42" s="7" t="s">
        <v>160</v>
      </c>
      <c r="I42" s="6"/>
      <c r="J42" s="6"/>
      <c r="K42" s="65"/>
      <c r="AA42" s="1" t="s">
        <v>58</v>
      </c>
      <c r="AB42" s="4">
        <v>8</v>
      </c>
      <c r="AC42" s="4">
        <v>12</v>
      </c>
      <c r="AD42" s="1" t="s">
        <v>24</v>
      </c>
    </row>
    <row r="43" spans="3:31" x14ac:dyDescent="0.4">
      <c r="C43" s="10" t="e">
        <f t="shared" si="0"/>
        <v>#REF!</v>
      </c>
      <c r="D43" s="62"/>
      <c r="E43" s="49" t="str">
        <f t="shared" si="5"/>
        <v/>
      </c>
      <c r="F43" s="6" t="s">
        <v>35</v>
      </c>
      <c r="G43" s="10" t="s">
        <v>67</v>
      </c>
      <c r="H43" s="6" t="str">
        <f t="shared" si="3"/>
        <v>10m outside boundary</v>
      </c>
      <c r="I43" s="6"/>
      <c r="J43" s="6"/>
      <c r="K43" s="65"/>
      <c r="AA43" s="1" t="s">
        <v>58</v>
      </c>
      <c r="AB43" s="4">
        <v>4</v>
      </c>
      <c r="AC43" s="4">
        <v>8</v>
      </c>
      <c r="AD43" s="1" t="s">
        <v>20</v>
      </c>
    </row>
    <row r="44" spans="3:31" x14ac:dyDescent="0.4">
      <c r="C44" s="10" t="e">
        <f t="shared" si="0"/>
        <v>#REF!</v>
      </c>
      <c r="D44" s="62"/>
      <c r="E44" s="50" t="str">
        <f t="shared" si="5"/>
        <v/>
      </c>
      <c r="F44" s="84" t="s">
        <v>35</v>
      </c>
      <c r="G44" s="53" t="s">
        <v>67</v>
      </c>
      <c r="H44" s="84" t="str">
        <f t="shared" si="3"/>
        <v>20m outside boundary</v>
      </c>
      <c r="I44" s="84"/>
      <c r="J44" s="84"/>
      <c r="K44" s="66"/>
      <c r="AA44" s="1" t="s">
        <v>58</v>
      </c>
      <c r="AB44" s="4">
        <v>0</v>
      </c>
      <c r="AC44" s="4">
        <v>4</v>
      </c>
      <c r="AD44" s="1" t="s">
        <v>21</v>
      </c>
      <c r="AE44" s="1" t="s">
        <v>25</v>
      </c>
    </row>
    <row r="45" spans="3:31" x14ac:dyDescent="0.4">
      <c r="C45" s="10" t="e">
        <f t="shared" si="0"/>
        <v>#REF!</v>
      </c>
      <c r="D45" s="62"/>
      <c r="E45" s="69" t="s">
        <v>15</v>
      </c>
      <c r="F45" s="83" t="s">
        <v>16</v>
      </c>
      <c r="G45" s="51" t="s">
        <v>66</v>
      </c>
      <c r="H45" s="83" t="str">
        <f>H5</f>
        <v>20m inside boundary</v>
      </c>
      <c r="I45" s="83"/>
      <c r="J45" s="83"/>
      <c r="K45" s="64"/>
      <c r="AA45" s="1" t="s">
        <v>59</v>
      </c>
      <c r="AB45" s="4">
        <v>20.80001</v>
      </c>
      <c r="AC45" s="4">
        <v>10000000</v>
      </c>
      <c r="AD45" s="1" t="s">
        <v>18</v>
      </c>
      <c r="AE45" s="1" t="s">
        <v>51</v>
      </c>
    </row>
    <row r="46" spans="3:31" x14ac:dyDescent="0.4">
      <c r="C46" s="10" t="e">
        <f t="shared" si="0"/>
        <v>#REF!</v>
      </c>
      <c r="D46" s="62"/>
      <c r="E46" s="49" t="str">
        <f>IF(E45 = "Select", "", E45)</f>
        <v/>
      </c>
      <c r="F46" s="6" t="s">
        <v>16</v>
      </c>
      <c r="G46" s="10" t="s">
        <v>66</v>
      </c>
      <c r="H46" s="6" t="str">
        <f t="shared" ref="H46:H64" si="6">H6</f>
        <v>10m inside boundary</v>
      </c>
      <c r="I46" s="6"/>
      <c r="J46" s="6"/>
      <c r="K46" s="65"/>
      <c r="AA46" s="1" t="s">
        <v>59</v>
      </c>
      <c r="AB46" s="4">
        <v>9.1999999999999993</v>
      </c>
      <c r="AC46" s="4">
        <v>20.800001000000002</v>
      </c>
      <c r="AD46" s="1" t="s">
        <v>23</v>
      </c>
    </row>
    <row r="47" spans="3:31" x14ac:dyDescent="0.4">
      <c r="C47" s="10" t="e">
        <f t="shared" si="0"/>
        <v>#REF!</v>
      </c>
      <c r="D47" s="62"/>
      <c r="E47" s="49" t="str">
        <f t="shared" ref="E47:E49" si="7">IF(E46 = "Select", "", E46)</f>
        <v/>
      </c>
      <c r="F47" s="6" t="s">
        <v>16</v>
      </c>
      <c r="G47" s="57" t="s">
        <v>66</v>
      </c>
      <c r="H47" s="7" t="s">
        <v>160</v>
      </c>
      <c r="I47" s="6"/>
      <c r="J47" s="6"/>
      <c r="K47" s="65"/>
      <c r="AA47" s="1" t="s">
        <v>59</v>
      </c>
      <c r="AB47" s="4">
        <v>5.7</v>
      </c>
      <c r="AC47" s="4">
        <v>9.1999999999999993</v>
      </c>
      <c r="AD47" s="1" t="s">
        <v>24</v>
      </c>
    </row>
    <row r="48" spans="3:31" x14ac:dyDescent="0.4">
      <c r="C48" s="10" t="e">
        <f t="shared" si="0"/>
        <v>#REF!</v>
      </c>
      <c r="D48" s="62"/>
      <c r="E48" s="49" t="str">
        <f t="shared" si="7"/>
        <v/>
      </c>
      <c r="F48" s="6" t="s">
        <v>16</v>
      </c>
      <c r="G48" s="10" t="s">
        <v>67</v>
      </c>
      <c r="H48" s="6" t="str">
        <f t="shared" si="6"/>
        <v>10m outside boundary</v>
      </c>
      <c r="I48" s="6"/>
      <c r="J48" s="6"/>
      <c r="K48" s="65"/>
      <c r="AA48" s="1" t="s">
        <v>59</v>
      </c>
      <c r="AB48" s="4">
        <v>1.9</v>
      </c>
      <c r="AC48" s="4">
        <v>5.7</v>
      </c>
      <c r="AD48" s="1" t="s">
        <v>20</v>
      </c>
    </row>
    <row r="49" spans="3:31" x14ac:dyDescent="0.4">
      <c r="C49" s="10" t="e">
        <f t="shared" si="0"/>
        <v>#REF!</v>
      </c>
      <c r="D49" s="62"/>
      <c r="E49" s="49" t="str">
        <f t="shared" si="7"/>
        <v/>
      </c>
      <c r="F49" s="84" t="s">
        <v>16</v>
      </c>
      <c r="G49" s="53" t="s">
        <v>67</v>
      </c>
      <c r="H49" s="84" t="str">
        <f t="shared" si="6"/>
        <v>20m outside boundary</v>
      </c>
      <c r="I49" s="84"/>
      <c r="J49" s="84"/>
      <c r="K49" s="66"/>
      <c r="AA49" s="1" t="s">
        <v>59</v>
      </c>
      <c r="AB49" s="4">
        <v>0</v>
      </c>
      <c r="AC49" s="4">
        <v>1.9</v>
      </c>
      <c r="AD49" s="1" t="s">
        <v>21</v>
      </c>
      <c r="AE49" s="1" t="s">
        <v>25</v>
      </c>
    </row>
    <row r="50" spans="3:31" x14ac:dyDescent="0.4">
      <c r="C50" s="10" t="e">
        <f t="shared" si="0"/>
        <v>#REF!</v>
      </c>
      <c r="D50" s="62"/>
      <c r="E50" s="49" t="str">
        <f t="shared" ref="E50:E64" si="8">IF(E49 = "Select", "", E49)</f>
        <v/>
      </c>
      <c r="F50" s="83" t="s">
        <v>29</v>
      </c>
      <c r="G50" s="51" t="s">
        <v>66</v>
      </c>
      <c r="H50" s="83" t="str">
        <f t="shared" si="6"/>
        <v>20m inside boundary</v>
      </c>
      <c r="I50" s="83"/>
      <c r="J50" s="83"/>
      <c r="K50" s="64"/>
      <c r="AA50" s="1" t="s">
        <v>60</v>
      </c>
      <c r="AB50" s="4">
        <v>0.67000009999999999</v>
      </c>
      <c r="AC50" s="4">
        <v>10000000</v>
      </c>
      <c r="AD50" s="1" t="s">
        <v>18</v>
      </c>
      <c r="AE50" s="1" t="s">
        <v>51</v>
      </c>
    </row>
    <row r="51" spans="3:31" x14ac:dyDescent="0.4">
      <c r="C51" s="10" t="e">
        <f t="shared" si="0"/>
        <v>#REF!</v>
      </c>
      <c r="D51" s="62"/>
      <c r="E51" s="49" t="str">
        <f t="shared" si="8"/>
        <v/>
      </c>
      <c r="F51" s="6" t="s">
        <v>29</v>
      </c>
      <c r="G51" s="10" t="s">
        <v>66</v>
      </c>
      <c r="H51" s="6" t="str">
        <f t="shared" si="6"/>
        <v>10m inside boundary</v>
      </c>
      <c r="I51" s="6"/>
      <c r="J51" s="6"/>
      <c r="K51" s="65"/>
      <c r="AA51" s="1" t="s">
        <v>60</v>
      </c>
      <c r="AB51" s="4">
        <v>0.5</v>
      </c>
      <c r="AC51" s="4">
        <v>0.67000009999999999</v>
      </c>
      <c r="AD51" s="1" t="s">
        <v>23</v>
      </c>
    </row>
    <row r="52" spans="3:31" x14ac:dyDescent="0.4">
      <c r="C52" s="10" t="e">
        <f t="shared" si="0"/>
        <v>#REF!</v>
      </c>
      <c r="D52" s="62"/>
      <c r="E52" s="49" t="str">
        <f t="shared" si="8"/>
        <v/>
      </c>
      <c r="F52" s="6" t="s">
        <v>29</v>
      </c>
      <c r="G52" s="57" t="s">
        <v>66</v>
      </c>
      <c r="H52" s="7" t="s">
        <v>160</v>
      </c>
      <c r="I52" s="6"/>
      <c r="J52" s="6"/>
      <c r="K52" s="65"/>
      <c r="AA52" s="1" t="s">
        <v>60</v>
      </c>
      <c r="AB52" s="4">
        <v>0.42</v>
      </c>
      <c r="AC52" s="4">
        <v>0.5</v>
      </c>
      <c r="AD52" s="1" t="s">
        <v>24</v>
      </c>
    </row>
    <row r="53" spans="3:31" x14ac:dyDescent="0.4">
      <c r="C53" s="10" t="e">
        <f t="shared" si="0"/>
        <v>#REF!</v>
      </c>
      <c r="D53" s="62"/>
      <c r="E53" s="49" t="str">
        <f t="shared" si="8"/>
        <v/>
      </c>
      <c r="F53" s="6" t="s">
        <v>29</v>
      </c>
      <c r="G53" s="10" t="s">
        <v>67</v>
      </c>
      <c r="H53" s="6" t="str">
        <f t="shared" si="6"/>
        <v>10m outside boundary</v>
      </c>
      <c r="I53" s="6"/>
      <c r="J53" s="6"/>
      <c r="K53" s="65"/>
      <c r="AA53" s="1" t="s">
        <v>60</v>
      </c>
      <c r="AB53" s="4">
        <v>0.33</v>
      </c>
      <c r="AC53" s="4">
        <v>0.42</v>
      </c>
      <c r="AD53" s="1" t="s">
        <v>20</v>
      </c>
    </row>
    <row r="54" spans="3:31" x14ac:dyDescent="0.4">
      <c r="C54" s="10" t="e">
        <f t="shared" si="0"/>
        <v>#REF!</v>
      </c>
      <c r="D54" s="62"/>
      <c r="E54" s="49" t="str">
        <f t="shared" si="8"/>
        <v/>
      </c>
      <c r="F54" s="84" t="s">
        <v>29</v>
      </c>
      <c r="G54" s="53" t="s">
        <v>67</v>
      </c>
      <c r="H54" s="84" t="str">
        <f t="shared" si="6"/>
        <v>20m outside boundary</v>
      </c>
      <c r="I54" s="84"/>
      <c r="J54" s="84"/>
      <c r="K54" s="66"/>
      <c r="AA54" s="1" t="s">
        <v>60</v>
      </c>
      <c r="AB54" s="4">
        <v>0</v>
      </c>
      <c r="AC54" s="4">
        <v>0.33</v>
      </c>
      <c r="AD54" s="1" t="s">
        <v>21</v>
      </c>
      <c r="AE54" s="1" t="s">
        <v>25</v>
      </c>
    </row>
    <row r="55" spans="3:31" x14ac:dyDescent="0.4">
      <c r="C55" s="10" t="e">
        <f t="shared" si="0"/>
        <v>#REF!</v>
      </c>
      <c r="D55" s="62"/>
      <c r="E55" s="49" t="str">
        <f t="shared" si="8"/>
        <v/>
      </c>
      <c r="F55" s="83" t="s">
        <v>30</v>
      </c>
      <c r="G55" s="51" t="s">
        <v>66</v>
      </c>
      <c r="H55" s="83" t="str">
        <f t="shared" si="6"/>
        <v>20m inside boundary</v>
      </c>
      <c r="I55" s="83"/>
      <c r="J55" s="83"/>
      <c r="K55" s="64"/>
      <c r="AA55" s="1" t="s">
        <v>61</v>
      </c>
      <c r="AB55" s="4">
        <v>0.86000010000000005</v>
      </c>
      <c r="AC55" s="4">
        <v>10000000</v>
      </c>
      <c r="AD55" s="1" t="s">
        <v>18</v>
      </c>
      <c r="AE55" s="1" t="s">
        <v>51</v>
      </c>
    </row>
    <row r="56" spans="3:31" x14ac:dyDescent="0.4">
      <c r="C56" s="10" t="e">
        <f t="shared" si="0"/>
        <v>#REF!</v>
      </c>
      <c r="D56" s="62"/>
      <c r="E56" s="49" t="str">
        <f t="shared" si="8"/>
        <v/>
      </c>
      <c r="F56" s="6" t="s">
        <v>30</v>
      </c>
      <c r="G56" s="10" t="s">
        <v>66</v>
      </c>
      <c r="H56" s="6" t="str">
        <f t="shared" si="6"/>
        <v>10m inside boundary</v>
      </c>
      <c r="I56" s="6"/>
      <c r="J56" s="6"/>
      <c r="K56" s="65"/>
      <c r="AA56" s="1" t="s">
        <v>61</v>
      </c>
      <c r="AB56" s="4">
        <v>0.68</v>
      </c>
      <c r="AC56" s="4">
        <v>0.86000010000000005</v>
      </c>
      <c r="AD56" s="1" t="s">
        <v>23</v>
      </c>
    </row>
    <row r="57" spans="3:31" x14ac:dyDescent="0.4">
      <c r="C57" s="10" t="e">
        <f t="shared" si="0"/>
        <v>#REF!</v>
      </c>
      <c r="D57" s="62"/>
      <c r="E57" s="49" t="str">
        <f t="shared" si="8"/>
        <v/>
      </c>
      <c r="F57" s="6" t="s">
        <v>30</v>
      </c>
      <c r="G57" s="57" t="s">
        <v>66</v>
      </c>
      <c r="H57" s="7" t="s">
        <v>160</v>
      </c>
      <c r="I57" s="6"/>
      <c r="J57" s="6"/>
      <c r="K57" s="65"/>
      <c r="AA57" s="1" t="s">
        <v>61</v>
      </c>
      <c r="AB57" s="4">
        <v>0.43</v>
      </c>
      <c r="AC57" s="4">
        <v>0.68</v>
      </c>
      <c r="AD57" s="1" t="s">
        <v>24</v>
      </c>
    </row>
    <row r="58" spans="3:31" x14ac:dyDescent="0.4">
      <c r="C58" s="10" t="e">
        <f t="shared" si="0"/>
        <v>#REF!</v>
      </c>
      <c r="D58" s="62"/>
      <c r="E58" s="49" t="str">
        <f t="shared" si="8"/>
        <v/>
      </c>
      <c r="F58" s="6" t="s">
        <v>30</v>
      </c>
      <c r="G58" s="10" t="s">
        <v>67</v>
      </c>
      <c r="H58" s="6" t="str">
        <f t="shared" si="6"/>
        <v>10m outside boundary</v>
      </c>
      <c r="I58" s="6"/>
      <c r="J58" s="6"/>
      <c r="K58" s="65"/>
      <c r="AA58" s="1" t="s">
        <v>61</v>
      </c>
      <c r="AB58" s="4">
        <v>0.2</v>
      </c>
      <c r="AC58" s="4">
        <v>0.43</v>
      </c>
      <c r="AD58" s="1" t="s">
        <v>20</v>
      </c>
    </row>
    <row r="59" spans="3:31" x14ac:dyDescent="0.4">
      <c r="C59" s="10" t="e">
        <f t="shared" si="0"/>
        <v>#REF!</v>
      </c>
      <c r="D59" s="62"/>
      <c r="E59" s="49" t="str">
        <f t="shared" si="8"/>
        <v/>
      </c>
      <c r="F59" s="84" t="s">
        <v>30</v>
      </c>
      <c r="G59" s="53" t="s">
        <v>67</v>
      </c>
      <c r="H59" s="84" t="str">
        <f t="shared" si="6"/>
        <v>20m outside boundary</v>
      </c>
      <c r="I59" s="84"/>
      <c r="J59" s="84"/>
      <c r="K59" s="66"/>
      <c r="AA59" s="1" t="s">
        <v>61</v>
      </c>
      <c r="AB59" s="4">
        <v>0</v>
      </c>
      <c r="AC59" s="4">
        <v>0.2</v>
      </c>
      <c r="AD59" s="1" t="s">
        <v>21</v>
      </c>
      <c r="AE59" s="1" t="s">
        <v>25</v>
      </c>
    </row>
    <row r="60" spans="3:31" x14ac:dyDescent="0.4">
      <c r="C60" s="10" t="e">
        <f t="shared" si="0"/>
        <v>#REF!</v>
      </c>
      <c r="D60" s="62"/>
      <c r="E60" s="49" t="str">
        <f t="shared" si="8"/>
        <v/>
      </c>
      <c r="F60" s="83" t="s">
        <v>35</v>
      </c>
      <c r="G60" s="51" t="s">
        <v>66</v>
      </c>
      <c r="H60" s="83" t="str">
        <f t="shared" si="6"/>
        <v>20m inside boundary</v>
      </c>
      <c r="I60" s="83"/>
      <c r="J60" s="83"/>
      <c r="K60" s="64"/>
      <c r="AA60" s="1" t="s">
        <v>62</v>
      </c>
      <c r="AB60" s="4">
        <v>27.400001</v>
      </c>
      <c r="AC60" s="4">
        <v>10000000</v>
      </c>
      <c r="AD60" s="1" t="s">
        <v>18</v>
      </c>
      <c r="AE60" s="1" t="s">
        <v>51</v>
      </c>
    </row>
    <row r="61" spans="3:31" x14ac:dyDescent="0.4">
      <c r="C61" s="10" t="e">
        <f t="shared" si="0"/>
        <v>#REF!</v>
      </c>
      <c r="D61" s="62"/>
      <c r="E61" s="49" t="str">
        <f t="shared" si="8"/>
        <v/>
      </c>
      <c r="F61" s="6" t="s">
        <v>35</v>
      </c>
      <c r="G61" s="10" t="s">
        <v>66</v>
      </c>
      <c r="H61" s="6" t="str">
        <f t="shared" si="6"/>
        <v>10m inside boundary</v>
      </c>
      <c r="I61" s="6"/>
      <c r="J61" s="6"/>
      <c r="K61" s="65"/>
      <c r="AA61" s="1" t="s">
        <v>62</v>
      </c>
      <c r="AB61" s="4">
        <v>23.1</v>
      </c>
      <c r="AC61" s="4">
        <v>27.400001</v>
      </c>
      <c r="AD61" s="1" t="s">
        <v>23</v>
      </c>
    </row>
    <row r="62" spans="3:31" x14ac:dyDescent="0.4">
      <c r="C62" s="10" t="e">
        <f t="shared" si="0"/>
        <v>#REF!</v>
      </c>
      <c r="D62" s="62"/>
      <c r="E62" s="49" t="str">
        <f t="shared" si="8"/>
        <v/>
      </c>
      <c r="F62" s="6" t="s">
        <v>35</v>
      </c>
      <c r="G62" s="57" t="s">
        <v>66</v>
      </c>
      <c r="H62" s="7" t="s">
        <v>160</v>
      </c>
      <c r="I62" s="6"/>
      <c r="J62" s="6"/>
      <c r="K62" s="65"/>
      <c r="AA62" s="1" t="s">
        <v>62</v>
      </c>
      <c r="AB62" s="4">
        <v>18.8</v>
      </c>
      <c r="AC62" s="4">
        <v>23.1</v>
      </c>
      <c r="AD62" s="1" t="s">
        <v>24</v>
      </c>
    </row>
    <row r="63" spans="3:31" x14ac:dyDescent="0.4">
      <c r="C63" s="10" t="e">
        <f t="shared" ref="C63:C64" si="9">C$5</f>
        <v>#REF!</v>
      </c>
      <c r="D63" s="62"/>
      <c r="E63" s="49" t="str">
        <f t="shared" si="8"/>
        <v/>
      </c>
      <c r="F63" s="6" t="s">
        <v>35</v>
      </c>
      <c r="G63" s="10" t="s">
        <v>67</v>
      </c>
      <c r="H63" s="6" t="str">
        <f t="shared" si="6"/>
        <v>10m outside boundary</v>
      </c>
      <c r="I63" s="6"/>
      <c r="J63" s="6"/>
      <c r="K63" s="65"/>
      <c r="AA63" s="1" t="s">
        <v>62</v>
      </c>
      <c r="AB63" s="4">
        <v>10.4</v>
      </c>
      <c r="AC63" s="4">
        <v>18.8</v>
      </c>
      <c r="AD63" s="1" t="s">
        <v>20</v>
      </c>
    </row>
    <row r="64" spans="3:31" x14ac:dyDescent="0.4">
      <c r="C64" s="10" t="e">
        <f t="shared" si="9"/>
        <v>#REF!</v>
      </c>
      <c r="D64" s="62"/>
      <c r="E64" s="50" t="str">
        <f t="shared" si="8"/>
        <v/>
      </c>
      <c r="F64" s="84" t="s">
        <v>35</v>
      </c>
      <c r="G64" s="53" t="s">
        <v>67</v>
      </c>
      <c r="H64" s="84" t="str">
        <f t="shared" si="6"/>
        <v>20m outside boundary</v>
      </c>
      <c r="I64" s="84"/>
      <c r="J64" s="84"/>
      <c r="K64" s="66"/>
      <c r="AA64" s="1" t="s">
        <v>62</v>
      </c>
      <c r="AB64" s="4">
        <v>0</v>
      </c>
      <c r="AC64" s="4">
        <v>10.4</v>
      </c>
      <c r="AD64" s="1" t="s">
        <v>21</v>
      </c>
      <c r="AE64" s="1" t="s">
        <v>25</v>
      </c>
    </row>
    <row r="65" spans="3:31" x14ac:dyDescent="0.4">
      <c r="AA65" s="1" t="s">
        <v>63</v>
      </c>
      <c r="AB65" s="4">
        <v>9.6000010000000007</v>
      </c>
      <c r="AC65" s="4">
        <v>10000000</v>
      </c>
      <c r="AD65" s="1" t="s">
        <v>18</v>
      </c>
      <c r="AE65" s="1" t="s">
        <v>51</v>
      </c>
    </row>
    <row r="66" spans="3:31" x14ac:dyDescent="0.4">
      <c r="D66" s="2" t="s">
        <v>79</v>
      </c>
      <c r="AA66" s="1" t="s">
        <v>63</v>
      </c>
      <c r="AB66" s="4">
        <v>7.5</v>
      </c>
      <c r="AC66" s="4">
        <v>9.6000010000000007</v>
      </c>
      <c r="AD66" s="1" t="s">
        <v>23</v>
      </c>
    </row>
    <row r="67" spans="3:31" hidden="1" x14ac:dyDescent="0.4">
      <c r="C67" s="16">
        <v>6.11</v>
      </c>
      <c r="D67" s="16">
        <v>6.12</v>
      </c>
      <c r="E67" s="16">
        <v>6.13</v>
      </c>
      <c r="F67" s="16">
        <v>6.14</v>
      </c>
      <c r="G67" s="16">
        <v>6.15</v>
      </c>
      <c r="H67" s="16">
        <v>6.16</v>
      </c>
      <c r="AA67" s="1" t="s">
        <v>63</v>
      </c>
      <c r="AB67" s="4">
        <v>6.2</v>
      </c>
      <c r="AC67" s="4">
        <v>7.5</v>
      </c>
      <c r="AD67" s="1" t="s">
        <v>24</v>
      </c>
    </row>
    <row r="68" spans="3:31" x14ac:dyDescent="0.4">
      <c r="C68" s="13" t="s">
        <v>0</v>
      </c>
      <c r="D68" s="13" t="s">
        <v>28</v>
      </c>
      <c r="E68" s="13" t="s">
        <v>7</v>
      </c>
      <c r="F68" s="13" t="s">
        <v>37</v>
      </c>
      <c r="G68" s="13" t="s">
        <v>38</v>
      </c>
      <c r="H68" s="13" t="s">
        <v>39</v>
      </c>
      <c r="AA68" s="1" t="s">
        <v>63</v>
      </c>
      <c r="AB68" s="4">
        <v>4.5</v>
      </c>
      <c r="AC68" s="4">
        <v>6.2</v>
      </c>
      <c r="AD68" s="1" t="s">
        <v>20</v>
      </c>
    </row>
    <row r="69" spans="3:31" x14ac:dyDescent="0.4">
      <c r="C69" s="19" t="e">
        <f>C5</f>
        <v>#REF!</v>
      </c>
      <c r="D69" s="19" t="str">
        <f>E6</f>
        <v/>
      </c>
      <c r="E69" s="19" t="str">
        <f>G5</f>
        <v>Inside site boundary</v>
      </c>
      <c r="F69" s="23" t="str">
        <f>IFERROR(AVERAGE(I5:J6,I10:J11,I15:J16,I20:J21),"")</f>
        <v/>
      </c>
      <c r="G69" s="10" t="str" cm="1">
        <f t="array" ref="G69">IFERROR(INDEX(Table995[EQS category ref], MATCH(1, (Table5691[[#This Row],[Abiotic indicator]]=Table995[Biotic index ref])*(F69&gt;=Table995[Equal or larger than])*(F69&lt;Table995[smaller than]),0)),"")</f>
        <v/>
      </c>
      <c r="H69" s="47" t="str" cm="1">
        <f t="array" ref="H69">IFERROR(_xlfn.IFS(Table5691[[#This Row],[EQS category]]="Bad",5, Table5691[[#This Row],[EQS category]]="Poor",4, Table5691[[#This Row],[EQS category]]="Moderate",3, Table5691[[#This Row],[EQS category]]="Good",2, Table5691[[#This Row],[EQS category]]="High",1),"")</f>
        <v/>
      </c>
      <c r="AA69" s="1" t="s">
        <v>63</v>
      </c>
      <c r="AB69" s="4">
        <v>0</v>
      </c>
      <c r="AC69" s="4">
        <v>4.5</v>
      </c>
      <c r="AD69" s="1" t="s">
        <v>21</v>
      </c>
      <c r="AE69" s="1" t="s">
        <v>25</v>
      </c>
    </row>
    <row r="70" spans="3:31" x14ac:dyDescent="0.4">
      <c r="C70" s="19" t="e">
        <f>C25</f>
        <v>#REF!</v>
      </c>
      <c r="D70" s="19" t="str">
        <f>E26</f>
        <v/>
      </c>
      <c r="E70" s="19" t="str">
        <f>G25</f>
        <v>Inside site boundary</v>
      </c>
      <c r="F70" s="23" t="str">
        <f>IFERROR(AVERAGE(I25:J26,I30:J31,I35:J36,I40:J41),"")</f>
        <v/>
      </c>
      <c r="G70" s="10" t="str" cm="1">
        <f t="array" ref="G70">IFERROR(INDEX(Table995[EQS category ref], MATCH(1, (Table5691[[#This Row],[Abiotic indicator]]=Table995[Biotic index ref])*(F70&gt;=Table995[Equal or larger than])*(F70&lt;Table995[smaller than]),0)),"")</f>
        <v/>
      </c>
      <c r="H70" s="47" t="str" cm="1">
        <f t="array" ref="H70">IFERROR(_xlfn.IFS(Table5691[[#This Row],[EQS category]]="Bad",5, Table5691[[#This Row],[EQS category]]="Poor",4, Table5691[[#This Row],[EQS category]]="Moderate",3, Table5691[[#This Row],[EQS category]]="Good",2, Table5691[[#This Row],[EQS category]]="High",1),"")</f>
        <v/>
      </c>
      <c r="AA70" s="1" t="s">
        <v>64</v>
      </c>
      <c r="AB70" s="4">
        <v>0</v>
      </c>
      <c r="AC70" s="4">
        <v>2</v>
      </c>
      <c r="AD70" s="1" t="s">
        <v>18</v>
      </c>
    </row>
    <row r="71" spans="3:31" x14ac:dyDescent="0.4">
      <c r="C71" s="19" t="e">
        <f>C45</f>
        <v>#REF!</v>
      </c>
      <c r="D71" s="19" t="str">
        <f>E46</f>
        <v/>
      </c>
      <c r="E71" s="19" t="str">
        <f>G45</f>
        <v>Inside site boundary</v>
      </c>
      <c r="F71" s="23" t="str">
        <f>IFERROR(AVERAGE(I45:J46,I50:J51,I55:J56,I60:J61),"")</f>
        <v/>
      </c>
      <c r="G71" s="10" t="str" cm="1">
        <f t="array" ref="G71">IFERROR(INDEX(Table995[EQS category ref], MATCH(1, (Table5691[[#This Row],[Abiotic indicator]]=Table995[Biotic index ref])*(F71&gt;=Table995[Equal or larger than])*(F71&lt;Table995[smaller than]),0)),"")</f>
        <v/>
      </c>
      <c r="H71" s="47" t="str" cm="1">
        <f t="array" ref="H71">IFERROR(_xlfn.IFS(Table5691[[#This Row],[EQS category]]="Bad",5, Table5691[[#This Row],[EQS category]]="Poor",4, Table5691[[#This Row],[EQS category]]="Moderate",3, Table5691[[#This Row],[EQS category]]="Good",2, Table5691[[#This Row],[EQS category]]="High",1),"")</f>
        <v/>
      </c>
      <c r="AA71" s="1" t="s">
        <v>64</v>
      </c>
      <c r="AB71" s="4">
        <v>2</v>
      </c>
      <c r="AC71" s="4">
        <v>3</v>
      </c>
      <c r="AD71" s="1" t="s">
        <v>23</v>
      </c>
    </row>
    <row r="72" spans="3:31" x14ac:dyDescent="0.4">
      <c r="C72" s="19" t="e">
        <f>C7</f>
        <v>#REF!</v>
      </c>
      <c r="D72" s="19" t="str">
        <f>E7</f>
        <v/>
      </c>
      <c r="E72" s="19" t="str">
        <f>G7</f>
        <v>Inside site boundary</v>
      </c>
      <c r="F72" s="23" t="str">
        <f>IFERROR(AVERAGE(I7:J7,I12:J12,I17:J17,I22:J22),"")</f>
        <v/>
      </c>
      <c r="G72" s="10" t="str" cm="1">
        <f t="array" ref="G72">IFERROR(INDEX(Table995[EQS category ref], MATCH(1, (Table5691[[#This Row],[Abiotic indicator]]=Table995[Biotic index ref])*(F72&gt;=Table995[Equal or larger than])*(F72&lt;Table995[smaller than]),0)),"")</f>
        <v/>
      </c>
      <c r="H72" s="47" t="str" cm="1">
        <f t="array" ref="H72">IFERROR(_xlfn.IFS(Table5691[[#This Row],[EQS category]]="Bad",5, Table5691[[#This Row],[EQS category]]="Poor",4, Table5691[[#This Row],[EQS category]]="Moderate",3, Table5691[[#This Row],[EQS category]]="Good",2, Table5691[[#This Row],[EQS category]]="High",1),"")</f>
        <v/>
      </c>
      <c r="AA72" s="1" t="s">
        <v>64</v>
      </c>
      <c r="AB72" s="4">
        <v>3</v>
      </c>
      <c r="AC72" s="4">
        <v>4</v>
      </c>
      <c r="AD72" s="1" t="s">
        <v>24</v>
      </c>
    </row>
    <row r="73" spans="3:31" x14ac:dyDescent="0.4">
      <c r="C73" s="19" t="e">
        <f>C27</f>
        <v>#REF!</v>
      </c>
      <c r="D73" s="19" t="str">
        <f>E27</f>
        <v/>
      </c>
      <c r="E73" s="19" t="str">
        <f>G27</f>
        <v>Inside site boundary</v>
      </c>
      <c r="F73" s="23" t="str">
        <f>IFERROR(AVERAGE(I27:J27,I32:J32,I37:J37,I42:J42),"")</f>
        <v/>
      </c>
      <c r="G73" s="10" t="str" cm="1">
        <f t="array" ref="G73">IFERROR(INDEX(Table995[EQS category ref], MATCH(1, (Table5691[[#This Row],[Abiotic indicator]]=Table995[Biotic index ref])*(F73&gt;=Table995[Equal or larger than])*(F73&lt;Table995[smaller than]),0)),"")</f>
        <v/>
      </c>
      <c r="H73" s="47" t="str" cm="1">
        <f t="array" ref="H73">IFERROR(_xlfn.IFS(Table5691[[#This Row],[EQS category]]="Bad",5, Table5691[[#This Row],[EQS category]]="Poor",4, Table5691[[#This Row],[EQS category]]="Moderate",3, Table5691[[#This Row],[EQS category]]="Good",2, Table5691[[#This Row],[EQS category]]="High",1),"")</f>
        <v/>
      </c>
      <c r="AA73" s="1" t="s">
        <v>64</v>
      </c>
      <c r="AB73" s="4">
        <v>4</v>
      </c>
      <c r="AC73" s="4">
        <v>6</v>
      </c>
      <c r="AD73" s="1" t="s">
        <v>20</v>
      </c>
    </row>
    <row r="74" spans="3:31" x14ac:dyDescent="0.4">
      <c r="C74" s="19" t="e">
        <f>C47</f>
        <v>#REF!</v>
      </c>
      <c r="D74" s="19" t="str">
        <f>E47</f>
        <v/>
      </c>
      <c r="E74" s="19" t="str">
        <f>G47</f>
        <v>Inside site boundary</v>
      </c>
      <c r="F74" s="23" t="str">
        <f>IFERROR(AVERAGE(I47:J47,I52:J52,I57:J57,I62:J62),"")</f>
        <v/>
      </c>
      <c r="G74" s="10" t="str" cm="1">
        <f t="array" ref="G74">IFERROR(INDEX(Table995[EQS category ref], MATCH(1, (Table5691[[#This Row],[Abiotic indicator]]=Table995[Biotic index ref])*(F74&gt;=Table995[Equal or larger than])*(F74&lt;Table995[smaller than]),0)),"")</f>
        <v/>
      </c>
      <c r="H74" s="47" t="str" cm="1">
        <f t="array" ref="H74">IFERROR(_xlfn.IFS(Table5691[[#This Row],[EQS category]]="Bad",5, Table5691[[#This Row],[EQS category]]="Poor",4, Table5691[[#This Row],[EQS category]]="Moderate",3, Table5691[[#This Row],[EQS category]]="Good",2, Table5691[[#This Row],[EQS category]]="High",1),"")</f>
        <v/>
      </c>
      <c r="AA74" s="1" t="s">
        <v>64</v>
      </c>
      <c r="AB74" s="4">
        <v>6</v>
      </c>
      <c r="AC74" s="4">
        <v>1000</v>
      </c>
      <c r="AD74" s="1" t="s">
        <v>21</v>
      </c>
      <c r="AE74" s="1" t="s">
        <v>51</v>
      </c>
    </row>
    <row r="75" spans="3:31" x14ac:dyDescent="0.4">
      <c r="C75" s="19" t="e">
        <f>C8</f>
        <v>#REF!</v>
      </c>
      <c r="D75" s="19" t="str">
        <f>E8</f>
        <v/>
      </c>
      <c r="E75" s="19" t="str">
        <f>G8</f>
        <v>Outside site boundary</v>
      </c>
      <c r="F75" s="23" t="str">
        <f>IFERROR(AVERAGE(I8:J9,I13:J14,I18:J19,I23:J24),"")</f>
        <v/>
      </c>
      <c r="G75" s="10" t="str" cm="1">
        <f t="array" ref="G75">IFERROR(INDEX(Table995[EQS category ref], MATCH(1, (Table5691[[#This Row],[Abiotic indicator]]=Table995[Biotic index ref])*(F75&gt;=Table995[Equal or larger than])*(F75&lt;Table995[smaller than]),0)),"")</f>
        <v/>
      </c>
      <c r="H75" s="47" t="str" cm="1">
        <f t="array" ref="H75">IFERROR(_xlfn.IFS(Table5691[[#This Row],[EQS category]]="Bad",5, Table5691[[#This Row],[EQS category]]="Poor",4, Table5691[[#This Row],[EQS category]]="Moderate",3, Table5691[[#This Row],[EQS category]]="Good",2, Table5691[[#This Row],[EQS category]]="High",1),"")</f>
        <v/>
      </c>
    </row>
    <row r="76" spans="3:31" x14ac:dyDescent="0.4">
      <c r="C76" s="19" t="e">
        <f>C29</f>
        <v>#REF!</v>
      </c>
      <c r="D76" s="19" t="str">
        <f>E29</f>
        <v/>
      </c>
      <c r="E76" s="19" t="str">
        <f>G28</f>
        <v>Outside site boundary</v>
      </c>
      <c r="F76" s="23" t="str">
        <f>IFERROR(AVERAGE(I28:J29,I33:J34,I38:J39,I43:J44),"")</f>
        <v/>
      </c>
      <c r="G76" s="10" t="str" cm="1">
        <f t="array" ref="G76">IFERROR(INDEX(Table995[EQS category ref], MATCH(1, (Table5691[[#This Row],[Abiotic indicator]]=Table995[Biotic index ref])*(F76&gt;=Table995[Equal or larger than])*(F76&lt;Table995[smaller than]),0)),"")</f>
        <v/>
      </c>
      <c r="H76" s="47" t="str" cm="1">
        <f t="array" ref="H76">IFERROR(_xlfn.IFS(Table5691[[#This Row],[EQS category]]="Bad",5, Table5691[[#This Row],[EQS category]]="Poor",4, Table5691[[#This Row],[EQS category]]="Moderate",3, Table5691[[#This Row],[EQS category]]="Good",2, Table5691[[#This Row],[EQS category]]="High",1),"")</f>
        <v/>
      </c>
      <c r="AA76" s="2" t="s">
        <v>31</v>
      </c>
    </row>
    <row r="77" spans="3:31" x14ac:dyDescent="0.4">
      <c r="C77" s="19" t="e">
        <f>C48</f>
        <v>#REF!</v>
      </c>
      <c r="D77" s="19" t="str">
        <f>E48</f>
        <v/>
      </c>
      <c r="E77" s="19" t="str">
        <f>G48</f>
        <v>Outside site boundary</v>
      </c>
      <c r="F77" s="23" t="str">
        <f>IFERROR(AVERAGE(I48:J49,I53:J54,I58:J59,I63:J64),"")</f>
        <v/>
      </c>
      <c r="G77" s="10" t="str" cm="1">
        <f t="array" ref="G77">IFERROR(INDEX(Table995[EQS category ref], MATCH(1, (Table5691[[#This Row],[Abiotic indicator]]=Table995[Biotic index ref])*(F77&gt;=Table995[Equal or larger than])*(F77&lt;Table995[smaller than]),0)),"")</f>
        <v/>
      </c>
      <c r="H77" s="47" t="str" cm="1">
        <f t="array" ref="H77">IFERROR(_xlfn.IFS(Table5691[[#This Row],[EQS category]]="Bad",5, Table5691[[#This Row],[EQS category]]="Poor",4, Table5691[[#This Row],[EQS category]]="Moderate",3, Table5691[[#This Row],[EQS category]]="Good",2, Table5691[[#This Row],[EQS category]]="High",1),"")</f>
        <v/>
      </c>
    </row>
    <row r="78" spans="3:31" x14ac:dyDescent="0.4">
      <c r="AA78" s="1" t="s">
        <v>13</v>
      </c>
      <c r="AB78" s="28" t="s">
        <v>32</v>
      </c>
      <c r="AC78" s="1" t="s">
        <v>33</v>
      </c>
      <c r="AD78" s="1" t="s">
        <v>34</v>
      </c>
      <c r="AE78" s="1" t="s">
        <v>1</v>
      </c>
    </row>
    <row r="79" spans="3:31" x14ac:dyDescent="0.4">
      <c r="D79" s="2" t="s">
        <v>80</v>
      </c>
      <c r="AA79" s="1" t="s">
        <v>21</v>
      </c>
      <c r="AB79" s="1">
        <v>4.0000099999999996</v>
      </c>
      <c r="AC79" s="1">
        <v>6</v>
      </c>
      <c r="AD79" s="9">
        <v>5</v>
      </c>
      <c r="AE79" s="1" t="s">
        <v>19</v>
      </c>
    </row>
    <row r="80" spans="3:31" hidden="1" x14ac:dyDescent="0.4">
      <c r="C80" s="16">
        <v>6.17</v>
      </c>
      <c r="D80" s="16">
        <v>6.18</v>
      </c>
      <c r="E80" s="16">
        <v>6.19</v>
      </c>
      <c r="F80" s="16">
        <v>6.21</v>
      </c>
      <c r="AA80" s="1" t="s">
        <v>20</v>
      </c>
      <c r="AB80" s="1">
        <v>3.1</v>
      </c>
      <c r="AC80" s="1">
        <v>4.0000099999999996</v>
      </c>
      <c r="AD80" s="9">
        <v>4</v>
      </c>
    </row>
    <row r="81" spans="3:31" ht="17.399999999999999" thickBot="1" x14ac:dyDescent="0.45">
      <c r="C81" s="18" t="s">
        <v>41</v>
      </c>
      <c r="D81" s="18" t="s">
        <v>7</v>
      </c>
      <c r="E81" s="26" t="s">
        <v>42</v>
      </c>
      <c r="F81" s="26" t="s">
        <v>43</v>
      </c>
      <c r="AA81" s="1" t="s">
        <v>24</v>
      </c>
      <c r="AB81" s="1">
        <v>2.1</v>
      </c>
      <c r="AC81" s="1">
        <v>3.09999</v>
      </c>
      <c r="AD81" s="9">
        <v>3</v>
      </c>
    </row>
    <row r="82" spans="3:31" ht="17.399999999999999" thickTop="1" x14ac:dyDescent="0.4">
      <c r="C82" s="19" t="e">
        <f>C69</f>
        <v>#REF!</v>
      </c>
      <c r="D82" s="38" t="str">
        <f>E69</f>
        <v>Inside site boundary</v>
      </c>
      <c r="E82" s="23" t="str">
        <f>IFERROR((H69+H70+H71)/3,"")</f>
        <v/>
      </c>
      <c r="F82" s="44" t="str" cm="1">
        <f t="array" ref="F82">IFERROR(INDEX(Table201518[EQS category ref], MATCH(1,(Table5792[[#This Row],[Zone EQS score]]&gt;Table201518[Larger than])*(Table5792[[#This Row],[Zone EQS score]]&lt;=Table201518[Equal or smaller than]),0)),"")</f>
        <v/>
      </c>
      <c r="AA82" s="1" t="s">
        <v>23</v>
      </c>
      <c r="AB82" s="1">
        <v>1.1000000000000001</v>
      </c>
      <c r="AC82" s="1">
        <v>2.09999</v>
      </c>
      <c r="AD82" s="9">
        <v>2</v>
      </c>
    </row>
    <row r="83" spans="3:31" x14ac:dyDescent="0.4">
      <c r="C83" s="38" t="e">
        <f>C70</f>
        <v>#REF!</v>
      </c>
      <c r="D83" s="38" t="str">
        <f>E72</f>
        <v>Inside site boundary</v>
      </c>
      <c r="E83" s="23" t="str">
        <f>IFERROR((H72+H73+H74)/3,"")</f>
        <v/>
      </c>
      <c r="F83" s="44" t="str" cm="1">
        <f t="array" ref="F83">IFERROR(INDEX(Table201518[EQS category ref], MATCH(1,(Table5792[[#This Row],[Zone EQS score]]&gt;Table201518[Larger than])*(Table5792[[#This Row],[Zone EQS score]]&lt;=Table201518[Equal or smaller than]),0)),"")</f>
        <v/>
      </c>
      <c r="AA83" s="1" t="s">
        <v>18</v>
      </c>
      <c r="AB83" s="1">
        <v>0</v>
      </c>
      <c r="AC83" s="1">
        <v>1.09999</v>
      </c>
      <c r="AD83" s="9">
        <v>1</v>
      </c>
      <c r="AE83" s="1" t="s">
        <v>36</v>
      </c>
    </row>
    <row r="84" spans="3:31" x14ac:dyDescent="0.4">
      <c r="C84" s="38" t="e">
        <f>C71</f>
        <v>#REF!</v>
      </c>
      <c r="D84" s="38" t="str">
        <f>E75</f>
        <v>Outside site boundary</v>
      </c>
      <c r="E84" s="23" t="str">
        <f>IFERROR((H75+H76+H77)/3,"")</f>
        <v/>
      </c>
      <c r="F84" s="44" t="str" cm="1">
        <f t="array" ref="F84">IFERROR(INDEX(Table201518[EQS category ref], MATCH(1,(Table5792[[#This Row],[Zone EQS score]]&gt;Table201518[Larger than])*(Table5792[[#This Row],[Zone EQS score]]&lt;=Table201518[Equal or smaller than]),0)),"")</f>
        <v/>
      </c>
    </row>
    <row r="86" spans="3:31" x14ac:dyDescent="0.4">
      <c r="D86" s="2" t="s">
        <v>74</v>
      </c>
    </row>
    <row r="87" spans="3:31" hidden="1" x14ac:dyDescent="0.4">
      <c r="C87" s="16">
        <v>6.22</v>
      </c>
      <c r="D87" s="16">
        <v>6.23</v>
      </c>
    </row>
    <row r="88" spans="3:31" x14ac:dyDescent="0.4">
      <c r="C88" s="18" t="s">
        <v>0</v>
      </c>
      <c r="D88" s="17" t="s">
        <v>73</v>
      </c>
    </row>
    <row r="89" spans="3:31" x14ac:dyDescent="0.4">
      <c r="C89" s="38" t="e">
        <f>C82</f>
        <v>#REF!</v>
      </c>
      <c r="D89" s="10" t="str" cm="1">
        <f t="array" ref="D89">IFERROR(INDEX(Table769097[Benthic status], MATCH(1, (F82=Table769097[Inside site boundary])*(F83=Table769097[Outside site boundary])*(F84=Table769097[Outside site boundary]), 0)),"")</f>
        <v/>
      </c>
    </row>
  </sheetData>
  <sheetProtection algorithmName="SHA-512" hashValue="DYjEzWKEsFyduQ5UMTYapBlNJWrn/0dwWX8KIFp+gcneWZ5RROBHPCTu8KDFNDXnk/r3taAvVCg4GcH6D8miVA==" saltValue="ROTfGYY6VSW0HkxIRuc64A==" spinCount="100000" sheet="1" objects="1" scenarios="1"/>
  <phoneticPr fontId="1" type="noConversion"/>
  <dataValidations count="2">
    <dataValidation type="date" allowBlank="1" showInputMessage="1" showErrorMessage="1" sqref="D5:D64" xr:uid="{08B84177-6500-4277-BD71-0EE0E80EAA1F}">
      <formula1>43831</formula1>
      <formula2>73051</formula2>
    </dataValidation>
    <dataValidation type="decimal" allowBlank="1" showInputMessage="1" showErrorMessage="1" sqref="I5:J64" xr:uid="{97196EBB-40E8-4FFA-B7B3-CE41F5D0879D}">
      <formula1>-1000000</formula1>
      <formula2>1000000</formula2>
    </dataValidation>
  </dataValidations>
  <pageMargins left="0.7" right="0.7" top="0.75" bottom="0.75" header="0.3" footer="0.3"/>
  <ignoredErrors>
    <ignoredError sqref="E82:E84 E69:E77 D69:D77 D82:D84 C69:C77" calculatedColumn="1"/>
    <ignoredError sqref="H25:H26 H28:H31 H33:H36 H38:H41 H43:H46 H48:H51 H53:H56 H58:H61 H63:H64" unlockedFormula="1"/>
  </ignoredErrors>
  <drawing r:id="rId1"/>
  <tableParts count="7">
    <tablePart r:id="rId2"/>
    <tablePart r:id="rId3"/>
    <tablePart r:id="rId4"/>
    <tablePart r:id="rId5"/>
    <tablePart r:id="rId6"/>
    <tablePart r:id="rId7"/>
    <tablePart r:id="rId8"/>
  </tableParts>
  <extLst>
    <ext xmlns:x14="http://schemas.microsoft.com/office/spreadsheetml/2009/9/main" uri="{CCE6A557-97BC-4b89-ADB6-D9C93CAAB3DF}">
      <x14:dataValidations xmlns:xm="http://schemas.microsoft.com/office/excel/2006/main" count="1">
        <x14:dataValidation type="list" allowBlank="1" showInputMessage="1" showErrorMessage="1" xr:uid="{632E27A3-9E78-41C1-BACA-C194C296BA2B}">
          <x14:formula1>
            <xm:f>'Dropdown table'!$Z$2:$Z$16</xm:f>
          </x14:formula1>
          <xm:sqref>E45 E5 E25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BE2AB2-AC13-499D-9237-04003ED306EC}">
  <sheetPr>
    <tabColor theme="8"/>
  </sheetPr>
  <dimension ref="A2:H25"/>
  <sheetViews>
    <sheetView zoomScale="80" zoomScaleNormal="80" workbookViewId="0"/>
  </sheetViews>
  <sheetFormatPr defaultColWidth="8.88671875" defaultRowHeight="16.8" x14ac:dyDescent="0.4"/>
  <cols>
    <col min="1" max="1" width="8.88671875" style="90"/>
    <col min="2" max="2" width="41.33203125" style="90" bestFit="1" customWidth="1"/>
    <col min="3" max="3" width="19.109375" style="90" customWidth="1"/>
    <col min="4" max="4" width="17.88671875" style="90" bestFit="1" customWidth="1"/>
    <col min="5" max="5" width="11.33203125" style="90" bestFit="1" customWidth="1"/>
    <col min="6" max="6" width="19.109375" style="90" bestFit="1" customWidth="1"/>
    <col min="7" max="7" width="7.88671875" style="90" bestFit="1" customWidth="1"/>
    <col min="8" max="16384" width="8.88671875" style="90"/>
  </cols>
  <sheetData>
    <row r="2" spans="1:8" x14ac:dyDescent="0.4">
      <c r="B2" s="91" t="s">
        <v>85</v>
      </c>
      <c r="C2" s="92"/>
      <c r="D2" s="92"/>
      <c r="E2" s="92"/>
      <c r="F2" s="92"/>
      <c r="G2" s="92"/>
    </row>
    <row r="3" spans="1:8" x14ac:dyDescent="0.4">
      <c r="A3" s="93"/>
      <c r="B3" s="94" t="s">
        <v>86</v>
      </c>
      <c r="C3" s="94" t="s">
        <v>18</v>
      </c>
      <c r="D3" s="94" t="s">
        <v>23</v>
      </c>
      <c r="E3" s="94" t="s">
        <v>24</v>
      </c>
      <c r="F3" s="94" t="s">
        <v>20</v>
      </c>
      <c r="G3" s="94" t="s">
        <v>21</v>
      </c>
      <c r="H3" s="95"/>
    </row>
    <row r="4" spans="1:8" x14ac:dyDescent="0.4">
      <c r="A4" s="93"/>
      <c r="B4" s="96" t="s">
        <v>87</v>
      </c>
      <c r="C4" s="96">
        <v>75</v>
      </c>
      <c r="D4" s="96">
        <v>250</v>
      </c>
      <c r="E4" s="96">
        <v>500</v>
      </c>
      <c r="F4" s="96">
        <v>1100</v>
      </c>
      <c r="G4" s="96" t="s">
        <v>88</v>
      </c>
      <c r="H4" s="95"/>
    </row>
    <row r="5" spans="1:8" x14ac:dyDescent="0.4">
      <c r="A5" s="93"/>
      <c r="B5" s="96" t="s">
        <v>89</v>
      </c>
      <c r="C5" s="96">
        <v>750</v>
      </c>
      <c r="D5" s="96">
        <v>1500</v>
      </c>
      <c r="E5" s="96">
        <v>3000</v>
      </c>
      <c r="F5" s="96">
        <v>6000</v>
      </c>
      <c r="G5" s="96" t="s">
        <v>90</v>
      </c>
      <c r="H5" s="95"/>
    </row>
    <row r="6" spans="1:8" x14ac:dyDescent="0.4">
      <c r="A6" s="93"/>
      <c r="B6" s="96" t="s">
        <v>91</v>
      </c>
      <c r="C6" s="96">
        <v>100</v>
      </c>
      <c r="D6" s="96">
        <v>0</v>
      </c>
      <c r="E6" s="96">
        <v>-100</v>
      </c>
      <c r="F6" s="96">
        <v>-150</v>
      </c>
      <c r="G6" s="96" t="s">
        <v>92</v>
      </c>
      <c r="H6" s="95"/>
    </row>
    <row r="7" spans="1:8" hidden="1" x14ac:dyDescent="0.4">
      <c r="A7" s="93"/>
      <c r="B7" s="96" t="s">
        <v>93</v>
      </c>
      <c r="C7" s="96" t="s">
        <v>94</v>
      </c>
      <c r="D7" s="96" t="s">
        <v>95</v>
      </c>
      <c r="E7" s="96"/>
      <c r="F7" s="96" t="s">
        <v>96</v>
      </c>
      <c r="G7" s="96"/>
      <c r="H7" s="95"/>
    </row>
    <row r="8" spans="1:8" x14ac:dyDescent="0.4">
      <c r="B8" s="97"/>
      <c r="C8" s="97"/>
      <c r="D8" s="97"/>
      <c r="E8" s="97"/>
      <c r="F8" s="97"/>
      <c r="G8" s="97"/>
    </row>
    <row r="9" spans="1:8" x14ac:dyDescent="0.4">
      <c r="B9" s="98" t="s">
        <v>97</v>
      </c>
      <c r="C9" s="92"/>
      <c r="D9" s="92"/>
      <c r="E9" s="92"/>
      <c r="F9" s="92"/>
      <c r="G9" s="92"/>
    </row>
    <row r="10" spans="1:8" x14ac:dyDescent="0.4">
      <c r="A10" s="93"/>
      <c r="B10" s="94" t="s">
        <v>98</v>
      </c>
      <c r="C10" s="94" t="s">
        <v>18</v>
      </c>
      <c r="D10" s="94" t="s">
        <v>23</v>
      </c>
      <c r="E10" s="94" t="s">
        <v>24</v>
      </c>
      <c r="F10" s="94" t="s">
        <v>20</v>
      </c>
      <c r="G10" s="94" t="s">
        <v>21</v>
      </c>
      <c r="H10" s="95"/>
    </row>
    <row r="11" spans="1:8" x14ac:dyDescent="0.4">
      <c r="A11" s="93"/>
      <c r="B11" s="96" t="s">
        <v>99</v>
      </c>
      <c r="C11" s="96" t="s">
        <v>100</v>
      </c>
      <c r="D11" s="96">
        <v>50</v>
      </c>
      <c r="E11" s="96">
        <v>35</v>
      </c>
      <c r="F11" s="96">
        <v>15</v>
      </c>
      <c r="G11" s="96" t="s">
        <v>101</v>
      </c>
      <c r="H11" s="95"/>
    </row>
    <row r="12" spans="1:8" x14ac:dyDescent="0.4">
      <c r="A12" s="93"/>
      <c r="B12" s="96" t="s">
        <v>102</v>
      </c>
      <c r="C12" s="96" t="s">
        <v>103</v>
      </c>
      <c r="D12" s="96">
        <v>40</v>
      </c>
      <c r="E12" s="96">
        <v>60</v>
      </c>
      <c r="F12" s="96">
        <v>80</v>
      </c>
      <c r="G12" s="96" t="s">
        <v>100</v>
      </c>
      <c r="H12" s="95"/>
    </row>
    <row r="13" spans="1:8" x14ac:dyDescent="0.4">
      <c r="A13" s="93"/>
      <c r="B13" s="96" t="s">
        <v>53</v>
      </c>
      <c r="C13" s="96" t="s">
        <v>104</v>
      </c>
      <c r="D13" s="96" t="s">
        <v>105</v>
      </c>
      <c r="E13" s="96" t="s">
        <v>106</v>
      </c>
      <c r="F13" s="96" t="s">
        <v>107</v>
      </c>
      <c r="G13" s="96" t="s">
        <v>108</v>
      </c>
      <c r="H13" s="95"/>
    </row>
    <row r="14" spans="1:8" x14ac:dyDescent="0.4">
      <c r="A14" s="93"/>
      <c r="B14" s="96" t="s">
        <v>109</v>
      </c>
      <c r="C14" s="96" t="s">
        <v>110</v>
      </c>
      <c r="D14" s="96" t="s">
        <v>111</v>
      </c>
      <c r="E14" s="96" t="s">
        <v>112</v>
      </c>
      <c r="F14" s="96" t="s">
        <v>113</v>
      </c>
      <c r="G14" s="96" t="s">
        <v>114</v>
      </c>
      <c r="H14" s="95"/>
    </row>
    <row r="15" spans="1:8" x14ac:dyDescent="0.4">
      <c r="A15" s="93"/>
      <c r="B15" s="96" t="s">
        <v>55</v>
      </c>
      <c r="C15" s="96" t="s">
        <v>115</v>
      </c>
      <c r="D15" s="96" t="s">
        <v>116</v>
      </c>
      <c r="E15" s="96" t="s">
        <v>117</v>
      </c>
      <c r="F15" s="96" t="s">
        <v>118</v>
      </c>
      <c r="G15" s="96" t="s">
        <v>119</v>
      </c>
      <c r="H15" s="95"/>
    </row>
    <row r="16" spans="1:8" x14ac:dyDescent="0.4">
      <c r="A16" s="93"/>
      <c r="B16" s="96" t="s">
        <v>56</v>
      </c>
      <c r="C16" s="96" t="s">
        <v>120</v>
      </c>
      <c r="D16" s="96">
        <v>6</v>
      </c>
      <c r="E16" s="96">
        <v>4</v>
      </c>
      <c r="F16" s="96">
        <v>2</v>
      </c>
      <c r="G16" s="96" t="s">
        <v>121</v>
      </c>
      <c r="H16" s="95"/>
    </row>
    <row r="17" spans="1:8" x14ac:dyDescent="0.4">
      <c r="A17" s="93"/>
      <c r="B17" s="96" t="s">
        <v>122</v>
      </c>
      <c r="C17" s="96" t="s">
        <v>123</v>
      </c>
      <c r="D17" s="96" t="s">
        <v>124</v>
      </c>
      <c r="E17" s="96" t="s">
        <v>125</v>
      </c>
      <c r="F17" s="96" t="s">
        <v>126</v>
      </c>
      <c r="G17" s="96" t="s">
        <v>127</v>
      </c>
      <c r="H17" s="95"/>
    </row>
    <row r="18" spans="1:8" x14ac:dyDescent="0.4">
      <c r="A18" s="93"/>
      <c r="B18" s="96" t="s">
        <v>58</v>
      </c>
      <c r="C18" s="96" t="s">
        <v>128</v>
      </c>
      <c r="D18" s="96" t="s">
        <v>129</v>
      </c>
      <c r="E18" s="96" t="s">
        <v>130</v>
      </c>
      <c r="F18" s="96" t="s">
        <v>131</v>
      </c>
      <c r="G18" s="96" t="s">
        <v>132</v>
      </c>
      <c r="H18" s="95"/>
    </row>
    <row r="19" spans="1:8" x14ac:dyDescent="0.4">
      <c r="A19" s="93"/>
      <c r="B19" s="96" t="s">
        <v>59</v>
      </c>
      <c r="C19" s="96" t="s">
        <v>133</v>
      </c>
      <c r="D19" s="96" t="s">
        <v>134</v>
      </c>
      <c r="E19" s="96" t="s">
        <v>135</v>
      </c>
      <c r="F19" s="96" t="s">
        <v>136</v>
      </c>
      <c r="G19" s="96" t="s">
        <v>137</v>
      </c>
      <c r="H19" s="95"/>
    </row>
    <row r="20" spans="1:8" x14ac:dyDescent="0.4">
      <c r="A20" s="93"/>
      <c r="B20" s="96" t="s">
        <v>60</v>
      </c>
      <c r="C20" s="96" t="s">
        <v>138</v>
      </c>
      <c r="D20" s="96" t="s">
        <v>139</v>
      </c>
      <c r="E20" s="96" t="s">
        <v>140</v>
      </c>
      <c r="F20" s="96" t="s">
        <v>141</v>
      </c>
      <c r="G20" s="96" t="s">
        <v>142</v>
      </c>
      <c r="H20" s="95"/>
    </row>
    <row r="21" spans="1:8" x14ac:dyDescent="0.4">
      <c r="A21" s="93"/>
      <c r="B21" s="96" t="s">
        <v>61</v>
      </c>
      <c r="C21" s="96" t="s">
        <v>143</v>
      </c>
      <c r="D21" s="96" t="s">
        <v>144</v>
      </c>
      <c r="E21" s="96" t="s">
        <v>145</v>
      </c>
      <c r="F21" s="96" t="s">
        <v>146</v>
      </c>
      <c r="G21" s="96" t="s">
        <v>147</v>
      </c>
      <c r="H21" s="95"/>
    </row>
    <row r="22" spans="1:8" x14ac:dyDescent="0.4">
      <c r="A22" s="93"/>
      <c r="B22" s="96" t="s">
        <v>62</v>
      </c>
      <c r="C22" s="96" t="s">
        <v>148</v>
      </c>
      <c r="D22" s="96" t="s">
        <v>149</v>
      </c>
      <c r="E22" s="96" t="s">
        <v>150</v>
      </c>
      <c r="F22" s="96" t="s">
        <v>151</v>
      </c>
      <c r="G22" s="96" t="s">
        <v>152</v>
      </c>
      <c r="H22" s="95"/>
    </row>
    <row r="23" spans="1:8" x14ac:dyDescent="0.4">
      <c r="A23" s="93"/>
      <c r="B23" s="96" t="s">
        <v>63</v>
      </c>
      <c r="C23" s="96" t="s">
        <v>153</v>
      </c>
      <c r="D23" s="96" t="s">
        <v>125</v>
      </c>
      <c r="E23" s="96" t="s">
        <v>154</v>
      </c>
      <c r="F23" s="96" t="s">
        <v>155</v>
      </c>
      <c r="G23" s="96" t="s">
        <v>156</v>
      </c>
      <c r="H23" s="95"/>
    </row>
    <row r="24" spans="1:8" x14ac:dyDescent="0.4">
      <c r="A24" s="93"/>
      <c r="B24" s="96" t="s">
        <v>64</v>
      </c>
      <c r="C24" s="96">
        <v>1</v>
      </c>
      <c r="D24" s="96">
        <v>2</v>
      </c>
      <c r="E24" s="96" t="s">
        <v>157</v>
      </c>
      <c r="F24" s="96" t="s">
        <v>158</v>
      </c>
      <c r="G24" s="96" t="s">
        <v>159</v>
      </c>
      <c r="H24" s="95"/>
    </row>
    <row r="25" spans="1:8" x14ac:dyDescent="0.4">
      <c r="B25" s="97"/>
      <c r="C25" s="97"/>
      <c r="D25" s="97"/>
      <c r="E25" s="97"/>
      <c r="F25" s="97"/>
      <c r="G25" s="97"/>
    </row>
  </sheetData>
  <sheetProtection algorithmName="SHA-512" hashValue="wO8dckLHCB9x7ZnXpUYqukvudV6AFjOzfw8qSPFFEkFoiqieN7jCHQz4jZhfLqCYXau03OPXvQ+Vha5fXngehg==" saltValue="WhOONDTB2biqq9mg+yinT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D1EF55-529A-4025-9EE1-0E7036B320EE}">
  <sheetPr>
    <tabColor theme="9" tint="0.59999389629810485"/>
  </sheetPr>
  <dimension ref="A1:AB1602"/>
  <sheetViews>
    <sheetView topLeftCell="Q1" workbookViewId="0">
      <selection activeCell="H31" sqref="H31"/>
    </sheetView>
  </sheetViews>
  <sheetFormatPr defaultRowHeight="14.4" x14ac:dyDescent="0.3"/>
  <cols>
    <col min="1" max="1" width="9.109375" bestFit="1" customWidth="1"/>
    <col min="2" max="2" width="9.6640625" bestFit="1" customWidth="1"/>
    <col min="3" max="3" width="18.6640625" bestFit="1" customWidth="1"/>
    <col min="4" max="4" width="7.33203125" bestFit="1" customWidth="1"/>
    <col min="5" max="6" width="20" customWidth="1"/>
    <col min="7" max="7" width="25.6640625" bestFit="1" customWidth="1"/>
    <col min="8" max="13" width="25.6640625" customWidth="1"/>
    <col min="15" max="15" width="21" customWidth="1"/>
    <col min="16" max="16" width="12" customWidth="1"/>
    <col min="17" max="17" width="20.5546875" customWidth="1"/>
    <col min="18" max="18" width="16.5546875" bestFit="1" customWidth="1"/>
    <col min="19" max="19" width="16.5546875" customWidth="1"/>
    <col min="20" max="20" width="37.5546875" bestFit="1" customWidth="1"/>
    <col min="21" max="21" width="25.5546875" bestFit="1" customWidth="1"/>
    <col min="22" max="22" width="24.6640625" bestFit="1" customWidth="1"/>
    <col min="23" max="23" width="12.44140625" customWidth="1"/>
    <col min="24" max="24" width="33" bestFit="1" customWidth="1"/>
    <col min="25" max="26" width="37.6640625" customWidth="1"/>
  </cols>
  <sheetData>
    <row r="1" spans="1:28" x14ac:dyDescent="0.3">
      <c r="A1" s="99" t="s">
        <v>0</v>
      </c>
      <c r="B1" s="99" t="s">
        <v>161</v>
      </c>
      <c r="C1" s="99" t="s">
        <v>162</v>
      </c>
      <c r="D1" s="99" t="s">
        <v>163</v>
      </c>
      <c r="E1" s="100" t="s">
        <v>164</v>
      </c>
      <c r="F1" s="100" t="s">
        <v>165</v>
      </c>
      <c r="G1" s="100" t="s">
        <v>166</v>
      </c>
      <c r="H1" s="101" t="s">
        <v>167</v>
      </c>
      <c r="I1" s="101" t="s">
        <v>168</v>
      </c>
      <c r="J1" s="101" t="s">
        <v>169</v>
      </c>
      <c r="K1" s="102" t="s">
        <v>167</v>
      </c>
      <c r="L1" s="102" t="s">
        <v>168</v>
      </c>
      <c r="M1" s="102" t="s">
        <v>169</v>
      </c>
      <c r="N1" s="99" t="s">
        <v>170</v>
      </c>
      <c r="O1" s="99" t="s">
        <v>171</v>
      </c>
      <c r="P1" s="99" t="s">
        <v>172</v>
      </c>
      <c r="Q1" s="99" t="s">
        <v>173</v>
      </c>
      <c r="R1" s="99" t="s">
        <v>174</v>
      </c>
      <c r="S1" s="99" t="s">
        <v>175</v>
      </c>
      <c r="T1" s="103" t="s">
        <v>176</v>
      </c>
      <c r="U1" s="99" t="s">
        <v>177</v>
      </c>
      <c r="V1" s="99"/>
      <c r="W1" s="104" t="s">
        <v>178</v>
      </c>
      <c r="X1" s="99" t="s">
        <v>179</v>
      </c>
      <c r="Y1" s="99" t="s">
        <v>180</v>
      </c>
      <c r="Z1" s="99" t="s">
        <v>181</v>
      </c>
      <c r="AA1" s="99" t="s">
        <v>182</v>
      </c>
      <c r="AB1" s="99" t="s">
        <v>183</v>
      </c>
    </row>
    <row r="2" spans="1:28" x14ac:dyDescent="0.3">
      <c r="A2" s="105"/>
      <c r="B2" s="105"/>
      <c r="C2" s="105"/>
      <c r="D2" s="105"/>
      <c r="E2" s="105"/>
      <c r="F2" s="105"/>
      <c r="G2" s="105"/>
      <c r="H2" s="105"/>
      <c r="I2" s="105"/>
      <c r="J2" s="105"/>
      <c r="K2" s="105"/>
      <c r="L2" s="105"/>
      <c r="M2" s="105"/>
      <c r="N2" s="106"/>
      <c r="O2" s="105"/>
      <c r="P2" s="107"/>
      <c r="R2" s="105"/>
      <c r="T2" s="108" t="s">
        <v>184</v>
      </c>
      <c r="U2" s="105" t="s">
        <v>185</v>
      </c>
      <c r="V2" s="105"/>
      <c r="W2" s="107"/>
      <c r="X2" s="105"/>
      <c r="Y2" s="109" t="s">
        <v>15</v>
      </c>
      <c r="Z2" s="109" t="s">
        <v>15</v>
      </c>
      <c r="AA2" s="105"/>
      <c r="AB2" s="105"/>
    </row>
    <row r="3" spans="1:28" x14ac:dyDescent="0.3">
      <c r="A3" s="110" t="str">
        <f>'[1]Site and production details'!C5</f>
        <v>jhgcu</v>
      </c>
      <c r="B3" s="110">
        <f>'[1]Site and production details'!D5</f>
        <v>0</v>
      </c>
      <c r="C3" s="110" t="str">
        <f>'[1]Site and production details'!E5</f>
        <v>Abra alba</v>
      </c>
      <c r="D3" s="110">
        <f>'[1]Site and production details'!F5</f>
        <v>0</v>
      </c>
      <c r="E3" s="110" t="str" cm="1">
        <f t="array" ref="E3:G6">_xlfn.UNIQUE(A3:C77)</f>
        <v>jhgcu</v>
      </c>
      <c r="F3" s="110">
        <v>0</v>
      </c>
      <c r="G3" s="105" t="str">
        <v>Abra alba</v>
      </c>
      <c r="H3" s="105" t="str" cm="1">
        <f t="array" ref="H3:J48">IF([1]!Table4[Type of treatment (select)]= "Antiparasitic - Sea lice", (CHOOSE({1,2,3},[1]!Table4[Species in production (Latin name) (select)],[1]!Table4[Cycle ID
(select)], [1]!Table4[Active component name])), "")</f>
        <v/>
      </c>
      <c r="I3" s="105" t="str">
        <v/>
      </c>
      <c r="J3" s="105" t="str">
        <v/>
      </c>
      <c r="K3" s="105" t="str" cm="1">
        <f t="array" ref="K3">IFERROR(_xlfn.UNIQUE(_xlfn._xlws.FILTER(_xlfn.VSTACK(H3:J77), _xlfn.VSTACK(H3:H77)&lt;&gt;"")), "")</f>
        <v/>
      </c>
      <c r="L3" s="105"/>
      <c r="M3" s="105"/>
      <c r="N3" s="106" t="s">
        <v>186</v>
      </c>
      <c r="O3" s="105" t="s">
        <v>187</v>
      </c>
      <c r="P3" s="111" t="s">
        <v>188</v>
      </c>
      <c r="Q3" s="105" t="s">
        <v>189</v>
      </c>
      <c r="R3" s="112" t="s">
        <v>190</v>
      </c>
      <c r="S3" s="112" t="s">
        <v>191</v>
      </c>
      <c r="T3" s="108" t="s">
        <v>192</v>
      </c>
      <c r="U3" s="105" t="s">
        <v>193</v>
      </c>
      <c r="V3" s="105"/>
      <c r="W3" s="107" t="s">
        <v>194</v>
      </c>
      <c r="X3" s="105" t="s">
        <v>195</v>
      </c>
      <c r="Y3" s="105" t="s">
        <v>26</v>
      </c>
      <c r="Z3" s="105" t="s">
        <v>50</v>
      </c>
      <c r="AA3" s="105" t="s">
        <v>196</v>
      </c>
      <c r="AB3" s="105" t="s">
        <v>197</v>
      </c>
    </row>
    <row r="4" spans="1:28" x14ac:dyDescent="0.3">
      <c r="A4" s="110" t="str">
        <f>'[1]Site and production details'!C6</f>
        <v>jhgcu</v>
      </c>
      <c r="B4" s="110">
        <f>'[1]Site and production details'!D6</f>
        <v>0</v>
      </c>
      <c r="C4" s="110" t="str">
        <f>'[1]Site and production details'!E6</f>
        <v>Abra alba</v>
      </c>
      <c r="D4" s="110">
        <f>'[1]Site and production details'!F6</f>
        <v>0</v>
      </c>
      <c r="E4" s="110" t="str">
        <v>jhgcu</v>
      </c>
      <c r="F4" s="110">
        <v>0</v>
      </c>
      <c r="G4" s="105" t="str">
        <v>Acanthocardia echinata</v>
      </c>
      <c r="H4" s="105" t="str">
        <v/>
      </c>
      <c r="I4" s="105" t="str">
        <v/>
      </c>
      <c r="J4" s="105" t="str">
        <v/>
      </c>
      <c r="K4" s="105"/>
      <c r="L4" s="105"/>
      <c r="M4" s="105"/>
      <c r="N4" s="106" t="s">
        <v>198</v>
      </c>
      <c r="O4" s="105" t="s">
        <v>199</v>
      </c>
      <c r="P4" s="111" t="s">
        <v>200</v>
      </c>
      <c r="Q4" s="105" t="s">
        <v>201</v>
      </c>
      <c r="R4" s="112" t="s">
        <v>202</v>
      </c>
      <c r="S4" s="112" t="s">
        <v>203</v>
      </c>
      <c r="T4" s="108" t="s">
        <v>204</v>
      </c>
      <c r="U4" s="105" t="s">
        <v>205</v>
      </c>
      <c r="V4" s="105"/>
      <c r="W4" s="107" t="s">
        <v>206</v>
      </c>
      <c r="X4" s="105" t="s">
        <v>207</v>
      </c>
      <c r="Y4" t="s">
        <v>27</v>
      </c>
      <c r="Z4" s="105" t="s">
        <v>52</v>
      </c>
      <c r="AA4" s="105" t="s">
        <v>208</v>
      </c>
      <c r="AB4" s="105" t="s">
        <v>209</v>
      </c>
    </row>
    <row r="5" spans="1:28" x14ac:dyDescent="0.3">
      <c r="A5" s="110" t="str">
        <f>'[1]Site and production details'!C7</f>
        <v>jhgcu</v>
      </c>
      <c r="B5" s="110">
        <f>'[1]Site and production details'!D7</f>
        <v>0</v>
      </c>
      <c r="C5" s="110" t="str">
        <f>'[1]Site and production details'!E7</f>
        <v>Acanthocardia echinata</v>
      </c>
      <c r="D5" s="110">
        <f>'[1]Site and production details'!F7</f>
        <v>0</v>
      </c>
      <c r="E5" s="110">
        <v>0</v>
      </c>
      <c r="F5" s="110" t="str">
        <v/>
      </c>
      <c r="G5" s="105">
        <v>0</v>
      </c>
      <c r="H5" s="105" t="str">
        <v/>
      </c>
      <c r="I5" s="105" t="str">
        <v/>
      </c>
      <c r="J5" s="105" t="str">
        <v/>
      </c>
      <c r="K5" s="105"/>
      <c r="L5" s="105"/>
      <c r="M5" s="105"/>
      <c r="O5" s="105" t="s">
        <v>210</v>
      </c>
      <c r="P5" s="111" t="s">
        <v>211</v>
      </c>
      <c r="Q5" s="105" t="s">
        <v>212</v>
      </c>
      <c r="R5" s="112" t="s">
        <v>213</v>
      </c>
      <c r="S5" s="112"/>
      <c r="T5" s="108" t="s">
        <v>214</v>
      </c>
      <c r="U5" s="105" t="s">
        <v>215</v>
      </c>
      <c r="V5" s="105"/>
      <c r="W5" s="113" t="s">
        <v>216</v>
      </c>
      <c r="X5" s="105" t="s">
        <v>217</v>
      </c>
      <c r="Y5" s="105" t="s">
        <v>17</v>
      </c>
      <c r="Z5" s="105" t="s">
        <v>53</v>
      </c>
      <c r="AA5" s="105" t="s">
        <v>218</v>
      </c>
      <c r="AB5" s="105" t="s">
        <v>219</v>
      </c>
    </row>
    <row r="6" spans="1:28" x14ac:dyDescent="0.3">
      <c r="A6" s="110">
        <f>'[1]Site and production details'!C8</f>
        <v>0</v>
      </c>
      <c r="B6" s="110" t="str">
        <f>'[1]Site and production details'!D8</f>
        <v/>
      </c>
      <c r="C6" s="110">
        <f>'[1]Site and production details'!E8</f>
        <v>0</v>
      </c>
      <c r="D6" s="110">
        <f>'[1]Site and production details'!F8</f>
        <v>0</v>
      </c>
      <c r="E6" s="110">
        <v>0</v>
      </c>
      <c r="F6" s="110">
        <v>0</v>
      </c>
      <c r="G6" s="105">
        <v>0</v>
      </c>
      <c r="H6" s="105" t="str">
        <v/>
      </c>
      <c r="I6" s="105" t="str">
        <v/>
      </c>
      <c r="J6" s="105" t="str">
        <v/>
      </c>
      <c r="K6" s="105"/>
      <c r="L6" s="105"/>
      <c r="M6" s="105"/>
      <c r="O6" s="105" t="s">
        <v>220</v>
      </c>
      <c r="P6" s="111" t="s">
        <v>221</v>
      </c>
      <c r="Q6" s="105" t="s">
        <v>222</v>
      </c>
      <c r="R6" s="114" t="s">
        <v>223</v>
      </c>
      <c r="S6" s="114"/>
      <c r="T6" s="108" t="s">
        <v>224</v>
      </c>
      <c r="U6" s="105" t="s">
        <v>225</v>
      </c>
      <c r="V6" s="105"/>
      <c r="W6" s="107" t="s">
        <v>226</v>
      </c>
      <c r="Y6" s="105"/>
      <c r="Z6" s="105" t="s">
        <v>54</v>
      </c>
      <c r="AA6" s="105" t="s">
        <v>227</v>
      </c>
      <c r="AB6" s="105" t="s">
        <v>228</v>
      </c>
    </row>
    <row r="7" spans="1:28" x14ac:dyDescent="0.3">
      <c r="A7" s="110">
        <f>'[1]Site and production details'!C9</f>
        <v>0</v>
      </c>
      <c r="B7" s="110" t="str">
        <f>'[1]Site and production details'!D9</f>
        <v/>
      </c>
      <c r="C7" s="110">
        <f>'[1]Site and production details'!E9</f>
        <v>0</v>
      </c>
      <c r="D7" s="110">
        <f>'[1]Site and production details'!F9</f>
        <v>0</v>
      </c>
      <c r="E7" s="110"/>
      <c r="F7" s="110"/>
      <c r="G7" s="105"/>
      <c r="H7" s="105" t="str">
        <v/>
      </c>
      <c r="I7" s="105" t="str">
        <v/>
      </c>
      <c r="J7" s="105" t="str">
        <v/>
      </c>
      <c r="K7" s="105"/>
      <c r="L7" s="105"/>
      <c r="M7" s="105"/>
      <c r="O7" s="105" t="s">
        <v>229</v>
      </c>
      <c r="P7" s="111" t="s">
        <v>230</v>
      </c>
      <c r="Q7" s="114" t="s">
        <v>231</v>
      </c>
      <c r="R7" s="114"/>
      <c r="S7" s="114"/>
      <c r="T7" s="108" t="s">
        <v>232</v>
      </c>
      <c r="U7" s="105" t="s">
        <v>233</v>
      </c>
      <c r="V7" s="105"/>
      <c r="Y7" s="105"/>
      <c r="Z7" s="105" t="s">
        <v>55</v>
      </c>
    </row>
    <row r="8" spans="1:28" x14ac:dyDescent="0.3">
      <c r="A8" s="110">
        <f>'[1]Site and production details'!C10</f>
        <v>0</v>
      </c>
      <c r="B8" s="110" t="str">
        <f>'[1]Site and production details'!D10</f>
        <v/>
      </c>
      <c r="C8" s="110">
        <f>'[1]Site and production details'!E10</f>
        <v>0</v>
      </c>
      <c r="D8" s="110">
        <f>'[1]Site and production details'!F10</f>
        <v>0</v>
      </c>
      <c r="E8" s="110"/>
      <c r="F8" s="110"/>
      <c r="G8" s="105"/>
      <c r="H8" s="105" t="str">
        <v/>
      </c>
      <c r="I8" s="105" t="str">
        <v/>
      </c>
      <c r="J8" s="105" t="str">
        <v/>
      </c>
      <c r="K8" s="105"/>
      <c r="L8" s="105"/>
      <c r="M8" s="105"/>
      <c r="O8" s="105" t="s">
        <v>234</v>
      </c>
      <c r="P8" s="105" t="s">
        <v>235</v>
      </c>
      <c r="Q8" s="114"/>
      <c r="R8" s="105"/>
      <c r="S8" s="105"/>
      <c r="T8" s="108" t="s">
        <v>236</v>
      </c>
      <c r="U8" s="105" t="s">
        <v>237</v>
      </c>
      <c r="V8" s="105"/>
      <c r="Y8" s="105"/>
      <c r="Z8" s="105" t="s">
        <v>56</v>
      </c>
    </row>
    <row r="9" spans="1:28" x14ac:dyDescent="0.3">
      <c r="A9" s="110"/>
      <c r="B9" s="110"/>
      <c r="C9" s="110"/>
      <c r="D9" s="110"/>
      <c r="E9" s="110"/>
      <c r="F9" s="110"/>
      <c r="G9" s="105"/>
      <c r="H9" s="105" t="str">
        <v/>
      </c>
      <c r="I9" s="105" t="str">
        <v/>
      </c>
      <c r="J9" s="105" t="str">
        <v/>
      </c>
      <c r="K9" s="105"/>
      <c r="L9" s="105"/>
      <c r="M9" s="105"/>
      <c r="O9" s="105" t="s">
        <v>238</v>
      </c>
      <c r="Q9" s="105"/>
      <c r="T9" s="108" t="s">
        <v>239</v>
      </c>
      <c r="U9" s="105" t="s">
        <v>240</v>
      </c>
      <c r="V9" s="105"/>
      <c r="Y9" s="105"/>
      <c r="Z9" s="105" t="s">
        <v>57</v>
      </c>
    </row>
    <row r="10" spans="1:28" x14ac:dyDescent="0.3">
      <c r="A10" s="110"/>
      <c r="B10" s="110"/>
      <c r="C10" s="110"/>
      <c r="D10" s="110"/>
      <c r="E10" s="110"/>
      <c r="F10" s="110"/>
      <c r="G10" s="105"/>
      <c r="H10" s="105" t="str">
        <v/>
      </c>
      <c r="I10" s="105" t="str">
        <v/>
      </c>
      <c r="J10" s="105" t="str">
        <v/>
      </c>
      <c r="K10" s="105"/>
      <c r="L10" s="105"/>
      <c r="M10" s="105"/>
      <c r="O10" s="105" t="s">
        <v>241</v>
      </c>
      <c r="Q10" s="105"/>
      <c r="U10" s="105" t="s">
        <v>242</v>
      </c>
      <c r="V10" s="105"/>
      <c r="Y10" s="105"/>
      <c r="Z10" s="105" t="s">
        <v>58</v>
      </c>
    </row>
    <row r="11" spans="1:28" x14ac:dyDescent="0.3">
      <c r="A11" s="110"/>
      <c r="B11" s="110"/>
      <c r="C11" s="110"/>
      <c r="D11" s="110"/>
      <c r="E11" s="110"/>
      <c r="F11" s="110"/>
      <c r="G11" s="105"/>
      <c r="H11" s="105" t="str">
        <v/>
      </c>
      <c r="I11" s="105" t="str">
        <v/>
      </c>
      <c r="J11" s="108" t="str">
        <v/>
      </c>
      <c r="K11" s="105"/>
      <c r="L11" s="105"/>
      <c r="M11" s="105"/>
      <c r="O11" s="105" t="s">
        <v>243</v>
      </c>
      <c r="U11" s="105" t="s">
        <v>244</v>
      </c>
      <c r="V11" s="105"/>
      <c r="Y11" s="105"/>
      <c r="Z11" s="105" t="s">
        <v>59</v>
      </c>
    </row>
    <row r="12" spans="1:28" x14ac:dyDescent="0.3">
      <c r="A12" s="110"/>
      <c r="B12" s="110"/>
      <c r="C12" s="110"/>
      <c r="D12" s="110"/>
      <c r="E12" s="110"/>
      <c r="F12" s="110"/>
      <c r="G12" s="105"/>
      <c r="H12" s="105" t="str">
        <v/>
      </c>
      <c r="I12" s="105" t="str">
        <v/>
      </c>
      <c r="J12" s="108" t="str">
        <v/>
      </c>
      <c r="K12" s="105"/>
      <c r="L12" s="105"/>
      <c r="M12" s="105"/>
      <c r="O12" s="105" t="s">
        <v>245</v>
      </c>
      <c r="U12" s="105" t="s">
        <v>246</v>
      </c>
      <c r="V12" s="105"/>
      <c r="Y12" s="105"/>
      <c r="Z12" s="105" t="s">
        <v>60</v>
      </c>
    </row>
    <row r="13" spans="1:28" x14ac:dyDescent="0.3">
      <c r="A13" s="110"/>
      <c r="B13" s="110"/>
      <c r="C13" s="110"/>
      <c r="D13" s="110"/>
      <c r="E13" s="110"/>
      <c r="F13" s="110"/>
      <c r="G13" s="105"/>
      <c r="H13" s="105" t="str">
        <v/>
      </c>
      <c r="I13" s="105" t="str">
        <v/>
      </c>
      <c r="J13" s="108" t="str">
        <v/>
      </c>
      <c r="K13" s="105"/>
      <c r="L13" s="105"/>
      <c r="M13" s="105"/>
      <c r="O13" s="105" t="s">
        <v>247</v>
      </c>
      <c r="U13" s="105" t="s">
        <v>248</v>
      </c>
      <c r="V13" s="105"/>
      <c r="Y13" s="105"/>
      <c r="Z13" s="105" t="s">
        <v>61</v>
      </c>
    </row>
    <row r="14" spans="1:28" x14ac:dyDescent="0.3">
      <c r="A14" s="110"/>
      <c r="B14" s="110"/>
      <c r="C14" s="110"/>
      <c r="D14" s="110"/>
      <c r="E14" s="110"/>
      <c r="F14" s="110"/>
      <c r="G14" s="105"/>
      <c r="H14" s="105" t="str">
        <v/>
      </c>
      <c r="I14" s="105" t="str">
        <v/>
      </c>
      <c r="J14" s="108" t="str">
        <v/>
      </c>
      <c r="K14" s="105"/>
      <c r="L14" s="105"/>
      <c r="M14" s="105"/>
      <c r="U14" s="105" t="s">
        <v>249</v>
      </c>
      <c r="V14" s="105"/>
      <c r="Y14" s="105"/>
      <c r="Z14" s="105" t="s">
        <v>62</v>
      </c>
    </row>
    <row r="15" spans="1:28" x14ac:dyDescent="0.3">
      <c r="A15" s="110"/>
      <c r="B15" s="110"/>
      <c r="C15" s="110"/>
      <c r="D15" s="110"/>
      <c r="E15" s="110"/>
      <c r="F15" s="110"/>
      <c r="G15" s="105"/>
      <c r="H15" s="105" t="str">
        <v/>
      </c>
      <c r="I15" s="105" t="str">
        <v/>
      </c>
      <c r="J15" s="108" t="str">
        <v/>
      </c>
      <c r="K15" s="105"/>
      <c r="L15" s="105"/>
      <c r="M15" s="105"/>
      <c r="U15" s="105" t="s">
        <v>250</v>
      </c>
      <c r="V15" s="105"/>
      <c r="Y15" s="105"/>
      <c r="Z15" s="105" t="s">
        <v>63</v>
      </c>
    </row>
    <row r="16" spans="1:28" x14ac:dyDescent="0.3">
      <c r="A16" s="110"/>
      <c r="B16" s="110"/>
      <c r="C16" s="110"/>
      <c r="D16" s="110"/>
      <c r="E16" s="110"/>
      <c r="F16" s="110"/>
      <c r="G16" s="105"/>
      <c r="H16" s="105" t="str">
        <v/>
      </c>
      <c r="I16" s="105" t="str">
        <v/>
      </c>
      <c r="J16" s="108" t="str">
        <v/>
      </c>
      <c r="K16" s="105"/>
      <c r="L16" s="105"/>
      <c r="M16" s="105"/>
      <c r="U16" s="105" t="s">
        <v>251</v>
      </c>
      <c r="V16" s="105"/>
      <c r="Y16" s="105"/>
      <c r="Z16" s="105" t="s">
        <v>64</v>
      </c>
    </row>
    <row r="17" spans="1:25" x14ac:dyDescent="0.3">
      <c r="A17" s="110"/>
      <c r="B17" s="110"/>
      <c r="C17" s="110"/>
      <c r="D17" s="110"/>
      <c r="E17" s="110"/>
      <c r="F17" s="110"/>
      <c r="G17" s="105"/>
      <c r="H17" s="105" t="str">
        <v/>
      </c>
      <c r="I17" s="105" t="str">
        <v/>
      </c>
      <c r="J17" s="108" t="str">
        <v/>
      </c>
      <c r="K17" s="105"/>
      <c r="L17" s="105"/>
      <c r="M17" s="105"/>
      <c r="U17" s="105" t="s">
        <v>252</v>
      </c>
      <c r="V17" s="105"/>
      <c r="Y17" s="105"/>
    </row>
    <row r="18" spans="1:25" x14ac:dyDescent="0.3">
      <c r="A18" s="110"/>
      <c r="B18" s="110"/>
      <c r="C18" s="110"/>
      <c r="D18" s="110"/>
      <c r="E18" s="110"/>
      <c r="F18" s="110"/>
      <c r="G18" s="105"/>
      <c r="H18" s="105" t="str">
        <v/>
      </c>
      <c r="I18" s="105" t="str">
        <v/>
      </c>
      <c r="J18" s="108" t="str">
        <v/>
      </c>
      <c r="K18" s="105"/>
      <c r="L18" s="105"/>
      <c r="M18" s="105"/>
      <c r="U18" s="105" t="s">
        <v>253</v>
      </c>
      <c r="V18" s="105"/>
      <c r="Y18" s="105"/>
    </row>
    <row r="19" spans="1:25" x14ac:dyDescent="0.3">
      <c r="A19" s="110"/>
      <c r="B19" s="110"/>
      <c r="C19" s="110"/>
      <c r="D19" s="110"/>
      <c r="E19" s="110"/>
      <c r="F19" s="110"/>
      <c r="G19" s="105"/>
      <c r="H19" s="105" t="str">
        <v/>
      </c>
      <c r="I19" s="105" t="str">
        <v/>
      </c>
      <c r="J19" s="108" t="str">
        <v/>
      </c>
      <c r="K19" s="105"/>
      <c r="L19" s="105"/>
      <c r="M19" s="105"/>
      <c r="P19" s="115"/>
      <c r="U19" s="105" t="s">
        <v>254</v>
      </c>
      <c r="V19" s="105"/>
    </row>
    <row r="20" spans="1:25" x14ac:dyDescent="0.3">
      <c r="A20" s="110"/>
      <c r="B20" s="110"/>
      <c r="C20" s="110"/>
      <c r="D20" s="110"/>
      <c r="E20" s="110"/>
      <c r="F20" s="110"/>
      <c r="G20" s="105"/>
      <c r="H20" s="105" t="str">
        <v/>
      </c>
      <c r="I20" s="105" t="str">
        <v/>
      </c>
      <c r="J20" s="108" t="str">
        <v/>
      </c>
      <c r="K20" s="105"/>
      <c r="L20" s="105"/>
      <c r="M20" s="105"/>
      <c r="U20" s="105" t="s">
        <v>255</v>
      </c>
      <c r="V20" s="105"/>
    </row>
    <row r="21" spans="1:25" x14ac:dyDescent="0.3">
      <c r="A21" s="110"/>
      <c r="B21" s="110"/>
      <c r="C21" s="110"/>
      <c r="D21" s="110"/>
      <c r="E21" s="110"/>
      <c r="F21" s="110"/>
      <c r="G21" s="105"/>
      <c r="H21" s="105" t="str">
        <v/>
      </c>
      <c r="I21" s="105" t="str">
        <v/>
      </c>
      <c r="J21" s="108" t="str">
        <v/>
      </c>
      <c r="K21" s="105"/>
      <c r="L21" s="105"/>
      <c r="M21" s="105"/>
      <c r="U21" s="105" t="s">
        <v>256</v>
      </c>
      <c r="V21" s="105"/>
    </row>
    <row r="22" spans="1:25" x14ac:dyDescent="0.3">
      <c r="A22" s="110"/>
      <c r="B22" s="110"/>
      <c r="C22" s="110"/>
      <c r="D22" s="110"/>
      <c r="E22" s="110"/>
      <c r="F22" s="110"/>
      <c r="G22" s="105"/>
      <c r="H22" s="105" t="str">
        <v/>
      </c>
      <c r="I22" s="105" t="str">
        <v/>
      </c>
      <c r="J22" s="108" t="str">
        <v/>
      </c>
      <c r="K22" s="105"/>
      <c r="L22" s="105"/>
      <c r="M22" s="105"/>
      <c r="U22" s="105" t="s">
        <v>257</v>
      </c>
      <c r="V22" s="105"/>
    </row>
    <row r="23" spans="1:25" x14ac:dyDescent="0.3">
      <c r="A23" s="110"/>
      <c r="B23" s="110"/>
      <c r="C23" s="110"/>
      <c r="D23" s="110"/>
      <c r="E23" s="110"/>
      <c r="F23" s="110"/>
      <c r="G23" s="105"/>
      <c r="H23" s="105" t="str">
        <v/>
      </c>
      <c r="I23" s="105" t="str">
        <v/>
      </c>
      <c r="J23" s="108" t="str">
        <v/>
      </c>
      <c r="K23" s="105"/>
      <c r="L23" s="105"/>
      <c r="M23" s="105"/>
      <c r="U23" s="105" t="s">
        <v>258</v>
      </c>
      <c r="V23" s="105"/>
    </row>
    <row r="24" spans="1:25" x14ac:dyDescent="0.3">
      <c r="A24" s="110"/>
      <c r="B24" s="110"/>
      <c r="C24" s="110"/>
      <c r="D24" s="110"/>
      <c r="E24" s="110"/>
      <c r="F24" s="110"/>
      <c r="G24" s="105"/>
      <c r="H24" s="105" t="str">
        <v/>
      </c>
      <c r="I24" s="105" t="str">
        <v/>
      </c>
      <c r="J24" s="108" t="str">
        <v/>
      </c>
      <c r="K24" s="105"/>
      <c r="L24" s="105"/>
      <c r="M24" s="105"/>
      <c r="U24" s="105" t="s">
        <v>259</v>
      </c>
      <c r="V24" s="105"/>
    </row>
    <row r="25" spans="1:25" x14ac:dyDescent="0.3">
      <c r="A25" s="110"/>
      <c r="B25" s="110"/>
      <c r="C25" s="110"/>
      <c r="D25" s="110"/>
      <c r="E25" s="110"/>
      <c r="F25" s="110"/>
      <c r="G25" s="105"/>
      <c r="H25" s="105" t="str">
        <v/>
      </c>
      <c r="I25" s="105" t="str">
        <v/>
      </c>
      <c r="J25" s="108" t="str">
        <v/>
      </c>
      <c r="K25" s="105"/>
      <c r="L25" s="105"/>
      <c r="M25" s="105"/>
      <c r="U25" s="105" t="s">
        <v>260</v>
      </c>
      <c r="V25" s="105"/>
    </row>
    <row r="26" spans="1:25" x14ac:dyDescent="0.3">
      <c r="A26" s="110"/>
      <c r="B26" s="110"/>
      <c r="C26" s="110"/>
      <c r="D26" s="110"/>
      <c r="E26" s="110"/>
      <c r="F26" s="110"/>
      <c r="G26" s="105"/>
      <c r="H26" s="105" t="str">
        <v/>
      </c>
      <c r="I26" s="105" t="str">
        <v/>
      </c>
      <c r="J26" s="108" t="str">
        <v/>
      </c>
      <c r="K26" s="105"/>
      <c r="L26" s="105"/>
      <c r="M26" s="105"/>
      <c r="U26" s="105" t="s">
        <v>261</v>
      </c>
      <c r="V26" s="105"/>
    </row>
    <row r="27" spans="1:25" x14ac:dyDescent="0.3">
      <c r="A27" s="110"/>
      <c r="B27" s="110"/>
      <c r="C27" s="110"/>
      <c r="D27" s="110"/>
      <c r="E27" s="110"/>
      <c r="F27" s="110"/>
      <c r="G27" s="105"/>
      <c r="H27" s="105" t="str">
        <v/>
      </c>
      <c r="I27" s="105" t="str">
        <v/>
      </c>
      <c r="J27" s="108" t="str">
        <v/>
      </c>
      <c r="K27" s="105"/>
      <c r="L27" s="105"/>
      <c r="M27" s="105"/>
      <c r="U27" s="105" t="s">
        <v>262</v>
      </c>
      <c r="V27" s="105"/>
    </row>
    <row r="28" spans="1:25" x14ac:dyDescent="0.3">
      <c r="A28" s="110"/>
      <c r="B28" s="110"/>
      <c r="C28" s="110"/>
      <c r="D28" s="110"/>
      <c r="E28" s="110"/>
      <c r="F28" s="110"/>
      <c r="G28" s="105"/>
      <c r="H28" s="105" t="str">
        <v/>
      </c>
      <c r="I28" s="105" t="str">
        <v/>
      </c>
      <c r="J28" s="108" t="str">
        <v/>
      </c>
      <c r="K28" s="105"/>
      <c r="L28" s="105"/>
      <c r="M28" s="105"/>
      <c r="U28" s="105" t="s">
        <v>263</v>
      </c>
      <c r="V28" s="105"/>
    </row>
    <row r="29" spans="1:25" x14ac:dyDescent="0.3">
      <c r="A29" s="110"/>
      <c r="B29" s="110"/>
      <c r="C29" s="110"/>
      <c r="D29" s="110"/>
      <c r="E29" s="110"/>
      <c r="F29" s="110"/>
      <c r="G29" s="105"/>
      <c r="H29" s="105" t="str">
        <v/>
      </c>
      <c r="I29" s="105" t="str">
        <v/>
      </c>
      <c r="J29" s="108" t="str">
        <v/>
      </c>
      <c r="K29" s="105"/>
      <c r="L29" s="105"/>
      <c r="M29" s="105"/>
      <c r="U29" s="105" t="s">
        <v>264</v>
      </c>
      <c r="V29" s="105"/>
    </row>
    <row r="30" spans="1:25" x14ac:dyDescent="0.3">
      <c r="A30" s="110"/>
      <c r="B30" s="110"/>
      <c r="C30" s="110"/>
      <c r="D30" s="110"/>
      <c r="E30" s="110"/>
      <c r="F30" s="110"/>
      <c r="G30" s="105"/>
      <c r="H30" s="105" t="str">
        <v/>
      </c>
      <c r="I30" s="105" t="str">
        <v/>
      </c>
      <c r="J30" s="108" t="str">
        <v/>
      </c>
      <c r="K30" s="105"/>
      <c r="L30" s="105"/>
      <c r="M30" s="105"/>
      <c r="U30" s="105" t="s">
        <v>265</v>
      </c>
      <c r="V30" s="105"/>
    </row>
    <row r="31" spans="1:25" x14ac:dyDescent="0.3">
      <c r="A31" s="110"/>
      <c r="B31" s="110"/>
      <c r="C31" s="110"/>
      <c r="D31" s="110"/>
      <c r="E31" s="110"/>
      <c r="F31" s="110"/>
      <c r="G31" s="105"/>
      <c r="H31" s="105" t="str">
        <v/>
      </c>
      <c r="I31" s="105" t="str">
        <v/>
      </c>
      <c r="J31" s="108" t="str">
        <v/>
      </c>
      <c r="K31" s="105"/>
      <c r="L31" s="105"/>
      <c r="M31" s="105"/>
      <c r="U31" s="105" t="s">
        <v>266</v>
      </c>
      <c r="V31" s="105"/>
    </row>
    <row r="32" spans="1:25" x14ac:dyDescent="0.3">
      <c r="A32" s="110"/>
      <c r="B32" s="110"/>
      <c r="C32" s="110"/>
      <c r="D32" s="110"/>
      <c r="E32" s="110"/>
      <c r="F32" s="110"/>
      <c r="G32" s="105"/>
      <c r="H32" s="105" t="str">
        <v/>
      </c>
      <c r="I32" s="105" t="str">
        <v/>
      </c>
      <c r="J32" s="108" t="str">
        <v/>
      </c>
      <c r="K32" s="105"/>
      <c r="L32" s="105"/>
      <c r="M32" s="105"/>
      <c r="U32" s="105" t="s">
        <v>267</v>
      </c>
      <c r="V32" s="105"/>
    </row>
    <row r="33" spans="1:22" x14ac:dyDescent="0.3">
      <c r="A33" s="110"/>
      <c r="B33" s="110"/>
      <c r="C33" s="110"/>
      <c r="D33" s="110"/>
      <c r="E33" s="110"/>
      <c r="F33" s="110"/>
      <c r="G33" s="105"/>
      <c r="H33" s="105" t="str">
        <v/>
      </c>
      <c r="I33" s="105" t="str">
        <v/>
      </c>
      <c r="J33" s="108" t="str">
        <v/>
      </c>
      <c r="K33" s="105"/>
      <c r="L33" s="105"/>
      <c r="M33" s="105"/>
      <c r="U33" s="105" t="s">
        <v>268</v>
      </c>
      <c r="V33" s="105"/>
    </row>
    <row r="34" spans="1:22" x14ac:dyDescent="0.3">
      <c r="A34" s="110"/>
      <c r="B34" s="110"/>
      <c r="C34" s="110"/>
      <c r="D34" s="110"/>
      <c r="E34" s="110"/>
      <c r="F34" s="110"/>
      <c r="G34" s="105"/>
      <c r="H34" s="105" t="str">
        <v/>
      </c>
      <c r="I34" s="105" t="str">
        <v/>
      </c>
      <c r="J34" s="108" t="str">
        <v/>
      </c>
      <c r="K34" s="105"/>
      <c r="L34" s="105"/>
      <c r="M34" s="105"/>
      <c r="U34" s="105" t="s">
        <v>269</v>
      </c>
      <c r="V34" s="105"/>
    </row>
    <row r="35" spans="1:22" x14ac:dyDescent="0.3">
      <c r="A35" s="110"/>
      <c r="B35" s="110"/>
      <c r="C35" s="110"/>
      <c r="D35" s="110"/>
      <c r="E35" s="110"/>
      <c r="F35" s="110"/>
      <c r="G35" s="105"/>
      <c r="H35" s="105" t="str">
        <v/>
      </c>
      <c r="I35" s="105" t="str">
        <v/>
      </c>
      <c r="J35" s="108" t="str">
        <v/>
      </c>
      <c r="K35" s="105"/>
      <c r="L35" s="105"/>
      <c r="M35" s="105"/>
      <c r="U35" s="105" t="s">
        <v>270</v>
      </c>
      <c r="V35" s="105"/>
    </row>
    <row r="36" spans="1:22" x14ac:dyDescent="0.3">
      <c r="A36" s="110"/>
      <c r="B36" s="110"/>
      <c r="C36" s="110"/>
      <c r="D36" s="110"/>
      <c r="E36" s="110"/>
      <c r="F36" s="110"/>
      <c r="G36" s="105"/>
      <c r="H36" s="105" t="str">
        <v/>
      </c>
      <c r="I36" s="105" t="str">
        <v/>
      </c>
      <c r="J36" s="108" t="str">
        <v/>
      </c>
      <c r="K36" s="105"/>
      <c r="L36" s="105"/>
      <c r="M36" s="105"/>
      <c r="U36" s="105" t="s">
        <v>271</v>
      </c>
      <c r="V36" s="105"/>
    </row>
    <row r="37" spans="1:22" x14ac:dyDescent="0.3">
      <c r="A37" s="110"/>
      <c r="B37" s="110"/>
      <c r="C37" s="110"/>
      <c r="D37" s="110"/>
      <c r="E37" s="110"/>
      <c r="F37" s="110"/>
      <c r="G37" s="105"/>
      <c r="H37" s="105" t="str">
        <v/>
      </c>
      <c r="I37" s="105" t="str">
        <v/>
      </c>
      <c r="J37" s="108" t="str">
        <v/>
      </c>
      <c r="K37" s="105"/>
      <c r="L37" s="105"/>
      <c r="M37" s="105"/>
      <c r="U37" s="105" t="s">
        <v>272</v>
      </c>
      <c r="V37" s="105"/>
    </row>
    <row r="38" spans="1:22" x14ac:dyDescent="0.3">
      <c r="A38" s="110"/>
      <c r="B38" s="110"/>
      <c r="C38" s="110"/>
      <c r="D38" s="110"/>
      <c r="E38" s="110"/>
      <c r="F38" s="110"/>
      <c r="G38" s="105"/>
      <c r="H38" s="105" t="str">
        <v/>
      </c>
      <c r="I38" s="105" t="str">
        <v/>
      </c>
      <c r="J38" s="108" t="str">
        <v/>
      </c>
      <c r="K38" s="105"/>
      <c r="L38" s="105"/>
      <c r="M38" s="105"/>
      <c r="U38" s="105" t="s">
        <v>273</v>
      </c>
      <c r="V38" s="105"/>
    </row>
    <row r="39" spans="1:22" x14ac:dyDescent="0.3">
      <c r="A39" s="110"/>
      <c r="B39" s="110"/>
      <c r="C39" s="110"/>
      <c r="D39" s="110"/>
      <c r="E39" s="110"/>
      <c r="F39" s="110"/>
      <c r="G39" s="105"/>
      <c r="H39" s="105" t="str">
        <v/>
      </c>
      <c r="I39" s="105" t="str">
        <v/>
      </c>
      <c r="J39" s="108" t="str">
        <v/>
      </c>
      <c r="K39" s="105"/>
      <c r="L39" s="105"/>
      <c r="M39" s="105"/>
      <c r="U39" s="105" t="s">
        <v>274</v>
      </c>
      <c r="V39" s="105"/>
    </row>
    <row r="40" spans="1:22" x14ac:dyDescent="0.3">
      <c r="A40" s="110"/>
      <c r="B40" s="110"/>
      <c r="C40" s="110"/>
      <c r="D40" s="110"/>
      <c r="E40" s="110"/>
      <c r="F40" s="110"/>
      <c r="G40" s="105"/>
      <c r="H40" s="105" t="str">
        <v/>
      </c>
      <c r="I40" s="105" t="str">
        <v/>
      </c>
      <c r="J40" s="108" t="str">
        <v/>
      </c>
      <c r="K40" s="105"/>
      <c r="L40" s="105"/>
      <c r="M40" s="105"/>
      <c r="U40" s="105" t="s">
        <v>275</v>
      </c>
      <c r="V40" s="105"/>
    </row>
    <row r="41" spans="1:22" x14ac:dyDescent="0.3">
      <c r="A41" s="110"/>
      <c r="B41" s="110"/>
      <c r="C41" s="110"/>
      <c r="D41" s="110"/>
      <c r="E41" s="110"/>
      <c r="F41" s="110"/>
      <c r="G41" s="105"/>
      <c r="H41" s="105" t="str">
        <v/>
      </c>
      <c r="I41" s="105" t="str">
        <v/>
      </c>
      <c r="J41" s="108" t="str">
        <v/>
      </c>
      <c r="K41" s="105"/>
      <c r="L41" s="105"/>
      <c r="M41" s="105"/>
      <c r="U41" s="105" t="s">
        <v>276</v>
      </c>
      <c r="V41" s="105"/>
    </row>
    <row r="42" spans="1:22" x14ac:dyDescent="0.3">
      <c r="A42" s="110"/>
      <c r="B42" s="110"/>
      <c r="C42" s="110"/>
      <c r="D42" s="110"/>
      <c r="E42" s="110"/>
      <c r="F42" s="110"/>
      <c r="G42" s="105"/>
      <c r="H42" s="105" t="str">
        <v/>
      </c>
      <c r="I42" s="105" t="str">
        <v/>
      </c>
      <c r="J42" s="108" t="str">
        <v/>
      </c>
      <c r="K42" s="105"/>
      <c r="L42" s="105"/>
      <c r="M42" s="105"/>
      <c r="U42" s="105" t="s">
        <v>277</v>
      </c>
      <c r="V42" s="105"/>
    </row>
    <row r="43" spans="1:22" x14ac:dyDescent="0.3">
      <c r="A43" s="110"/>
      <c r="B43" s="110"/>
      <c r="C43" s="110"/>
      <c r="D43" s="110"/>
      <c r="E43" s="110"/>
      <c r="F43" s="110"/>
      <c r="G43" s="105"/>
      <c r="H43" s="105" t="str">
        <v/>
      </c>
      <c r="I43" s="105" t="str">
        <v/>
      </c>
      <c r="J43" s="108" t="str">
        <v/>
      </c>
      <c r="K43" s="105"/>
      <c r="L43" s="105"/>
      <c r="M43" s="105"/>
      <c r="U43" s="105" t="s">
        <v>278</v>
      </c>
      <c r="V43" s="105"/>
    </row>
    <row r="44" spans="1:22" x14ac:dyDescent="0.3">
      <c r="A44" s="110"/>
      <c r="B44" s="110"/>
      <c r="C44" s="110"/>
      <c r="D44" s="110"/>
      <c r="E44" s="110"/>
      <c r="F44" s="110"/>
      <c r="G44" s="105"/>
      <c r="H44" s="105" t="str">
        <v/>
      </c>
      <c r="I44" s="105" t="str">
        <v/>
      </c>
      <c r="J44" s="108" t="str">
        <v/>
      </c>
      <c r="K44" s="105"/>
      <c r="L44" s="105"/>
      <c r="M44" s="105"/>
      <c r="U44" s="105" t="s">
        <v>279</v>
      </c>
      <c r="V44" s="105"/>
    </row>
    <row r="45" spans="1:22" x14ac:dyDescent="0.3">
      <c r="A45" s="110"/>
      <c r="B45" s="110"/>
      <c r="C45" s="110"/>
      <c r="D45" s="110"/>
      <c r="E45" s="110"/>
      <c r="F45" s="110"/>
      <c r="G45" s="105"/>
      <c r="H45" s="105" t="str">
        <v/>
      </c>
      <c r="I45" s="105" t="str">
        <v/>
      </c>
      <c r="J45" s="108" t="str">
        <v/>
      </c>
      <c r="K45" s="105"/>
      <c r="L45" s="105"/>
      <c r="M45" s="105"/>
      <c r="U45" s="105" t="s">
        <v>280</v>
      </c>
      <c r="V45" s="105"/>
    </row>
    <row r="46" spans="1:22" x14ac:dyDescent="0.3">
      <c r="A46" s="110"/>
      <c r="B46" s="110"/>
      <c r="C46" s="110"/>
      <c r="D46" s="110"/>
      <c r="E46" s="110"/>
      <c r="F46" s="110"/>
      <c r="G46" s="105"/>
      <c r="H46" s="105" t="str">
        <v/>
      </c>
      <c r="I46" s="105" t="str">
        <v/>
      </c>
      <c r="J46" s="108" t="str">
        <v/>
      </c>
      <c r="K46" s="105"/>
      <c r="L46" s="105"/>
      <c r="M46" s="105"/>
      <c r="U46" s="105" t="s">
        <v>281</v>
      </c>
      <c r="V46" s="105"/>
    </row>
    <row r="47" spans="1:22" x14ac:dyDescent="0.3">
      <c r="A47" s="110"/>
      <c r="B47" s="110"/>
      <c r="C47" s="110"/>
      <c r="D47" s="110"/>
      <c r="E47" s="110"/>
      <c r="F47" s="110"/>
      <c r="G47" s="105"/>
      <c r="H47" s="105" t="str">
        <v/>
      </c>
      <c r="I47" s="105" t="str">
        <v/>
      </c>
      <c r="J47" s="108" t="str">
        <v/>
      </c>
      <c r="K47" s="105"/>
      <c r="L47" s="105"/>
      <c r="M47" s="105"/>
      <c r="U47" s="105" t="s">
        <v>282</v>
      </c>
      <c r="V47" s="105"/>
    </row>
    <row r="48" spans="1:22" x14ac:dyDescent="0.3">
      <c r="A48" s="110"/>
      <c r="B48" s="110"/>
      <c r="C48" s="110"/>
      <c r="D48" s="110"/>
      <c r="E48" s="110"/>
      <c r="F48" s="110"/>
      <c r="G48" s="105"/>
      <c r="H48" s="105" t="str">
        <v/>
      </c>
      <c r="I48" s="105" t="str">
        <v/>
      </c>
      <c r="J48" s="108" t="str">
        <v/>
      </c>
      <c r="K48" s="105"/>
      <c r="L48" s="105"/>
      <c r="M48" s="105"/>
      <c r="U48" s="105" t="s">
        <v>283</v>
      </c>
      <c r="V48" s="105"/>
    </row>
    <row r="49" spans="1:22" x14ac:dyDescent="0.3">
      <c r="A49" s="110"/>
      <c r="B49" s="110"/>
      <c r="C49" s="110"/>
      <c r="D49" s="110"/>
      <c r="E49" s="110"/>
      <c r="F49" s="110"/>
      <c r="G49" s="105"/>
      <c r="H49" s="105"/>
      <c r="I49" s="105"/>
      <c r="J49" s="108"/>
      <c r="K49" s="105"/>
      <c r="L49" s="105"/>
      <c r="M49" s="105"/>
      <c r="U49" s="105" t="s">
        <v>284</v>
      </c>
      <c r="V49" s="105"/>
    </row>
    <row r="50" spans="1:22" x14ac:dyDescent="0.3">
      <c r="A50" s="110"/>
      <c r="B50" s="110"/>
      <c r="C50" s="110"/>
      <c r="D50" s="110"/>
      <c r="E50" s="110"/>
      <c r="F50" s="110"/>
      <c r="G50" s="105"/>
      <c r="H50" s="105"/>
      <c r="I50" s="105"/>
      <c r="J50" s="108"/>
      <c r="K50" s="105"/>
      <c r="L50" s="105"/>
      <c r="M50" s="105"/>
      <c r="U50" s="105" t="s">
        <v>285</v>
      </c>
      <c r="V50" s="105"/>
    </row>
    <row r="51" spans="1:22" x14ac:dyDescent="0.3">
      <c r="A51" s="110"/>
      <c r="B51" s="110"/>
      <c r="C51" s="110"/>
      <c r="D51" s="110"/>
      <c r="E51" s="110"/>
      <c r="F51" s="110"/>
      <c r="G51" s="105"/>
      <c r="H51" s="105"/>
      <c r="I51" s="105"/>
      <c r="J51" s="108"/>
      <c r="K51" s="105"/>
      <c r="L51" s="105"/>
      <c r="M51" s="105"/>
      <c r="U51" s="105" t="s">
        <v>286</v>
      </c>
      <c r="V51" s="105"/>
    </row>
    <row r="52" spans="1:22" x14ac:dyDescent="0.3">
      <c r="A52" s="110"/>
      <c r="B52" s="110"/>
      <c r="C52" s="110"/>
      <c r="D52" s="110"/>
      <c r="E52" s="110"/>
      <c r="F52" s="110"/>
      <c r="G52" s="105"/>
      <c r="H52" s="105"/>
      <c r="I52" s="105"/>
      <c r="J52" s="108"/>
      <c r="K52" s="105"/>
      <c r="L52" s="105"/>
      <c r="M52" s="105"/>
      <c r="U52" s="105" t="s">
        <v>287</v>
      </c>
      <c r="V52" s="105"/>
    </row>
    <row r="53" spans="1:22" x14ac:dyDescent="0.3">
      <c r="A53" s="110"/>
      <c r="B53" s="110"/>
      <c r="C53" s="110"/>
      <c r="D53" s="110"/>
      <c r="E53" s="110"/>
      <c r="F53" s="110"/>
      <c r="G53" s="105"/>
      <c r="H53" s="105"/>
      <c r="I53" s="105"/>
      <c r="J53" s="108"/>
      <c r="K53" s="105"/>
      <c r="L53" s="105"/>
      <c r="M53" s="105"/>
      <c r="U53" s="105" t="s">
        <v>288</v>
      </c>
      <c r="V53" s="105"/>
    </row>
    <row r="54" spans="1:22" x14ac:dyDescent="0.3">
      <c r="A54" s="110"/>
      <c r="B54" s="110"/>
      <c r="C54" s="110"/>
      <c r="D54" s="110"/>
      <c r="E54" s="110"/>
      <c r="F54" s="110"/>
      <c r="G54" s="105"/>
      <c r="H54" s="105"/>
      <c r="I54" s="105"/>
      <c r="J54" s="108"/>
      <c r="K54" s="105"/>
      <c r="L54" s="105"/>
      <c r="M54" s="105"/>
      <c r="U54" s="105" t="s">
        <v>289</v>
      </c>
      <c r="V54" s="105"/>
    </row>
    <row r="55" spans="1:22" x14ac:dyDescent="0.3">
      <c r="A55" s="110"/>
      <c r="B55" s="110"/>
      <c r="C55" s="110"/>
      <c r="D55" s="110"/>
      <c r="E55" s="110"/>
      <c r="F55" s="110"/>
      <c r="G55" s="105"/>
      <c r="H55" s="105"/>
      <c r="I55" s="105"/>
      <c r="J55" s="108"/>
      <c r="K55" s="105"/>
      <c r="L55" s="105"/>
      <c r="M55" s="105"/>
      <c r="U55" s="105" t="s">
        <v>290</v>
      </c>
      <c r="V55" s="105"/>
    </row>
    <row r="56" spans="1:22" x14ac:dyDescent="0.3">
      <c r="A56" s="110"/>
      <c r="B56" s="110"/>
      <c r="C56" s="110"/>
      <c r="D56" s="110"/>
      <c r="E56" s="110"/>
      <c r="F56" s="110"/>
      <c r="G56" s="105"/>
      <c r="H56" s="105"/>
      <c r="I56" s="105"/>
      <c r="J56" s="108"/>
      <c r="K56" s="105"/>
      <c r="L56" s="105"/>
      <c r="M56" s="105"/>
      <c r="U56" s="105" t="s">
        <v>291</v>
      </c>
      <c r="V56" s="105"/>
    </row>
    <row r="57" spans="1:22" x14ac:dyDescent="0.3">
      <c r="A57" s="110"/>
      <c r="B57" s="110"/>
      <c r="C57" s="110"/>
      <c r="D57" s="110"/>
      <c r="E57" s="110"/>
      <c r="F57" s="110"/>
      <c r="G57" s="105"/>
      <c r="H57" s="105"/>
      <c r="I57" s="105"/>
      <c r="J57" s="108"/>
      <c r="K57" s="105"/>
      <c r="L57" s="105"/>
      <c r="M57" s="105"/>
      <c r="U57" s="105" t="s">
        <v>292</v>
      </c>
      <c r="V57" s="105"/>
    </row>
    <row r="58" spans="1:22" x14ac:dyDescent="0.3">
      <c r="A58" s="110"/>
      <c r="B58" s="110"/>
      <c r="C58" s="110"/>
      <c r="D58" s="110"/>
      <c r="E58" s="110"/>
      <c r="F58" s="110"/>
      <c r="G58" s="105"/>
      <c r="H58" s="105"/>
      <c r="I58" s="105"/>
      <c r="J58" s="108"/>
      <c r="K58" s="105"/>
      <c r="L58" s="105"/>
      <c r="M58" s="105"/>
      <c r="U58" s="105" t="s">
        <v>293</v>
      </c>
      <c r="V58" s="105"/>
    </row>
    <row r="59" spans="1:22" x14ac:dyDescent="0.3">
      <c r="A59" s="110"/>
      <c r="B59" s="110"/>
      <c r="C59" s="110"/>
      <c r="D59" s="110"/>
      <c r="E59" s="110"/>
      <c r="F59" s="110"/>
      <c r="G59" s="105"/>
      <c r="H59" s="105"/>
      <c r="I59" s="105"/>
      <c r="J59" s="108"/>
      <c r="K59" s="105"/>
      <c r="L59" s="105"/>
      <c r="M59" s="105"/>
      <c r="U59" s="105" t="s">
        <v>294</v>
      </c>
      <c r="V59" s="105"/>
    </row>
    <row r="60" spans="1:22" x14ac:dyDescent="0.3">
      <c r="A60" s="110"/>
      <c r="B60" s="110"/>
      <c r="C60" s="110"/>
      <c r="D60" s="110"/>
      <c r="E60" s="110"/>
      <c r="F60" s="110"/>
      <c r="G60" s="105"/>
      <c r="H60" s="105"/>
      <c r="I60" s="105"/>
      <c r="J60" s="108"/>
      <c r="K60" s="105"/>
      <c r="L60" s="105"/>
      <c r="M60" s="105"/>
      <c r="U60" s="105" t="s">
        <v>295</v>
      </c>
      <c r="V60" s="105"/>
    </row>
    <row r="61" spans="1:22" x14ac:dyDescent="0.3">
      <c r="A61" s="110"/>
      <c r="B61" s="110"/>
      <c r="C61" s="110"/>
      <c r="D61" s="110"/>
      <c r="E61" s="110"/>
      <c r="F61" s="110"/>
      <c r="G61" s="105"/>
      <c r="H61" s="105"/>
      <c r="I61" s="105"/>
      <c r="J61" s="108"/>
      <c r="K61" s="105"/>
      <c r="L61" s="105"/>
      <c r="M61" s="105"/>
      <c r="U61" s="105" t="s">
        <v>296</v>
      </c>
      <c r="V61" s="105"/>
    </row>
    <row r="62" spans="1:22" x14ac:dyDescent="0.3">
      <c r="A62" s="110"/>
      <c r="B62" s="110"/>
      <c r="C62" s="110"/>
      <c r="D62" s="110"/>
      <c r="E62" s="110"/>
      <c r="F62" s="110"/>
      <c r="G62" s="105"/>
      <c r="H62" s="105"/>
      <c r="I62" s="105"/>
      <c r="J62" s="108"/>
      <c r="K62" s="105"/>
      <c r="L62" s="105"/>
      <c r="M62" s="105"/>
      <c r="U62" s="105" t="s">
        <v>297</v>
      </c>
      <c r="V62" s="105"/>
    </row>
    <row r="63" spans="1:22" x14ac:dyDescent="0.3">
      <c r="A63" s="110"/>
      <c r="B63" s="110"/>
      <c r="C63" s="110"/>
      <c r="D63" s="110"/>
      <c r="E63" s="110"/>
      <c r="F63" s="110"/>
      <c r="G63" s="105"/>
      <c r="H63" s="105"/>
      <c r="I63" s="105"/>
      <c r="J63" s="108"/>
      <c r="K63" s="105"/>
      <c r="L63" s="105"/>
      <c r="M63" s="105"/>
      <c r="U63" s="105" t="s">
        <v>298</v>
      </c>
      <c r="V63" s="105"/>
    </row>
    <row r="64" spans="1:22" x14ac:dyDescent="0.3">
      <c r="A64" s="110"/>
      <c r="B64" s="110"/>
      <c r="C64" s="110"/>
      <c r="D64" s="110"/>
      <c r="E64" s="110"/>
      <c r="F64" s="110"/>
      <c r="G64" s="105"/>
      <c r="H64" s="105"/>
      <c r="I64" s="105"/>
      <c r="J64" s="108"/>
      <c r="K64" s="105"/>
      <c r="L64" s="105"/>
      <c r="M64" s="105"/>
      <c r="U64" s="105" t="s">
        <v>299</v>
      </c>
      <c r="V64" s="105"/>
    </row>
    <row r="65" spans="1:22" x14ac:dyDescent="0.3">
      <c r="A65" s="110"/>
      <c r="B65" s="110"/>
      <c r="C65" s="110"/>
      <c r="D65" s="110"/>
      <c r="E65" s="110"/>
      <c r="F65" s="110"/>
      <c r="G65" s="105"/>
      <c r="H65" s="105"/>
      <c r="I65" s="105"/>
      <c r="J65" s="108"/>
      <c r="K65" s="105"/>
      <c r="L65" s="105"/>
      <c r="M65" s="105"/>
      <c r="U65" s="105" t="s">
        <v>300</v>
      </c>
      <c r="V65" s="105"/>
    </row>
    <row r="66" spans="1:22" x14ac:dyDescent="0.3">
      <c r="A66" s="110"/>
      <c r="B66" s="110"/>
      <c r="C66" s="110"/>
      <c r="D66" s="110"/>
      <c r="E66" s="110"/>
      <c r="F66" s="110"/>
      <c r="G66" s="105"/>
      <c r="H66" s="105"/>
      <c r="I66" s="105"/>
      <c r="J66" s="108"/>
      <c r="K66" s="105"/>
      <c r="L66" s="105"/>
      <c r="M66" s="105"/>
      <c r="U66" s="105" t="s">
        <v>301</v>
      </c>
      <c r="V66" s="105"/>
    </row>
    <row r="67" spans="1:22" x14ac:dyDescent="0.3">
      <c r="A67" s="110"/>
      <c r="B67" s="110"/>
      <c r="C67" s="110"/>
      <c r="D67" s="110"/>
      <c r="E67" s="110"/>
      <c r="F67" s="110"/>
      <c r="G67" s="105"/>
      <c r="H67" s="105"/>
      <c r="I67" s="105"/>
      <c r="J67" s="108"/>
      <c r="K67" s="105"/>
      <c r="L67" s="105"/>
      <c r="M67" s="105"/>
      <c r="U67" s="105" t="s">
        <v>302</v>
      </c>
      <c r="V67" s="105"/>
    </row>
    <row r="68" spans="1:22" x14ac:dyDescent="0.3">
      <c r="A68" s="110"/>
      <c r="B68" s="110"/>
      <c r="C68" s="110"/>
      <c r="D68" s="110"/>
      <c r="E68" s="110"/>
      <c r="F68" s="110"/>
      <c r="G68" s="105"/>
      <c r="H68" s="105"/>
      <c r="I68" s="105"/>
      <c r="J68" s="108"/>
      <c r="K68" s="105"/>
      <c r="L68" s="105"/>
      <c r="M68" s="105"/>
      <c r="U68" s="105" t="s">
        <v>303</v>
      </c>
      <c r="V68" s="105"/>
    </row>
    <row r="69" spans="1:22" x14ac:dyDescent="0.3">
      <c r="A69" s="110"/>
      <c r="B69" s="110"/>
      <c r="C69" s="110"/>
      <c r="D69" s="110"/>
      <c r="E69" s="110"/>
      <c r="F69" s="110"/>
      <c r="G69" s="105"/>
      <c r="H69" s="105"/>
      <c r="I69" s="105"/>
      <c r="J69" s="108"/>
      <c r="K69" s="105"/>
      <c r="L69" s="105"/>
      <c r="M69" s="105"/>
      <c r="U69" s="105" t="s">
        <v>304</v>
      </c>
      <c r="V69" s="105"/>
    </row>
    <row r="70" spans="1:22" x14ac:dyDescent="0.3">
      <c r="A70" s="110"/>
      <c r="B70" s="110"/>
      <c r="C70" s="110"/>
      <c r="D70" s="110"/>
      <c r="E70" s="110"/>
      <c r="F70" s="110"/>
      <c r="G70" s="105"/>
      <c r="H70" s="105"/>
      <c r="I70" s="105"/>
      <c r="J70" s="108"/>
      <c r="K70" s="105"/>
      <c r="L70" s="105"/>
      <c r="M70" s="105"/>
      <c r="U70" s="105" t="s">
        <v>305</v>
      </c>
      <c r="V70" s="105"/>
    </row>
    <row r="71" spans="1:22" x14ac:dyDescent="0.3">
      <c r="A71" s="110"/>
      <c r="B71" s="110"/>
      <c r="C71" s="110"/>
      <c r="D71" s="110"/>
      <c r="E71" s="110"/>
      <c r="F71" s="110"/>
      <c r="G71" s="105"/>
      <c r="H71" s="105"/>
      <c r="I71" s="105"/>
      <c r="J71" s="108"/>
      <c r="K71" s="105"/>
      <c r="L71" s="105"/>
      <c r="M71" s="105"/>
      <c r="U71" s="105" t="s">
        <v>306</v>
      </c>
      <c r="V71" s="105"/>
    </row>
    <row r="72" spans="1:22" x14ac:dyDescent="0.3">
      <c r="A72" s="110"/>
      <c r="B72" s="110"/>
      <c r="C72" s="110"/>
      <c r="D72" s="110"/>
      <c r="E72" s="110"/>
      <c r="F72" s="110"/>
      <c r="G72" s="105"/>
      <c r="H72" s="105"/>
      <c r="I72" s="105"/>
      <c r="J72" s="108"/>
      <c r="K72" s="105"/>
      <c r="L72" s="105"/>
      <c r="M72" s="105"/>
      <c r="U72" s="105" t="s">
        <v>307</v>
      </c>
      <c r="V72" s="105"/>
    </row>
    <row r="73" spans="1:22" x14ac:dyDescent="0.3">
      <c r="A73" s="110"/>
      <c r="B73" s="110"/>
      <c r="C73" s="110"/>
      <c r="D73" s="110"/>
      <c r="E73" s="110"/>
      <c r="F73" s="110"/>
      <c r="G73" s="105"/>
      <c r="H73" s="105"/>
      <c r="I73" s="105"/>
      <c r="J73" s="108"/>
      <c r="K73" s="105"/>
      <c r="L73" s="105"/>
      <c r="M73" s="105"/>
      <c r="U73" s="105" t="s">
        <v>308</v>
      </c>
      <c r="V73" s="105"/>
    </row>
    <row r="74" spans="1:22" x14ac:dyDescent="0.3">
      <c r="A74" s="110"/>
      <c r="B74" s="110"/>
      <c r="C74" s="110"/>
      <c r="D74" s="110"/>
      <c r="E74" s="110"/>
      <c r="F74" s="110"/>
      <c r="G74" s="105"/>
      <c r="H74" s="105"/>
      <c r="I74" s="105"/>
      <c r="J74" s="108"/>
      <c r="K74" s="105"/>
      <c r="L74" s="105"/>
      <c r="M74" s="105"/>
      <c r="U74" s="105" t="s">
        <v>309</v>
      </c>
      <c r="V74" s="105"/>
    </row>
    <row r="75" spans="1:22" x14ac:dyDescent="0.3">
      <c r="A75" s="110"/>
      <c r="B75" s="110"/>
      <c r="C75" s="110"/>
      <c r="D75" s="110"/>
      <c r="E75" s="110"/>
      <c r="F75" s="110"/>
      <c r="G75" s="105"/>
      <c r="H75" s="105"/>
      <c r="I75" s="105"/>
      <c r="J75" s="108"/>
      <c r="K75" s="105"/>
      <c r="L75" s="105"/>
      <c r="M75" s="105"/>
      <c r="U75" s="105" t="s">
        <v>310</v>
      </c>
      <c r="V75" s="105"/>
    </row>
    <row r="76" spans="1:22" x14ac:dyDescent="0.3">
      <c r="A76" s="110"/>
      <c r="B76" s="110"/>
      <c r="C76" s="110"/>
      <c r="D76" s="110"/>
      <c r="E76" s="110"/>
      <c r="F76" s="110"/>
      <c r="G76" s="105"/>
      <c r="H76" s="105"/>
      <c r="I76" s="105"/>
      <c r="J76" s="108"/>
      <c r="K76" s="105"/>
      <c r="L76" s="105"/>
      <c r="M76" s="105"/>
      <c r="U76" s="105" t="s">
        <v>311</v>
      </c>
      <c r="V76" s="105"/>
    </row>
    <row r="77" spans="1:22" x14ac:dyDescent="0.3">
      <c r="A77" s="110"/>
      <c r="B77" s="110"/>
      <c r="C77" s="110"/>
      <c r="D77" s="110"/>
      <c r="E77" s="110"/>
      <c r="F77" s="110"/>
      <c r="G77" s="105"/>
      <c r="H77" s="105"/>
      <c r="I77" s="105"/>
      <c r="J77" s="108"/>
      <c r="K77" s="105"/>
      <c r="L77" s="105"/>
      <c r="M77" s="105"/>
      <c r="U77" s="105" t="s">
        <v>312</v>
      </c>
      <c r="V77" s="105"/>
    </row>
    <row r="78" spans="1:22" x14ac:dyDescent="0.3">
      <c r="U78" s="105" t="s">
        <v>313</v>
      </c>
      <c r="V78" s="105"/>
    </row>
    <row r="79" spans="1:22" x14ac:dyDescent="0.3">
      <c r="U79" s="105" t="s">
        <v>314</v>
      </c>
      <c r="V79" s="105"/>
    </row>
    <row r="80" spans="1:22" x14ac:dyDescent="0.3">
      <c r="U80" s="105" t="s">
        <v>315</v>
      </c>
      <c r="V80" s="105"/>
    </row>
    <row r="81" spans="21:22" x14ac:dyDescent="0.3">
      <c r="U81" s="105" t="s">
        <v>316</v>
      </c>
      <c r="V81" s="105"/>
    </row>
    <row r="82" spans="21:22" x14ac:dyDescent="0.3">
      <c r="U82" s="105" t="s">
        <v>317</v>
      </c>
      <c r="V82" s="105"/>
    </row>
    <row r="83" spans="21:22" x14ac:dyDescent="0.3">
      <c r="U83" s="105" t="s">
        <v>318</v>
      </c>
      <c r="V83" s="105"/>
    </row>
    <row r="84" spans="21:22" x14ac:dyDescent="0.3">
      <c r="U84" s="105" t="s">
        <v>319</v>
      </c>
      <c r="V84" s="105"/>
    </row>
    <row r="85" spans="21:22" x14ac:dyDescent="0.3">
      <c r="U85" s="105" t="s">
        <v>320</v>
      </c>
      <c r="V85" s="105"/>
    </row>
    <row r="86" spans="21:22" x14ac:dyDescent="0.3">
      <c r="U86" s="105" t="s">
        <v>321</v>
      </c>
      <c r="V86" s="105"/>
    </row>
    <row r="87" spans="21:22" x14ac:dyDescent="0.3">
      <c r="U87" s="105" t="s">
        <v>322</v>
      </c>
      <c r="V87" s="105"/>
    </row>
    <row r="88" spans="21:22" x14ac:dyDescent="0.3">
      <c r="U88" s="105" t="s">
        <v>323</v>
      </c>
      <c r="V88" s="105"/>
    </row>
    <row r="89" spans="21:22" x14ac:dyDescent="0.3">
      <c r="U89" s="105" t="s">
        <v>324</v>
      </c>
      <c r="V89" s="105"/>
    </row>
    <row r="90" spans="21:22" x14ac:dyDescent="0.3">
      <c r="U90" s="105" t="s">
        <v>325</v>
      </c>
      <c r="V90" s="105"/>
    </row>
    <row r="91" spans="21:22" x14ac:dyDescent="0.3">
      <c r="U91" s="105" t="s">
        <v>326</v>
      </c>
      <c r="V91" s="105"/>
    </row>
    <row r="92" spans="21:22" x14ac:dyDescent="0.3">
      <c r="U92" s="105" t="s">
        <v>327</v>
      </c>
      <c r="V92" s="105"/>
    </row>
    <row r="93" spans="21:22" x14ac:dyDescent="0.3">
      <c r="U93" s="105" t="s">
        <v>328</v>
      </c>
      <c r="V93" s="105"/>
    </row>
    <row r="94" spans="21:22" x14ac:dyDescent="0.3">
      <c r="U94" s="105" t="s">
        <v>329</v>
      </c>
      <c r="V94" s="105"/>
    </row>
    <row r="95" spans="21:22" x14ac:dyDescent="0.3">
      <c r="U95" s="105" t="s">
        <v>330</v>
      </c>
      <c r="V95" s="105"/>
    </row>
    <row r="96" spans="21:22" x14ac:dyDescent="0.3">
      <c r="U96" s="105" t="s">
        <v>331</v>
      </c>
      <c r="V96" s="105"/>
    </row>
    <row r="97" spans="21:22" x14ac:dyDescent="0.3">
      <c r="U97" s="105" t="s">
        <v>332</v>
      </c>
      <c r="V97" s="105"/>
    </row>
    <row r="98" spans="21:22" x14ac:dyDescent="0.3">
      <c r="U98" s="105" t="s">
        <v>333</v>
      </c>
      <c r="V98" s="105"/>
    </row>
    <row r="99" spans="21:22" x14ac:dyDescent="0.3">
      <c r="U99" s="105" t="s">
        <v>334</v>
      </c>
      <c r="V99" s="105"/>
    </row>
    <row r="100" spans="21:22" x14ac:dyDescent="0.3">
      <c r="U100" s="105" t="s">
        <v>335</v>
      </c>
      <c r="V100" s="105"/>
    </row>
    <row r="101" spans="21:22" x14ac:dyDescent="0.3">
      <c r="U101" s="105" t="s">
        <v>336</v>
      </c>
      <c r="V101" s="105"/>
    </row>
    <row r="102" spans="21:22" x14ac:dyDescent="0.3">
      <c r="U102" s="105" t="s">
        <v>337</v>
      </c>
      <c r="V102" s="105"/>
    </row>
    <row r="103" spans="21:22" x14ac:dyDescent="0.3">
      <c r="U103" s="105" t="s">
        <v>338</v>
      </c>
      <c r="V103" s="105"/>
    </row>
    <row r="104" spans="21:22" x14ac:dyDescent="0.3">
      <c r="U104" s="105" t="s">
        <v>339</v>
      </c>
      <c r="V104" s="105"/>
    </row>
    <row r="105" spans="21:22" x14ac:dyDescent="0.3">
      <c r="U105" s="105" t="s">
        <v>340</v>
      </c>
      <c r="V105" s="105"/>
    </row>
    <row r="106" spans="21:22" x14ac:dyDescent="0.3">
      <c r="U106" s="105" t="s">
        <v>341</v>
      </c>
      <c r="V106" s="105"/>
    </row>
    <row r="107" spans="21:22" x14ac:dyDescent="0.3">
      <c r="U107" s="105" t="s">
        <v>342</v>
      </c>
      <c r="V107" s="105"/>
    </row>
    <row r="108" spans="21:22" x14ac:dyDescent="0.3">
      <c r="U108" s="105" t="s">
        <v>343</v>
      </c>
      <c r="V108" s="105"/>
    </row>
    <row r="109" spans="21:22" x14ac:dyDescent="0.3">
      <c r="U109" s="105" t="s">
        <v>344</v>
      </c>
      <c r="V109" s="105"/>
    </row>
    <row r="110" spans="21:22" x14ac:dyDescent="0.3">
      <c r="U110" s="105" t="s">
        <v>345</v>
      </c>
      <c r="V110" s="105"/>
    </row>
    <row r="111" spans="21:22" x14ac:dyDescent="0.3">
      <c r="U111" s="105" t="s">
        <v>346</v>
      </c>
      <c r="V111" s="105"/>
    </row>
    <row r="112" spans="21:22" x14ac:dyDescent="0.3">
      <c r="U112" s="105" t="s">
        <v>347</v>
      </c>
      <c r="V112" s="105"/>
    </row>
    <row r="113" spans="21:22" x14ac:dyDescent="0.3">
      <c r="U113" s="105" t="s">
        <v>348</v>
      </c>
      <c r="V113" s="105"/>
    </row>
    <row r="114" spans="21:22" x14ac:dyDescent="0.3">
      <c r="U114" s="105" t="s">
        <v>349</v>
      </c>
      <c r="V114" s="105"/>
    </row>
    <row r="115" spans="21:22" x14ac:dyDescent="0.3">
      <c r="U115" s="105" t="s">
        <v>350</v>
      </c>
      <c r="V115" s="105"/>
    </row>
    <row r="116" spans="21:22" x14ac:dyDescent="0.3">
      <c r="U116" s="105" t="s">
        <v>351</v>
      </c>
      <c r="V116" s="105"/>
    </row>
    <row r="117" spans="21:22" x14ac:dyDescent="0.3">
      <c r="U117" s="105" t="s">
        <v>352</v>
      </c>
      <c r="V117" s="105"/>
    </row>
    <row r="118" spans="21:22" x14ac:dyDescent="0.3">
      <c r="U118" s="105" t="s">
        <v>353</v>
      </c>
      <c r="V118" s="105"/>
    </row>
    <row r="119" spans="21:22" x14ac:dyDescent="0.3">
      <c r="U119" s="105" t="s">
        <v>354</v>
      </c>
      <c r="V119" s="105"/>
    </row>
    <row r="120" spans="21:22" x14ac:dyDescent="0.3">
      <c r="U120" s="105" t="s">
        <v>355</v>
      </c>
      <c r="V120" s="105"/>
    </row>
    <row r="121" spans="21:22" x14ac:dyDescent="0.3">
      <c r="U121" s="105" t="s">
        <v>356</v>
      </c>
      <c r="V121" s="105"/>
    </row>
    <row r="122" spans="21:22" x14ac:dyDescent="0.3">
      <c r="U122" s="105" t="s">
        <v>357</v>
      </c>
      <c r="V122" s="105"/>
    </row>
    <row r="123" spans="21:22" x14ac:dyDescent="0.3">
      <c r="U123" s="105" t="s">
        <v>358</v>
      </c>
      <c r="V123" s="105"/>
    </row>
    <row r="124" spans="21:22" x14ac:dyDescent="0.3">
      <c r="U124" s="105" t="s">
        <v>359</v>
      </c>
      <c r="V124" s="105"/>
    </row>
    <row r="125" spans="21:22" x14ac:dyDescent="0.3">
      <c r="U125" s="105" t="s">
        <v>360</v>
      </c>
      <c r="V125" s="105"/>
    </row>
    <row r="126" spans="21:22" x14ac:dyDescent="0.3">
      <c r="U126" s="105" t="s">
        <v>361</v>
      </c>
      <c r="V126" s="105"/>
    </row>
    <row r="127" spans="21:22" x14ac:dyDescent="0.3">
      <c r="U127" s="105" t="s">
        <v>362</v>
      </c>
      <c r="V127" s="105"/>
    </row>
    <row r="128" spans="21:22" x14ac:dyDescent="0.3">
      <c r="U128" s="105" t="s">
        <v>363</v>
      </c>
      <c r="V128" s="105"/>
    </row>
    <row r="129" spans="21:22" x14ac:dyDescent="0.3">
      <c r="U129" s="105" t="s">
        <v>364</v>
      </c>
      <c r="V129" s="105"/>
    </row>
    <row r="130" spans="21:22" x14ac:dyDescent="0.3">
      <c r="U130" s="105" t="s">
        <v>365</v>
      </c>
      <c r="V130" s="105"/>
    </row>
    <row r="131" spans="21:22" x14ac:dyDescent="0.3">
      <c r="U131" s="105" t="s">
        <v>366</v>
      </c>
      <c r="V131" s="105"/>
    </row>
    <row r="132" spans="21:22" x14ac:dyDescent="0.3">
      <c r="U132" s="105" t="s">
        <v>367</v>
      </c>
      <c r="V132" s="105"/>
    </row>
    <row r="133" spans="21:22" x14ac:dyDescent="0.3">
      <c r="U133" s="105" t="s">
        <v>368</v>
      </c>
      <c r="V133" s="105"/>
    </row>
    <row r="134" spans="21:22" x14ac:dyDescent="0.3">
      <c r="U134" s="105" t="s">
        <v>369</v>
      </c>
      <c r="V134" s="105"/>
    </row>
    <row r="135" spans="21:22" x14ac:dyDescent="0.3">
      <c r="U135" s="105" t="s">
        <v>370</v>
      </c>
      <c r="V135" s="105"/>
    </row>
    <row r="136" spans="21:22" x14ac:dyDescent="0.3">
      <c r="U136" s="105" t="s">
        <v>371</v>
      </c>
      <c r="V136" s="105"/>
    </row>
    <row r="137" spans="21:22" x14ac:dyDescent="0.3">
      <c r="U137" s="105" t="s">
        <v>372</v>
      </c>
      <c r="V137" s="105"/>
    </row>
    <row r="138" spans="21:22" x14ac:dyDescent="0.3">
      <c r="U138" s="105" t="s">
        <v>373</v>
      </c>
      <c r="V138" s="105"/>
    </row>
    <row r="139" spans="21:22" x14ac:dyDescent="0.3">
      <c r="U139" s="105" t="s">
        <v>374</v>
      </c>
      <c r="V139" s="105"/>
    </row>
    <row r="140" spans="21:22" x14ac:dyDescent="0.3">
      <c r="U140" s="105" t="s">
        <v>375</v>
      </c>
      <c r="V140" s="105"/>
    </row>
    <row r="141" spans="21:22" x14ac:dyDescent="0.3">
      <c r="U141" s="105" t="s">
        <v>376</v>
      </c>
      <c r="V141" s="105"/>
    </row>
    <row r="142" spans="21:22" x14ac:dyDescent="0.3">
      <c r="U142" s="105" t="s">
        <v>377</v>
      </c>
      <c r="V142" s="105"/>
    </row>
    <row r="143" spans="21:22" x14ac:dyDescent="0.3">
      <c r="U143" s="105" t="s">
        <v>378</v>
      </c>
      <c r="V143" s="105"/>
    </row>
    <row r="144" spans="21:22" x14ac:dyDescent="0.3">
      <c r="U144" s="105" t="s">
        <v>379</v>
      </c>
      <c r="V144" s="105"/>
    </row>
    <row r="145" spans="21:22" x14ac:dyDescent="0.3">
      <c r="U145" s="105" t="s">
        <v>380</v>
      </c>
      <c r="V145" s="105"/>
    </row>
    <row r="146" spans="21:22" x14ac:dyDescent="0.3">
      <c r="U146" s="105" t="s">
        <v>381</v>
      </c>
      <c r="V146" s="105"/>
    </row>
    <row r="147" spans="21:22" x14ac:dyDescent="0.3">
      <c r="U147" s="105" t="s">
        <v>382</v>
      </c>
      <c r="V147" s="105"/>
    </row>
    <row r="148" spans="21:22" x14ac:dyDescent="0.3">
      <c r="U148" s="105" t="s">
        <v>383</v>
      </c>
      <c r="V148" s="105"/>
    </row>
    <row r="149" spans="21:22" x14ac:dyDescent="0.3">
      <c r="U149" s="105" t="s">
        <v>384</v>
      </c>
      <c r="V149" s="105"/>
    </row>
    <row r="150" spans="21:22" x14ac:dyDescent="0.3">
      <c r="U150" s="105" t="s">
        <v>385</v>
      </c>
      <c r="V150" s="105"/>
    </row>
    <row r="151" spans="21:22" x14ac:dyDescent="0.3">
      <c r="U151" s="105" t="s">
        <v>386</v>
      </c>
      <c r="V151" s="105"/>
    </row>
    <row r="152" spans="21:22" x14ac:dyDescent="0.3">
      <c r="U152" s="105" t="s">
        <v>387</v>
      </c>
      <c r="V152" s="105"/>
    </row>
    <row r="153" spans="21:22" x14ac:dyDescent="0.3">
      <c r="U153" s="105" t="s">
        <v>388</v>
      </c>
      <c r="V153" s="105"/>
    </row>
    <row r="154" spans="21:22" x14ac:dyDescent="0.3">
      <c r="U154" s="105" t="s">
        <v>389</v>
      </c>
      <c r="V154" s="105"/>
    </row>
    <row r="155" spans="21:22" x14ac:dyDescent="0.3">
      <c r="U155" s="105" t="s">
        <v>390</v>
      </c>
      <c r="V155" s="105"/>
    </row>
    <row r="156" spans="21:22" x14ac:dyDescent="0.3">
      <c r="U156" s="105" t="s">
        <v>391</v>
      </c>
      <c r="V156" s="105"/>
    </row>
    <row r="157" spans="21:22" x14ac:dyDescent="0.3">
      <c r="U157" s="105" t="s">
        <v>392</v>
      </c>
      <c r="V157" s="105"/>
    </row>
    <row r="158" spans="21:22" x14ac:dyDescent="0.3">
      <c r="U158" s="105" t="s">
        <v>393</v>
      </c>
      <c r="V158" s="105"/>
    </row>
    <row r="159" spans="21:22" x14ac:dyDescent="0.3">
      <c r="U159" s="105" t="s">
        <v>394</v>
      </c>
      <c r="V159" s="105"/>
    </row>
    <row r="160" spans="21:22" x14ac:dyDescent="0.3">
      <c r="U160" s="105" t="s">
        <v>395</v>
      </c>
      <c r="V160" s="105"/>
    </row>
    <row r="161" spans="21:22" x14ac:dyDescent="0.3">
      <c r="U161" s="105" t="s">
        <v>396</v>
      </c>
      <c r="V161" s="105"/>
    </row>
    <row r="162" spans="21:22" x14ac:dyDescent="0.3">
      <c r="U162" s="105" t="s">
        <v>397</v>
      </c>
      <c r="V162" s="105"/>
    </row>
    <row r="163" spans="21:22" x14ac:dyDescent="0.3">
      <c r="U163" s="105" t="s">
        <v>398</v>
      </c>
      <c r="V163" s="105"/>
    </row>
    <row r="164" spans="21:22" x14ac:dyDescent="0.3">
      <c r="U164" s="105" t="s">
        <v>399</v>
      </c>
      <c r="V164" s="105"/>
    </row>
    <row r="165" spans="21:22" x14ac:dyDescent="0.3">
      <c r="U165" s="105" t="s">
        <v>400</v>
      </c>
      <c r="V165" s="105"/>
    </row>
    <row r="166" spans="21:22" x14ac:dyDescent="0.3">
      <c r="U166" s="105" t="s">
        <v>401</v>
      </c>
      <c r="V166" s="105"/>
    </row>
    <row r="167" spans="21:22" x14ac:dyDescent="0.3">
      <c r="U167" s="105" t="s">
        <v>402</v>
      </c>
      <c r="V167" s="105"/>
    </row>
    <row r="168" spans="21:22" x14ac:dyDescent="0.3">
      <c r="U168" s="105" t="s">
        <v>403</v>
      </c>
      <c r="V168" s="105"/>
    </row>
    <row r="169" spans="21:22" x14ac:dyDescent="0.3">
      <c r="U169" s="105" t="s">
        <v>404</v>
      </c>
      <c r="V169" s="105"/>
    </row>
    <row r="170" spans="21:22" x14ac:dyDescent="0.3">
      <c r="U170" s="105" t="s">
        <v>405</v>
      </c>
      <c r="V170" s="105"/>
    </row>
    <row r="171" spans="21:22" x14ac:dyDescent="0.3">
      <c r="U171" s="105" t="s">
        <v>406</v>
      </c>
      <c r="V171" s="105"/>
    </row>
    <row r="172" spans="21:22" x14ac:dyDescent="0.3">
      <c r="U172" s="105" t="s">
        <v>407</v>
      </c>
      <c r="V172" s="105"/>
    </row>
    <row r="173" spans="21:22" x14ac:dyDescent="0.3">
      <c r="U173" s="105" t="s">
        <v>408</v>
      </c>
      <c r="V173" s="105"/>
    </row>
    <row r="174" spans="21:22" x14ac:dyDescent="0.3">
      <c r="U174" s="105" t="s">
        <v>409</v>
      </c>
      <c r="V174" s="105"/>
    </row>
    <row r="175" spans="21:22" x14ac:dyDescent="0.3">
      <c r="U175" s="105" t="s">
        <v>410</v>
      </c>
      <c r="V175" s="105"/>
    </row>
    <row r="176" spans="21:22" x14ac:dyDescent="0.3">
      <c r="U176" s="105" t="s">
        <v>411</v>
      </c>
      <c r="V176" s="105"/>
    </row>
    <row r="177" spans="21:22" x14ac:dyDescent="0.3">
      <c r="U177" s="105" t="s">
        <v>412</v>
      </c>
      <c r="V177" s="105"/>
    </row>
    <row r="178" spans="21:22" x14ac:dyDescent="0.3">
      <c r="U178" s="105" t="s">
        <v>413</v>
      </c>
      <c r="V178" s="105"/>
    </row>
    <row r="179" spans="21:22" x14ac:dyDescent="0.3">
      <c r="U179" s="105" t="s">
        <v>414</v>
      </c>
      <c r="V179" s="105"/>
    </row>
    <row r="180" spans="21:22" x14ac:dyDescent="0.3">
      <c r="U180" s="105" t="s">
        <v>415</v>
      </c>
      <c r="V180" s="105"/>
    </row>
    <row r="181" spans="21:22" x14ac:dyDescent="0.3">
      <c r="U181" s="105" t="s">
        <v>416</v>
      </c>
      <c r="V181" s="105"/>
    </row>
    <row r="182" spans="21:22" x14ac:dyDescent="0.3">
      <c r="U182" s="105" t="s">
        <v>417</v>
      </c>
      <c r="V182" s="105"/>
    </row>
    <row r="183" spans="21:22" x14ac:dyDescent="0.3">
      <c r="U183" s="105" t="s">
        <v>418</v>
      </c>
      <c r="V183" s="105"/>
    </row>
    <row r="184" spans="21:22" x14ac:dyDescent="0.3">
      <c r="U184" s="105" t="s">
        <v>419</v>
      </c>
      <c r="V184" s="105"/>
    </row>
    <row r="185" spans="21:22" x14ac:dyDescent="0.3">
      <c r="U185" s="105" t="s">
        <v>420</v>
      </c>
      <c r="V185" s="105"/>
    </row>
    <row r="186" spans="21:22" x14ac:dyDescent="0.3">
      <c r="U186" s="105" t="s">
        <v>421</v>
      </c>
      <c r="V186" s="105"/>
    </row>
    <row r="187" spans="21:22" x14ac:dyDescent="0.3">
      <c r="U187" s="105" t="s">
        <v>422</v>
      </c>
      <c r="V187" s="105"/>
    </row>
    <row r="188" spans="21:22" x14ac:dyDescent="0.3">
      <c r="U188" s="105" t="s">
        <v>423</v>
      </c>
      <c r="V188" s="105"/>
    </row>
    <row r="189" spans="21:22" x14ac:dyDescent="0.3">
      <c r="U189" s="105" t="s">
        <v>424</v>
      </c>
      <c r="V189" s="105"/>
    </row>
    <row r="190" spans="21:22" x14ac:dyDescent="0.3">
      <c r="U190" s="105" t="s">
        <v>425</v>
      </c>
      <c r="V190" s="105"/>
    </row>
    <row r="191" spans="21:22" x14ac:dyDescent="0.3">
      <c r="U191" s="105" t="s">
        <v>426</v>
      </c>
      <c r="V191" s="105"/>
    </row>
    <row r="192" spans="21:22" x14ac:dyDescent="0.3">
      <c r="U192" s="105" t="s">
        <v>427</v>
      </c>
      <c r="V192" s="105"/>
    </row>
    <row r="193" spans="21:22" x14ac:dyDescent="0.3">
      <c r="U193" s="105" t="s">
        <v>428</v>
      </c>
      <c r="V193" s="105"/>
    </row>
    <row r="194" spans="21:22" x14ac:dyDescent="0.3">
      <c r="U194" s="105" t="s">
        <v>429</v>
      </c>
      <c r="V194" s="105"/>
    </row>
    <row r="195" spans="21:22" x14ac:dyDescent="0.3">
      <c r="U195" s="105" t="s">
        <v>430</v>
      </c>
      <c r="V195" s="105"/>
    </row>
    <row r="196" spans="21:22" x14ac:dyDescent="0.3">
      <c r="U196" s="105" t="s">
        <v>431</v>
      </c>
      <c r="V196" s="105"/>
    </row>
    <row r="197" spans="21:22" x14ac:dyDescent="0.3">
      <c r="U197" s="105" t="s">
        <v>432</v>
      </c>
      <c r="V197" s="105"/>
    </row>
    <row r="198" spans="21:22" x14ac:dyDescent="0.3">
      <c r="U198" s="105" t="s">
        <v>433</v>
      </c>
      <c r="V198" s="105"/>
    </row>
    <row r="199" spans="21:22" x14ac:dyDescent="0.3">
      <c r="U199" s="105" t="s">
        <v>434</v>
      </c>
      <c r="V199" s="105"/>
    </row>
    <row r="200" spans="21:22" x14ac:dyDescent="0.3">
      <c r="U200" s="105" t="s">
        <v>435</v>
      </c>
      <c r="V200" s="105"/>
    </row>
    <row r="201" spans="21:22" x14ac:dyDescent="0.3">
      <c r="U201" s="105" t="s">
        <v>436</v>
      </c>
      <c r="V201" s="105"/>
    </row>
    <row r="202" spans="21:22" x14ac:dyDescent="0.3">
      <c r="U202" s="105" t="s">
        <v>437</v>
      </c>
      <c r="V202" s="105"/>
    </row>
    <row r="203" spans="21:22" x14ac:dyDescent="0.3">
      <c r="U203" s="105" t="s">
        <v>438</v>
      </c>
      <c r="V203" s="105"/>
    </row>
    <row r="204" spans="21:22" x14ac:dyDescent="0.3">
      <c r="U204" s="105" t="s">
        <v>439</v>
      </c>
      <c r="V204" s="105"/>
    </row>
    <row r="205" spans="21:22" x14ac:dyDescent="0.3">
      <c r="U205" s="105" t="s">
        <v>440</v>
      </c>
      <c r="V205" s="105"/>
    </row>
    <row r="206" spans="21:22" x14ac:dyDescent="0.3">
      <c r="U206" s="105" t="s">
        <v>441</v>
      </c>
      <c r="V206" s="105"/>
    </row>
    <row r="207" spans="21:22" x14ac:dyDescent="0.3">
      <c r="U207" s="105" t="s">
        <v>442</v>
      </c>
      <c r="V207" s="105"/>
    </row>
    <row r="208" spans="21:22" x14ac:dyDescent="0.3">
      <c r="U208" s="105" t="s">
        <v>443</v>
      </c>
      <c r="V208" s="105"/>
    </row>
    <row r="209" spans="21:22" x14ac:dyDescent="0.3">
      <c r="U209" s="105" t="s">
        <v>444</v>
      </c>
      <c r="V209" s="105"/>
    </row>
    <row r="210" spans="21:22" x14ac:dyDescent="0.3">
      <c r="U210" s="105" t="s">
        <v>445</v>
      </c>
      <c r="V210" s="105"/>
    </row>
    <row r="211" spans="21:22" x14ac:dyDescent="0.3">
      <c r="U211" s="105" t="s">
        <v>446</v>
      </c>
      <c r="V211" s="105"/>
    </row>
    <row r="212" spans="21:22" x14ac:dyDescent="0.3">
      <c r="U212" s="105" t="s">
        <v>447</v>
      </c>
      <c r="V212" s="105"/>
    </row>
    <row r="213" spans="21:22" x14ac:dyDescent="0.3">
      <c r="U213" s="105" t="s">
        <v>448</v>
      </c>
      <c r="V213" s="105"/>
    </row>
    <row r="214" spans="21:22" x14ac:dyDescent="0.3">
      <c r="U214" s="105" t="s">
        <v>449</v>
      </c>
      <c r="V214" s="105"/>
    </row>
    <row r="215" spans="21:22" x14ac:dyDescent="0.3">
      <c r="U215" s="105" t="s">
        <v>450</v>
      </c>
      <c r="V215" s="105"/>
    </row>
    <row r="216" spans="21:22" x14ac:dyDescent="0.3">
      <c r="U216" s="105" t="s">
        <v>451</v>
      </c>
      <c r="V216" s="105"/>
    </row>
    <row r="217" spans="21:22" x14ac:dyDescent="0.3">
      <c r="U217" s="105" t="s">
        <v>452</v>
      </c>
      <c r="V217" s="105"/>
    </row>
    <row r="218" spans="21:22" x14ac:dyDescent="0.3">
      <c r="U218" s="105" t="s">
        <v>453</v>
      </c>
      <c r="V218" s="105"/>
    </row>
    <row r="219" spans="21:22" x14ac:dyDescent="0.3">
      <c r="U219" s="105" t="s">
        <v>454</v>
      </c>
      <c r="V219" s="105"/>
    </row>
    <row r="220" spans="21:22" x14ac:dyDescent="0.3">
      <c r="U220" s="105" t="s">
        <v>455</v>
      </c>
      <c r="V220" s="105"/>
    </row>
    <row r="221" spans="21:22" x14ac:dyDescent="0.3">
      <c r="U221" s="105" t="s">
        <v>456</v>
      </c>
      <c r="V221" s="105"/>
    </row>
    <row r="222" spans="21:22" x14ac:dyDescent="0.3">
      <c r="U222" s="105" t="s">
        <v>457</v>
      </c>
      <c r="V222" s="105"/>
    </row>
    <row r="223" spans="21:22" x14ac:dyDescent="0.3">
      <c r="U223" s="105" t="s">
        <v>458</v>
      </c>
      <c r="V223" s="105"/>
    </row>
    <row r="224" spans="21:22" x14ac:dyDescent="0.3">
      <c r="U224" s="105" t="s">
        <v>459</v>
      </c>
      <c r="V224" s="105"/>
    </row>
    <row r="225" spans="21:22" x14ac:dyDescent="0.3">
      <c r="U225" s="105" t="s">
        <v>460</v>
      </c>
      <c r="V225" s="105"/>
    </row>
    <row r="226" spans="21:22" x14ac:dyDescent="0.3">
      <c r="U226" s="105" t="s">
        <v>461</v>
      </c>
      <c r="V226" s="105"/>
    </row>
    <row r="227" spans="21:22" x14ac:dyDescent="0.3">
      <c r="U227" s="105" t="s">
        <v>462</v>
      </c>
      <c r="V227" s="105"/>
    </row>
    <row r="228" spans="21:22" x14ac:dyDescent="0.3">
      <c r="U228" s="105" t="s">
        <v>463</v>
      </c>
      <c r="V228" s="105"/>
    </row>
    <row r="229" spans="21:22" x14ac:dyDescent="0.3">
      <c r="U229" s="105" t="s">
        <v>464</v>
      </c>
      <c r="V229" s="105"/>
    </row>
    <row r="230" spans="21:22" x14ac:dyDescent="0.3">
      <c r="U230" s="105" t="s">
        <v>465</v>
      </c>
      <c r="V230" s="105"/>
    </row>
    <row r="231" spans="21:22" x14ac:dyDescent="0.3">
      <c r="U231" s="105" t="s">
        <v>466</v>
      </c>
      <c r="V231" s="105"/>
    </row>
    <row r="232" spans="21:22" x14ac:dyDescent="0.3">
      <c r="U232" s="105" t="s">
        <v>467</v>
      </c>
      <c r="V232" s="105"/>
    </row>
    <row r="233" spans="21:22" x14ac:dyDescent="0.3">
      <c r="U233" s="105" t="s">
        <v>468</v>
      </c>
      <c r="V233" s="105"/>
    </row>
    <row r="234" spans="21:22" x14ac:dyDescent="0.3">
      <c r="U234" s="105" t="s">
        <v>469</v>
      </c>
      <c r="V234" s="105"/>
    </row>
    <row r="235" spans="21:22" x14ac:dyDescent="0.3">
      <c r="U235" s="105" t="s">
        <v>470</v>
      </c>
      <c r="V235" s="105"/>
    </row>
    <row r="236" spans="21:22" x14ac:dyDescent="0.3">
      <c r="U236" s="105" t="s">
        <v>471</v>
      </c>
      <c r="V236" s="105"/>
    </row>
    <row r="237" spans="21:22" x14ac:dyDescent="0.3">
      <c r="U237" s="105" t="s">
        <v>472</v>
      </c>
      <c r="V237" s="105"/>
    </row>
    <row r="238" spans="21:22" x14ac:dyDescent="0.3">
      <c r="U238" s="105" t="s">
        <v>473</v>
      </c>
      <c r="V238" s="105"/>
    </row>
    <row r="239" spans="21:22" x14ac:dyDescent="0.3">
      <c r="U239" s="105" t="s">
        <v>474</v>
      </c>
      <c r="V239" s="105"/>
    </row>
    <row r="240" spans="21:22" x14ac:dyDescent="0.3">
      <c r="U240" s="105" t="s">
        <v>475</v>
      </c>
      <c r="V240" s="105"/>
    </row>
    <row r="241" spans="21:22" x14ac:dyDescent="0.3">
      <c r="U241" s="105" t="s">
        <v>476</v>
      </c>
      <c r="V241" s="105"/>
    </row>
    <row r="242" spans="21:22" x14ac:dyDescent="0.3">
      <c r="U242" s="105" t="s">
        <v>477</v>
      </c>
      <c r="V242" s="105"/>
    </row>
    <row r="243" spans="21:22" x14ac:dyDescent="0.3">
      <c r="U243" s="105" t="s">
        <v>478</v>
      </c>
      <c r="V243" s="105"/>
    </row>
    <row r="244" spans="21:22" x14ac:dyDescent="0.3">
      <c r="U244" s="105" t="s">
        <v>479</v>
      </c>
      <c r="V244" s="105"/>
    </row>
    <row r="245" spans="21:22" x14ac:dyDescent="0.3">
      <c r="U245" s="105" t="s">
        <v>480</v>
      </c>
      <c r="V245" s="105"/>
    </row>
    <row r="246" spans="21:22" x14ac:dyDescent="0.3">
      <c r="U246" s="105" t="s">
        <v>481</v>
      </c>
      <c r="V246" s="105"/>
    </row>
    <row r="247" spans="21:22" x14ac:dyDescent="0.3">
      <c r="U247" s="105" t="s">
        <v>482</v>
      </c>
      <c r="V247" s="105"/>
    </row>
    <row r="248" spans="21:22" x14ac:dyDescent="0.3">
      <c r="U248" s="105" t="s">
        <v>483</v>
      </c>
      <c r="V248" s="105"/>
    </row>
    <row r="249" spans="21:22" x14ac:dyDescent="0.3">
      <c r="U249" s="105" t="s">
        <v>484</v>
      </c>
      <c r="V249" s="105"/>
    </row>
    <row r="250" spans="21:22" x14ac:dyDescent="0.3">
      <c r="U250" s="105" t="s">
        <v>485</v>
      </c>
      <c r="V250" s="105"/>
    </row>
    <row r="251" spans="21:22" x14ac:dyDescent="0.3">
      <c r="U251" s="105" t="s">
        <v>486</v>
      </c>
      <c r="V251" s="105"/>
    </row>
    <row r="252" spans="21:22" x14ac:dyDescent="0.3">
      <c r="U252" s="105" t="s">
        <v>487</v>
      </c>
      <c r="V252" s="105"/>
    </row>
    <row r="253" spans="21:22" x14ac:dyDescent="0.3">
      <c r="U253" s="105" t="s">
        <v>488</v>
      </c>
      <c r="V253" s="105"/>
    </row>
    <row r="254" spans="21:22" x14ac:dyDescent="0.3">
      <c r="U254" s="105" t="s">
        <v>489</v>
      </c>
      <c r="V254" s="105"/>
    </row>
    <row r="255" spans="21:22" x14ac:dyDescent="0.3">
      <c r="U255" s="105" t="s">
        <v>490</v>
      </c>
      <c r="V255" s="105"/>
    </row>
    <row r="256" spans="21:22" x14ac:dyDescent="0.3">
      <c r="U256" s="105" t="s">
        <v>491</v>
      </c>
      <c r="V256" s="105"/>
    </row>
    <row r="257" spans="21:22" x14ac:dyDescent="0.3">
      <c r="U257" s="105" t="s">
        <v>492</v>
      </c>
      <c r="V257" s="105"/>
    </row>
    <row r="258" spans="21:22" x14ac:dyDescent="0.3">
      <c r="U258" s="105" t="s">
        <v>493</v>
      </c>
      <c r="V258" s="105"/>
    </row>
    <row r="259" spans="21:22" x14ac:dyDescent="0.3">
      <c r="U259" s="105" t="s">
        <v>494</v>
      </c>
      <c r="V259" s="105"/>
    </row>
    <row r="260" spans="21:22" x14ac:dyDescent="0.3">
      <c r="U260" s="105" t="s">
        <v>495</v>
      </c>
      <c r="V260" s="105"/>
    </row>
    <row r="261" spans="21:22" x14ac:dyDescent="0.3">
      <c r="U261" s="105" t="s">
        <v>496</v>
      </c>
      <c r="V261" s="105"/>
    </row>
    <row r="262" spans="21:22" x14ac:dyDescent="0.3">
      <c r="U262" s="105" t="s">
        <v>497</v>
      </c>
      <c r="V262" s="105"/>
    </row>
    <row r="263" spans="21:22" x14ac:dyDescent="0.3">
      <c r="U263" s="105" t="s">
        <v>498</v>
      </c>
      <c r="V263" s="105"/>
    </row>
    <row r="264" spans="21:22" x14ac:dyDescent="0.3">
      <c r="U264" s="105" t="s">
        <v>499</v>
      </c>
      <c r="V264" s="105"/>
    </row>
    <row r="265" spans="21:22" x14ac:dyDescent="0.3">
      <c r="U265" s="105" t="s">
        <v>500</v>
      </c>
      <c r="V265" s="105"/>
    </row>
    <row r="266" spans="21:22" x14ac:dyDescent="0.3">
      <c r="U266" s="105" t="s">
        <v>501</v>
      </c>
      <c r="V266" s="105"/>
    </row>
    <row r="267" spans="21:22" x14ac:dyDescent="0.3">
      <c r="U267" s="105" t="s">
        <v>502</v>
      </c>
      <c r="V267" s="105"/>
    </row>
    <row r="268" spans="21:22" x14ac:dyDescent="0.3">
      <c r="U268" s="105" t="s">
        <v>503</v>
      </c>
      <c r="V268" s="105"/>
    </row>
    <row r="269" spans="21:22" x14ac:dyDescent="0.3">
      <c r="U269" s="105" t="s">
        <v>504</v>
      </c>
      <c r="V269" s="105"/>
    </row>
    <row r="270" spans="21:22" x14ac:dyDescent="0.3">
      <c r="U270" s="105" t="s">
        <v>505</v>
      </c>
      <c r="V270" s="105"/>
    </row>
    <row r="271" spans="21:22" x14ac:dyDescent="0.3">
      <c r="U271" s="105" t="s">
        <v>506</v>
      </c>
      <c r="V271" s="105"/>
    </row>
    <row r="272" spans="21:22" x14ac:dyDescent="0.3">
      <c r="U272" s="105" t="s">
        <v>507</v>
      </c>
      <c r="V272" s="105"/>
    </row>
    <row r="273" spans="21:22" x14ac:dyDescent="0.3">
      <c r="U273" s="105" t="s">
        <v>508</v>
      </c>
      <c r="V273" s="105"/>
    </row>
    <row r="274" spans="21:22" x14ac:dyDescent="0.3">
      <c r="U274" s="105" t="s">
        <v>509</v>
      </c>
      <c r="V274" s="105"/>
    </row>
    <row r="275" spans="21:22" x14ac:dyDescent="0.3">
      <c r="U275" s="105" t="s">
        <v>510</v>
      </c>
      <c r="V275" s="105"/>
    </row>
    <row r="276" spans="21:22" x14ac:dyDescent="0.3">
      <c r="U276" s="105" t="s">
        <v>511</v>
      </c>
      <c r="V276" s="105"/>
    </row>
    <row r="277" spans="21:22" x14ac:dyDescent="0.3">
      <c r="U277" s="105" t="s">
        <v>512</v>
      </c>
      <c r="V277" s="105"/>
    </row>
    <row r="278" spans="21:22" x14ac:dyDescent="0.3">
      <c r="U278" s="105" t="s">
        <v>513</v>
      </c>
      <c r="V278" s="105"/>
    </row>
    <row r="279" spans="21:22" x14ac:dyDescent="0.3">
      <c r="U279" s="105" t="s">
        <v>514</v>
      </c>
      <c r="V279" s="105"/>
    </row>
    <row r="280" spans="21:22" x14ac:dyDescent="0.3">
      <c r="U280" s="105" t="s">
        <v>515</v>
      </c>
      <c r="V280" s="105"/>
    </row>
    <row r="281" spans="21:22" x14ac:dyDescent="0.3">
      <c r="U281" s="105" t="s">
        <v>516</v>
      </c>
      <c r="V281" s="105"/>
    </row>
    <row r="282" spans="21:22" x14ac:dyDescent="0.3">
      <c r="U282" s="105" t="s">
        <v>517</v>
      </c>
      <c r="V282" s="105"/>
    </row>
    <row r="283" spans="21:22" x14ac:dyDescent="0.3">
      <c r="U283" s="105" t="s">
        <v>518</v>
      </c>
      <c r="V283" s="105"/>
    </row>
    <row r="284" spans="21:22" x14ac:dyDescent="0.3">
      <c r="U284" s="105" t="s">
        <v>519</v>
      </c>
      <c r="V284" s="105"/>
    </row>
    <row r="285" spans="21:22" x14ac:dyDescent="0.3">
      <c r="U285" s="105" t="s">
        <v>520</v>
      </c>
      <c r="V285" s="105"/>
    </row>
    <row r="286" spans="21:22" x14ac:dyDescent="0.3">
      <c r="U286" s="105" t="s">
        <v>521</v>
      </c>
      <c r="V286" s="105"/>
    </row>
    <row r="287" spans="21:22" x14ac:dyDescent="0.3">
      <c r="U287" s="105" t="s">
        <v>522</v>
      </c>
      <c r="V287" s="105"/>
    </row>
    <row r="288" spans="21:22" x14ac:dyDescent="0.3">
      <c r="U288" s="105" t="s">
        <v>523</v>
      </c>
      <c r="V288" s="105"/>
    </row>
    <row r="289" spans="21:22" x14ac:dyDescent="0.3">
      <c r="U289" s="105" t="s">
        <v>524</v>
      </c>
      <c r="V289" s="105"/>
    </row>
    <row r="290" spans="21:22" x14ac:dyDescent="0.3">
      <c r="U290" s="105" t="s">
        <v>525</v>
      </c>
      <c r="V290" s="105"/>
    </row>
    <row r="291" spans="21:22" x14ac:dyDescent="0.3">
      <c r="U291" s="105" t="s">
        <v>526</v>
      </c>
      <c r="V291" s="105"/>
    </row>
    <row r="292" spans="21:22" x14ac:dyDescent="0.3">
      <c r="U292" s="105" t="s">
        <v>527</v>
      </c>
      <c r="V292" s="105"/>
    </row>
    <row r="293" spans="21:22" x14ac:dyDescent="0.3">
      <c r="U293" s="105" t="s">
        <v>528</v>
      </c>
      <c r="V293" s="105"/>
    </row>
    <row r="294" spans="21:22" x14ac:dyDescent="0.3">
      <c r="U294" s="105" t="s">
        <v>529</v>
      </c>
      <c r="V294" s="105"/>
    </row>
    <row r="295" spans="21:22" x14ac:dyDescent="0.3">
      <c r="U295" s="105" t="s">
        <v>530</v>
      </c>
      <c r="V295" s="105"/>
    </row>
    <row r="296" spans="21:22" x14ac:dyDescent="0.3">
      <c r="U296" s="105" t="s">
        <v>531</v>
      </c>
      <c r="V296" s="105"/>
    </row>
    <row r="297" spans="21:22" x14ac:dyDescent="0.3">
      <c r="U297" s="105" t="s">
        <v>532</v>
      </c>
      <c r="V297" s="105"/>
    </row>
    <row r="298" spans="21:22" x14ac:dyDescent="0.3">
      <c r="U298" s="105" t="s">
        <v>533</v>
      </c>
      <c r="V298" s="105"/>
    </row>
    <row r="299" spans="21:22" x14ac:dyDescent="0.3">
      <c r="U299" s="105" t="s">
        <v>534</v>
      </c>
      <c r="V299" s="105"/>
    </row>
    <row r="300" spans="21:22" x14ac:dyDescent="0.3">
      <c r="U300" s="105" t="s">
        <v>535</v>
      </c>
      <c r="V300" s="105"/>
    </row>
    <row r="301" spans="21:22" x14ac:dyDescent="0.3">
      <c r="U301" s="105" t="s">
        <v>536</v>
      </c>
      <c r="V301" s="105"/>
    </row>
    <row r="302" spans="21:22" x14ac:dyDescent="0.3">
      <c r="U302" s="105" t="s">
        <v>537</v>
      </c>
      <c r="V302" s="105"/>
    </row>
    <row r="303" spans="21:22" x14ac:dyDescent="0.3">
      <c r="U303" s="105" t="s">
        <v>538</v>
      </c>
      <c r="V303" s="105"/>
    </row>
    <row r="304" spans="21:22" x14ac:dyDescent="0.3">
      <c r="U304" s="105" t="s">
        <v>539</v>
      </c>
      <c r="V304" s="105"/>
    </row>
    <row r="305" spans="21:22" x14ac:dyDescent="0.3">
      <c r="U305" s="105" t="s">
        <v>540</v>
      </c>
      <c r="V305" s="105"/>
    </row>
    <row r="306" spans="21:22" x14ac:dyDescent="0.3">
      <c r="U306" s="105" t="s">
        <v>541</v>
      </c>
      <c r="V306" s="105"/>
    </row>
    <row r="307" spans="21:22" x14ac:dyDescent="0.3">
      <c r="U307" s="105" t="s">
        <v>542</v>
      </c>
      <c r="V307" s="105"/>
    </row>
    <row r="308" spans="21:22" x14ac:dyDescent="0.3">
      <c r="U308" s="105" t="s">
        <v>543</v>
      </c>
      <c r="V308" s="105"/>
    </row>
    <row r="309" spans="21:22" x14ac:dyDescent="0.3">
      <c r="U309" s="105" t="s">
        <v>544</v>
      </c>
      <c r="V309" s="105"/>
    </row>
    <row r="310" spans="21:22" x14ac:dyDescent="0.3">
      <c r="U310" s="105" t="s">
        <v>545</v>
      </c>
      <c r="V310" s="105"/>
    </row>
    <row r="311" spans="21:22" x14ac:dyDescent="0.3">
      <c r="U311" s="105" t="s">
        <v>546</v>
      </c>
      <c r="V311" s="105"/>
    </row>
    <row r="312" spans="21:22" x14ac:dyDescent="0.3">
      <c r="U312" s="105" t="s">
        <v>547</v>
      </c>
      <c r="V312" s="105"/>
    </row>
    <row r="313" spans="21:22" x14ac:dyDescent="0.3">
      <c r="U313" s="105" t="s">
        <v>548</v>
      </c>
      <c r="V313" s="105"/>
    </row>
    <row r="314" spans="21:22" x14ac:dyDescent="0.3">
      <c r="U314" s="105" t="s">
        <v>549</v>
      </c>
      <c r="V314" s="105"/>
    </row>
    <row r="315" spans="21:22" x14ac:dyDescent="0.3">
      <c r="U315" s="105" t="s">
        <v>550</v>
      </c>
      <c r="V315" s="105"/>
    </row>
    <row r="316" spans="21:22" x14ac:dyDescent="0.3">
      <c r="U316" s="105" t="s">
        <v>551</v>
      </c>
      <c r="V316" s="105"/>
    </row>
    <row r="317" spans="21:22" x14ac:dyDescent="0.3">
      <c r="U317" s="105" t="s">
        <v>552</v>
      </c>
      <c r="V317" s="105"/>
    </row>
    <row r="318" spans="21:22" x14ac:dyDescent="0.3">
      <c r="U318" s="105" t="s">
        <v>553</v>
      </c>
      <c r="V318" s="105"/>
    </row>
    <row r="319" spans="21:22" x14ac:dyDescent="0.3">
      <c r="U319" s="105" t="s">
        <v>554</v>
      </c>
      <c r="V319" s="105"/>
    </row>
    <row r="320" spans="21:22" x14ac:dyDescent="0.3">
      <c r="U320" s="105" t="s">
        <v>555</v>
      </c>
      <c r="V320" s="105"/>
    </row>
    <row r="321" spans="21:22" x14ac:dyDescent="0.3">
      <c r="U321" s="105" t="s">
        <v>556</v>
      </c>
      <c r="V321" s="105"/>
    </row>
    <row r="322" spans="21:22" x14ac:dyDescent="0.3">
      <c r="U322" s="105" t="s">
        <v>557</v>
      </c>
      <c r="V322" s="105"/>
    </row>
    <row r="323" spans="21:22" x14ac:dyDescent="0.3">
      <c r="U323" s="105" t="s">
        <v>558</v>
      </c>
      <c r="V323" s="105"/>
    </row>
    <row r="324" spans="21:22" x14ac:dyDescent="0.3">
      <c r="U324" s="105" t="s">
        <v>559</v>
      </c>
      <c r="V324" s="105"/>
    </row>
    <row r="325" spans="21:22" x14ac:dyDescent="0.3">
      <c r="U325" s="105" t="s">
        <v>560</v>
      </c>
      <c r="V325" s="105"/>
    </row>
    <row r="326" spans="21:22" x14ac:dyDescent="0.3">
      <c r="U326" s="105" t="s">
        <v>561</v>
      </c>
      <c r="V326" s="105"/>
    </row>
    <row r="327" spans="21:22" x14ac:dyDescent="0.3">
      <c r="U327" s="105" t="s">
        <v>562</v>
      </c>
      <c r="V327" s="105"/>
    </row>
    <row r="328" spans="21:22" x14ac:dyDescent="0.3">
      <c r="U328" s="105" t="s">
        <v>563</v>
      </c>
      <c r="V328" s="105"/>
    </row>
    <row r="329" spans="21:22" x14ac:dyDescent="0.3">
      <c r="U329" s="105" t="s">
        <v>564</v>
      </c>
      <c r="V329" s="105"/>
    </row>
    <row r="330" spans="21:22" x14ac:dyDescent="0.3">
      <c r="U330" s="105" t="s">
        <v>565</v>
      </c>
      <c r="V330" s="105"/>
    </row>
    <row r="331" spans="21:22" x14ac:dyDescent="0.3">
      <c r="U331" s="105" t="s">
        <v>566</v>
      </c>
      <c r="V331" s="105"/>
    </row>
    <row r="332" spans="21:22" x14ac:dyDescent="0.3">
      <c r="U332" s="105" t="s">
        <v>567</v>
      </c>
      <c r="V332" s="105"/>
    </row>
    <row r="333" spans="21:22" x14ac:dyDescent="0.3">
      <c r="U333" s="105" t="s">
        <v>568</v>
      </c>
      <c r="V333" s="105"/>
    </row>
    <row r="334" spans="21:22" x14ac:dyDescent="0.3">
      <c r="U334" s="105" t="s">
        <v>569</v>
      </c>
      <c r="V334" s="105"/>
    </row>
    <row r="335" spans="21:22" x14ac:dyDescent="0.3">
      <c r="U335" s="105" t="s">
        <v>570</v>
      </c>
      <c r="V335" s="105"/>
    </row>
    <row r="336" spans="21:22" x14ac:dyDescent="0.3">
      <c r="U336" s="105" t="s">
        <v>571</v>
      </c>
      <c r="V336" s="105"/>
    </row>
    <row r="337" spans="21:22" x14ac:dyDescent="0.3">
      <c r="U337" s="105" t="s">
        <v>572</v>
      </c>
      <c r="V337" s="105"/>
    </row>
    <row r="338" spans="21:22" x14ac:dyDescent="0.3">
      <c r="U338" s="105" t="s">
        <v>573</v>
      </c>
      <c r="V338" s="105"/>
    </row>
    <row r="339" spans="21:22" x14ac:dyDescent="0.3">
      <c r="U339" s="105" t="s">
        <v>574</v>
      </c>
      <c r="V339" s="105"/>
    </row>
    <row r="340" spans="21:22" x14ac:dyDescent="0.3">
      <c r="U340" s="105" t="s">
        <v>575</v>
      </c>
      <c r="V340" s="105"/>
    </row>
    <row r="341" spans="21:22" x14ac:dyDescent="0.3">
      <c r="U341" s="105" t="s">
        <v>576</v>
      </c>
      <c r="V341" s="105"/>
    </row>
    <row r="342" spans="21:22" x14ac:dyDescent="0.3">
      <c r="U342" s="105" t="s">
        <v>577</v>
      </c>
      <c r="V342" s="105"/>
    </row>
    <row r="343" spans="21:22" x14ac:dyDescent="0.3">
      <c r="U343" s="105" t="s">
        <v>578</v>
      </c>
      <c r="V343" s="105"/>
    </row>
    <row r="344" spans="21:22" x14ac:dyDescent="0.3">
      <c r="U344" s="105" t="s">
        <v>579</v>
      </c>
      <c r="V344" s="105"/>
    </row>
    <row r="345" spans="21:22" x14ac:dyDescent="0.3">
      <c r="U345" s="105" t="s">
        <v>580</v>
      </c>
      <c r="V345" s="105"/>
    </row>
    <row r="346" spans="21:22" x14ac:dyDescent="0.3">
      <c r="U346" s="105" t="s">
        <v>581</v>
      </c>
      <c r="V346" s="105"/>
    </row>
    <row r="347" spans="21:22" x14ac:dyDescent="0.3">
      <c r="U347" s="105" t="s">
        <v>582</v>
      </c>
      <c r="V347" s="105"/>
    </row>
    <row r="348" spans="21:22" x14ac:dyDescent="0.3">
      <c r="U348" s="105" t="s">
        <v>583</v>
      </c>
      <c r="V348" s="105"/>
    </row>
    <row r="349" spans="21:22" x14ac:dyDescent="0.3">
      <c r="U349" s="105" t="s">
        <v>584</v>
      </c>
      <c r="V349" s="105"/>
    </row>
    <row r="350" spans="21:22" x14ac:dyDescent="0.3">
      <c r="U350" s="105" t="s">
        <v>585</v>
      </c>
      <c r="V350" s="105"/>
    </row>
    <row r="351" spans="21:22" x14ac:dyDescent="0.3">
      <c r="U351" s="105" t="s">
        <v>586</v>
      </c>
      <c r="V351" s="105"/>
    </row>
    <row r="352" spans="21:22" x14ac:dyDescent="0.3">
      <c r="U352" s="105" t="s">
        <v>587</v>
      </c>
      <c r="V352" s="105"/>
    </row>
    <row r="353" spans="21:22" x14ac:dyDescent="0.3">
      <c r="U353" s="105" t="s">
        <v>588</v>
      </c>
      <c r="V353" s="105"/>
    </row>
    <row r="354" spans="21:22" x14ac:dyDescent="0.3">
      <c r="U354" s="105" t="s">
        <v>589</v>
      </c>
      <c r="V354" s="105"/>
    </row>
    <row r="355" spans="21:22" x14ac:dyDescent="0.3">
      <c r="U355" s="105" t="s">
        <v>590</v>
      </c>
      <c r="V355" s="105"/>
    </row>
    <row r="356" spans="21:22" x14ac:dyDescent="0.3">
      <c r="U356" s="105" t="s">
        <v>591</v>
      </c>
      <c r="V356" s="105"/>
    </row>
    <row r="357" spans="21:22" x14ac:dyDescent="0.3">
      <c r="U357" s="105" t="s">
        <v>592</v>
      </c>
      <c r="V357" s="105"/>
    </row>
    <row r="358" spans="21:22" x14ac:dyDescent="0.3">
      <c r="U358" s="105" t="s">
        <v>593</v>
      </c>
      <c r="V358" s="105"/>
    </row>
    <row r="359" spans="21:22" x14ac:dyDescent="0.3">
      <c r="U359" s="105" t="s">
        <v>594</v>
      </c>
      <c r="V359" s="105"/>
    </row>
    <row r="360" spans="21:22" x14ac:dyDescent="0.3">
      <c r="U360" s="105" t="s">
        <v>595</v>
      </c>
      <c r="V360" s="105"/>
    </row>
    <row r="361" spans="21:22" x14ac:dyDescent="0.3">
      <c r="U361" s="105" t="s">
        <v>596</v>
      </c>
      <c r="V361" s="105"/>
    </row>
    <row r="362" spans="21:22" x14ac:dyDescent="0.3">
      <c r="U362" s="105" t="s">
        <v>597</v>
      </c>
      <c r="V362" s="105"/>
    </row>
    <row r="363" spans="21:22" x14ac:dyDescent="0.3">
      <c r="U363" s="105" t="s">
        <v>598</v>
      </c>
      <c r="V363" s="105"/>
    </row>
    <row r="364" spans="21:22" x14ac:dyDescent="0.3">
      <c r="U364" s="105" t="s">
        <v>599</v>
      </c>
      <c r="V364" s="105"/>
    </row>
    <row r="365" spans="21:22" x14ac:dyDescent="0.3">
      <c r="U365" s="105" t="s">
        <v>600</v>
      </c>
      <c r="V365" s="105"/>
    </row>
    <row r="366" spans="21:22" x14ac:dyDescent="0.3">
      <c r="U366" s="105" t="s">
        <v>601</v>
      </c>
      <c r="V366" s="105"/>
    </row>
    <row r="367" spans="21:22" x14ac:dyDescent="0.3">
      <c r="U367" s="105" t="s">
        <v>602</v>
      </c>
      <c r="V367" s="105"/>
    </row>
    <row r="368" spans="21:22" x14ac:dyDescent="0.3">
      <c r="U368" s="105" t="s">
        <v>603</v>
      </c>
      <c r="V368" s="105"/>
    </row>
    <row r="369" spans="21:22" x14ac:dyDescent="0.3">
      <c r="U369" s="105" t="s">
        <v>604</v>
      </c>
      <c r="V369" s="105"/>
    </row>
    <row r="370" spans="21:22" x14ac:dyDescent="0.3">
      <c r="U370" s="105" t="s">
        <v>605</v>
      </c>
      <c r="V370" s="105"/>
    </row>
    <row r="371" spans="21:22" x14ac:dyDescent="0.3">
      <c r="U371" s="105" t="s">
        <v>606</v>
      </c>
      <c r="V371" s="105"/>
    </row>
    <row r="372" spans="21:22" x14ac:dyDescent="0.3">
      <c r="U372" s="105" t="s">
        <v>607</v>
      </c>
      <c r="V372" s="105"/>
    </row>
    <row r="373" spans="21:22" x14ac:dyDescent="0.3">
      <c r="U373" s="105" t="s">
        <v>608</v>
      </c>
      <c r="V373" s="105"/>
    </row>
    <row r="374" spans="21:22" x14ac:dyDescent="0.3">
      <c r="U374" s="105" t="s">
        <v>609</v>
      </c>
      <c r="V374" s="105"/>
    </row>
    <row r="375" spans="21:22" x14ac:dyDescent="0.3">
      <c r="U375" s="105" t="s">
        <v>610</v>
      </c>
      <c r="V375" s="105"/>
    </row>
    <row r="376" spans="21:22" x14ac:dyDescent="0.3">
      <c r="U376" s="105" t="s">
        <v>611</v>
      </c>
      <c r="V376" s="105"/>
    </row>
    <row r="377" spans="21:22" x14ac:dyDescent="0.3">
      <c r="U377" s="105" t="s">
        <v>612</v>
      </c>
      <c r="V377" s="105"/>
    </row>
    <row r="378" spans="21:22" x14ac:dyDescent="0.3">
      <c r="U378" s="105" t="s">
        <v>613</v>
      </c>
      <c r="V378" s="105"/>
    </row>
    <row r="379" spans="21:22" x14ac:dyDescent="0.3">
      <c r="U379" s="105" t="s">
        <v>614</v>
      </c>
      <c r="V379" s="105"/>
    </row>
    <row r="380" spans="21:22" x14ac:dyDescent="0.3">
      <c r="U380" s="105" t="s">
        <v>615</v>
      </c>
      <c r="V380" s="105"/>
    </row>
    <row r="381" spans="21:22" x14ac:dyDescent="0.3">
      <c r="U381" s="105" t="s">
        <v>616</v>
      </c>
      <c r="V381" s="105"/>
    </row>
    <row r="382" spans="21:22" x14ac:dyDescent="0.3">
      <c r="U382" s="105" t="s">
        <v>617</v>
      </c>
      <c r="V382" s="105"/>
    </row>
    <row r="383" spans="21:22" x14ac:dyDescent="0.3">
      <c r="U383" s="105" t="s">
        <v>618</v>
      </c>
      <c r="V383" s="105"/>
    </row>
    <row r="384" spans="21:22" x14ac:dyDescent="0.3">
      <c r="U384" s="105" t="s">
        <v>619</v>
      </c>
      <c r="V384" s="105"/>
    </row>
    <row r="385" spans="21:22" x14ac:dyDescent="0.3">
      <c r="U385" s="105" t="s">
        <v>620</v>
      </c>
      <c r="V385" s="105"/>
    </row>
    <row r="386" spans="21:22" x14ac:dyDescent="0.3">
      <c r="U386" s="105" t="s">
        <v>621</v>
      </c>
      <c r="V386" s="105"/>
    </row>
    <row r="387" spans="21:22" x14ac:dyDescent="0.3">
      <c r="U387" s="105" t="s">
        <v>622</v>
      </c>
      <c r="V387" s="105"/>
    </row>
    <row r="388" spans="21:22" x14ac:dyDescent="0.3">
      <c r="U388" s="105" t="s">
        <v>623</v>
      </c>
      <c r="V388" s="105"/>
    </row>
    <row r="389" spans="21:22" x14ac:dyDescent="0.3">
      <c r="U389" s="105" t="s">
        <v>624</v>
      </c>
      <c r="V389" s="105"/>
    </row>
    <row r="390" spans="21:22" x14ac:dyDescent="0.3">
      <c r="U390" s="105" t="s">
        <v>625</v>
      </c>
      <c r="V390" s="105"/>
    </row>
    <row r="391" spans="21:22" x14ac:dyDescent="0.3">
      <c r="U391" s="105" t="s">
        <v>626</v>
      </c>
      <c r="V391" s="105"/>
    </row>
    <row r="392" spans="21:22" x14ac:dyDescent="0.3">
      <c r="U392" s="105" t="s">
        <v>627</v>
      </c>
      <c r="V392" s="105"/>
    </row>
    <row r="393" spans="21:22" x14ac:dyDescent="0.3">
      <c r="U393" s="105" t="s">
        <v>628</v>
      </c>
      <c r="V393" s="105"/>
    </row>
    <row r="394" spans="21:22" x14ac:dyDescent="0.3">
      <c r="U394" s="105" t="s">
        <v>629</v>
      </c>
      <c r="V394" s="105"/>
    </row>
    <row r="395" spans="21:22" x14ac:dyDescent="0.3">
      <c r="U395" s="105" t="s">
        <v>630</v>
      </c>
      <c r="V395" s="105"/>
    </row>
    <row r="396" spans="21:22" x14ac:dyDescent="0.3">
      <c r="U396" s="105" t="s">
        <v>631</v>
      </c>
      <c r="V396" s="105"/>
    </row>
    <row r="397" spans="21:22" x14ac:dyDescent="0.3">
      <c r="U397" s="105" t="s">
        <v>632</v>
      </c>
      <c r="V397" s="105"/>
    </row>
    <row r="398" spans="21:22" x14ac:dyDescent="0.3">
      <c r="U398" s="105" t="s">
        <v>633</v>
      </c>
      <c r="V398" s="105"/>
    </row>
    <row r="399" spans="21:22" x14ac:dyDescent="0.3">
      <c r="U399" s="105" t="s">
        <v>634</v>
      </c>
      <c r="V399" s="105"/>
    </row>
    <row r="400" spans="21:22" x14ac:dyDescent="0.3">
      <c r="U400" s="105" t="s">
        <v>635</v>
      </c>
      <c r="V400" s="105"/>
    </row>
    <row r="401" spans="21:22" x14ac:dyDescent="0.3">
      <c r="U401" s="105" t="s">
        <v>636</v>
      </c>
      <c r="V401" s="105"/>
    </row>
    <row r="402" spans="21:22" x14ac:dyDescent="0.3">
      <c r="U402" s="105" t="s">
        <v>637</v>
      </c>
      <c r="V402" s="105"/>
    </row>
    <row r="403" spans="21:22" x14ac:dyDescent="0.3">
      <c r="U403" s="105" t="s">
        <v>638</v>
      </c>
      <c r="V403" s="105"/>
    </row>
    <row r="404" spans="21:22" x14ac:dyDescent="0.3">
      <c r="U404" s="105" t="s">
        <v>639</v>
      </c>
      <c r="V404" s="105"/>
    </row>
    <row r="405" spans="21:22" x14ac:dyDescent="0.3">
      <c r="U405" s="105" t="s">
        <v>640</v>
      </c>
      <c r="V405" s="105"/>
    </row>
    <row r="406" spans="21:22" x14ac:dyDescent="0.3">
      <c r="U406" s="105" t="s">
        <v>641</v>
      </c>
      <c r="V406" s="105"/>
    </row>
    <row r="407" spans="21:22" x14ac:dyDescent="0.3">
      <c r="U407" s="105" t="s">
        <v>642</v>
      </c>
      <c r="V407" s="105"/>
    </row>
    <row r="408" spans="21:22" x14ac:dyDescent="0.3">
      <c r="U408" s="105" t="s">
        <v>643</v>
      </c>
      <c r="V408" s="105"/>
    </row>
    <row r="409" spans="21:22" x14ac:dyDescent="0.3">
      <c r="U409" s="105" t="s">
        <v>644</v>
      </c>
      <c r="V409" s="105"/>
    </row>
    <row r="410" spans="21:22" x14ac:dyDescent="0.3">
      <c r="U410" s="105" t="s">
        <v>645</v>
      </c>
      <c r="V410" s="105"/>
    </row>
    <row r="411" spans="21:22" x14ac:dyDescent="0.3">
      <c r="U411" s="105" t="s">
        <v>646</v>
      </c>
      <c r="V411" s="105"/>
    </row>
    <row r="412" spans="21:22" x14ac:dyDescent="0.3">
      <c r="U412" s="105" t="s">
        <v>647</v>
      </c>
      <c r="V412" s="105"/>
    </row>
    <row r="413" spans="21:22" x14ac:dyDescent="0.3">
      <c r="U413" s="105" t="s">
        <v>648</v>
      </c>
      <c r="V413" s="105"/>
    </row>
    <row r="414" spans="21:22" x14ac:dyDescent="0.3">
      <c r="U414" s="105" t="s">
        <v>649</v>
      </c>
      <c r="V414" s="105"/>
    </row>
    <row r="415" spans="21:22" x14ac:dyDescent="0.3">
      <c r="U415" s="105" t="s">
        <v>650</v>
      </c>
      <c r="V415" s="105"/>
    </row>
    <row r="416" spans="21:22" x14ac:dyDescent="0.3">
      <c r="U416" s="105" t="s">
        <v>651</v>
      </c>
      <c r="V416" s="105"/>
    </row>
    <row r="417" spans="21:22" x14ac:dyDescent="0.3">
      <c r="U417" s="105" t="s">
        <v>652</v>
      </c>
      <c r="V417" s="105"/>
    </row>
    <row r="418" spans="21:22" x14ac:dyDescent="0.3">
      <c r="U418" s="105" t="s">
        <v>653</v>
      </c>
      <c r="V418" s="105"/>
    </row>
    <row r="419" spans="21:22" x14ac:dyDescent="0.3">
      <c r="U419" s="105" t="s">
        <v>654</v>
      </c>
      <c r="V419" s="105"/>
    </row>
    <row r="420" spans="21:22" x14ac:dyDescent="0.3">
      <c r="U420" s="105" t="s">
        <v>655</v>
      </c>
      <c r="V420" s="105"/>
    </row>
    <row r="421" spans="21:22" x14ac:dyDescent="0.3">
      <c r="U421" s="105" t="s">
        <v>656</v>
      </c>
      <c r="V421" s="105"/>
    </row>
    <row r="422" spans="21:22" x14ac:dyDescent="0.3">
      <c r="U422" s="105" t="s">
        <v>657</v>
      </c>
      <c r="V422" s="105"/>
    </row>
    <row r="423" spans="21:22" x14ac:dyDescent="0.3">
      <c r="U423" s="105" t="s">
        <v>658</v>
      </c>
      <c r="V423" s="105"/>
    </row>
    <row r="424" spans="21:22" x14ac:dyDescent="0.3">
      <c r="U424" s="105" t="s">
        <v>659</v>
      </c>
      <c r="V424" s="105"/>
    </row>
    <row r="425" spans="21:22" x14ac:dyDescent="0.3">
      <c r="U425" s="105" t="s">
        <v>660</v>
      </c>
      <c r="V425" s="105"/>
    </row>
    <row r="426" spans="21:22" x14ac:dyDescent="0.3">
      <c r="U426" s="105" t="s">
        <v>661</v>
      </c>
      <c r="V426" s="105"/>
    </row>
    <row r="427" spans="21:22" x14ac:dyDescent="0.3">
      <c r="U427" s="105" t="s">
        <v>662</v>
      </c>
      <c r="V427" s="105"/>
    </row>
    <row r="428" spans="21:22" x14ac:dyDescent="0.3">
      <c r="U428" s="105" t="s">
        <v>663</v>
      </c>
      <c r="V428" s="105"/>
    </row>
    <row r="429" spans="21:22" x14ac:dyDescent="0.3">
      <c r="U429" s="105" t="s">
        <v>664</v>
      </c>
      <c r="V429" s="105"/>
    </row>
    <row r="430" spans="21:22" x14ac:dyDescent="0.3">
      <c r="U430" s="105" t="s">
        <v>665</v>
      </c>
      <c r="V430" s="105"/>
    </row>
    <row r="431" spans="21:22" x14ac:dyDescent="0.3">
      <c r="U431" s="105" t="s">
        <v>666</v>
      </c>
      <c r="V431" s="105"/>
    </row>
    <row r="432" spans="21:22" x14ac:dyDescent="0.3">
      <c r="U432" s="105" t="s">
        <v>667</v>
      </c>
      <c r="V432" s="105"/>
    </row>
    <row r="433" spans="21:22" x14ac:dyDescent="0.3">
      <c r="U433" s="105" t="s">
        <v>668</v>
      </c>
      <c r="V433" s="105"/>
    </row>
    <row r="434" spans="21:22" x14ac:dyDescent="0.3">
      <c r="U434" s="105" t="s">
        <v>669</v>
      </c>
      <c r="V434" s="105"/>
    </row>
    <row r="435" spans="21:22" x14ac:dyDescent="0.3">
      <c r="U435" s="105" t="s">
        <v>670</v>
      </c>
      <c r="V435" s="105"/>
    </row>
    <row r="436" spans="21:22" x14ac:dyDescent="0.3">
      <c r="U436" s="105" t="s">
        <v>671</v>
      </c>
      <c r="V436" s="105"/>
    </row>
    <row r="437" spans="21:22" x14ac:dyDescent="0.3">
      <c r="U437" s="105" t="s">
        <v>672</v>
      </c>
      <c r="V437" s="105"/>
    </row>
    <row r="438" spans="21:22" x14ac:dyDescent="0.3">
      <c r="U438" s="105" t="s">
        <v>673</v>
      </c>
      <c r="V438" s="105"/>
    </row>
    <row r="439" spans="21:22" x14ac:dyDescent="0.3">
      <c r="U439" s="105" t="s">
        <v>674</v>
      </c>
      <c r="V439" s="105"/>
    </row>
    <row r="440" spans="21:22" x14ac:dyDescent="0.3">
      <c r="U440" s="105" t="s">
        <v>675</v>
      </c>
      <c r="V440" s="105"/>
    </row>
    <row r="441" spans="21:22" x14ac:dyDescent="0.3">
      <c r="U441" s="105" t="s">
        <v>676</v>
      </c>
      <c r="V441" s="105"/>
    </row>
    <row r="442" spans="21:22" x14ac:dyDescent="0.3">
      <c r="U442" s="105" t="s">
        <v>677</v>
      </c>
      <c r="V442" s="105"/>
    </row>
    <row r="443" spans="21:22" x14ac:dyDescent="0.3">
      <c r="U443" s="105" t="s">
        <v>678</v>
      </c>
      <c r="V443" s="105"/>
    </row>
    <row r="444" spans="21:22" x14ac:dyDescent="0.3">
      <c r="U444" s="105" t="s">
        <v>679</v>
      </c>
      <c r="V444" s="105"/>
    </row>
    <row r="445" spans="21:22" x14ac:dyDescent="0.3">
      <c r="U445" s="105" t="s">
        <v>680</v>
      </c>
      <c r="V445" s="105"/>
    </row>
    <row r="446" spans="21:22" x14ac:dyDescent="0.3">
      <c r="U446" s="105" t="s">
        <v>681</v>
      </c>
      <c r="V446" s="105"/>
    </row>
    <row r="447" spans="21:22" x14ac:dyDescent="0.3">
      <c r="U447" s="105" t="s">
        <v>682</v>
      </c>
      <c r="V447" s="105"/>
    </row>
    <row r="448" spans="21:22" x14ac:dyDescent="0.3">
      <c r="U448" s="105" t="s">
        <v>683</v>
      </c>
      <c r="V448" s="105"/>
    </row>
    <row r="449" spans="21:22" x14ac:dyDescent="0.3">
      <c r="U449" s="105" t="s">
        <v>684</v>
      </c>
      <c r="V449" s="105"/>
    </row>
    <row r="450" spans="21:22" x14ac:dyDescent="0.3">
      <c r="U450" s="105" t="s">
        <v>685</v>
      </c>
      <c r="V450" s="105"/>
    </row>
    <row r="451" spans="21:22" x14ac:dyDescent="0.3">
      <c r="U451" s="105" t="s">
        <v>686</v>
      </c>
      <c r="V451" s="105"/>
    </row>
    <row r="452" spans="21:22" x14ac:dyDescent="0.3">
      <c r="U452" s="105" t="s">
        <v>687</v>
      </c>
      <c r="V452" s="105"/>
    </row>
    <row r="453" spans="21:22" x14ac:dyDescent="0.3">
      <c r="U453" s="105" t="s">
        <v>688</v>
      </c>
      <c r="V453" s="105"/>
    </row>
    <row r="454" spans="21:22" x14ac:dyDescent="0.3">
      <c r="U454" s="105" t="s">
        <v>689</v>
      </c>
      <c r="V454" s="105"/>
    </row>
    <row r="455" spans="21:22" x14ac:dyDescent="0.3">
      <c r="U455" s="105" t="s">
        <v>690</v>
      </c>
      <c r="V455" s="105"/>
    </row>
    <row r="456" spans="21:22" x14ac:dyDescent="0.3">
      <c r="U456" s="105" t="s">
        <v>691</v>
      </c>
      <c r="V456" s="105"/>
    </row>
    <row r="457" spans="21:22" x14ac:dyDescent="0.3">
      <c r="U457" s="105" t="s">
        <v>692</v>
      </c>
      <c r="V457" s="105"/>
    </row>
    <row r="458" spans="21:22" x14ac:dyDescent="0.3">
      <c r="U458" s="105" t="s">
        <v>693</v>
      </c>
      <c r="V458" s="105"/>
    </row>
    <row r="459" spans="21:22" x14ac:dyDescent="0.3">
      <c r="U459" s="105" t="s">
        <v>694</v>
      </c>
      <c r="V459" s="105"/>
    </row>
    <row r="460" spans="21:22" x14ac:dyDescent="0.3">
      <c r="U460" s="105" t="s">
        <v>695</v>
      </c>
      <c r="V460" s="105"/>
    </row>
    <row r="461" spans="21:22" x14ac:dyDescent="0.3">
      <c r="U461" s="105" t="s">
        <v>696</v>
      </c>
      <c r="V461" s="105"/>
    </row>
    <row r="462" spans="21:22" x14ac:dyDescent="0.3">
      <c r="U462" s="105" t="s">
        <v>697</v>
      </c>
      <c r="V462" s="105"/>
    </row>
    <row r="463" spans="21:22" x14ac:dyDescent="0.3">
      <c r="U463" s="105" t="s">
        <v>698</v>
      </c>
      <c r="V463" s="105"/>
    </row>
    <row r="464" spans="21:22" x14ac:dyDescent="0.3">
      <c r="U464" s="105" t="s">
        <v>699</v>
      </c>
      <c r="V464" s="105"/>
    </row>
    <row r="465" spans="21:22" x14ac:dyDescent="0.3">
      <c r="U465" s="105" t="s">
        <v>700</v>
      </c>
      <c r="V465" s="105"/>
    </row>
    <row r="466" spans="21:22" x14ac:dyDescent="0.3">
      <c r="U466" s="105" t="s">
        <v>701</v>
      </c>
      <c r="V466" s="105"/>
    </row>
    <row r="467" spans="21:22" x14ac:dyDescent="0.3">
      <c r="U467" s="105" t="s">
        <v>702</v>
      </c>
      <c r="V467" s="105"/>
    </row>
    <row r="468" spans="21:22" x14ac:dyDescent="0.3">
      <c r="U468" s="105" t="s">
        <v>703</v>
      </c>
      <c r="V468" s="105"/>
    </row>
    <row r="469" spans="21:22" x14ac:dyDescent="0.3">
      <c r="U469" s="105" t="s">
        <v>704</v>
      </c>
      <c r="V469" s="105"/>
    </row>
    <row r="470" spans="21:22" x14ac:dyDescent="0.3">
      <c r="U470" s="105" t="s">
        <v>705</v>
      </c>
      <c r="V470" s="105"/>
    </row>
    <row r="471" spans="21:22" x14ac:dyDescent="0.3">
      <c r="U471" s="105" t="s">
        <v>706</v>
      </c>
      <c r="V471" s="105"/>
    </row>
    <row r="472" spans="21:22" x14ac:dyDescent="0.3">
      <c r="U472" s="105" t="s">
        <v>707</v>
      </c>
      <c r="V472" s="105"/>
    </row>
    <row r="473" spans="21:22" x14ac:dyDescent="0.3">
      <c r="U473" s="105" t="s">
        <v>708</v>
      </c>
      <c r="V473" s="105"/>
    </row>
    <row r="474" spans="21:22" x14ac:dyDescent="0.3">
      <c r="U474" s="105" t="s">
        <v>709</v>
      </c>
      <c r="V474" s="105"/>
    </row>
    <row r="475" spans="21:22" x14ac:dyDescent="0.3">
      <c r="U475" s="105" t="s">
        <v>710</v>
      </c>
      <c r="V475" s="105"/>
    </row>
    <row r="476" spans="21:22" x14ac:dyDescent="0.3">
      <c r="U476" s="105" t="s">
        <v>711</v>
      </c>
      <c r="V476" s="105"/>
    </row>
    <row r="477" spans="21:22" x14ac:dyDescent="0.3">
      <c r="U477" s="105" t="s">
        <v>712</v>
      </c>
      <c r="V477" s="105"/>
    </row>
    <row r="478" spans="21:22" x14ac:dyDescent="0.3">
      <c r="U478" s="105" t="s">
        <v>713</v>
      </c>
      <c r="V478" s="105"/>
    </row>
    <row r="479" spans="21:22" x14ac:dyDescent="0.3">
      <c r="U479" s="105" t="s">
        <v>714</v>
      </c>
      <c r="V479" s="105"/>
    </row>
    <row r="480" spans="21:22" x14ac:dyDescent="0.3">
      <c r="U480" s="105" t="s">
        <v>715</v>
      </c>
      <c r="V480" s="105"/>
    </row>
    <row r="481" spans="21:22" x14ac:dyDescent="0.3">
      <c r="U481" s="105" t="s">
        <v>716</v>
      </c>
      <c r="V481" s="105"/>
    </row>
    <row r="482" spans="21:22" x14ac:dyDescent="0.3">
      <c r="U482" s="105" t="s">
        <v>717</v>
      </c>
      <c r="V482" s="105"/>
    </row>
    <row r="483" spans="21:22" x14ac:dyDescent="0.3">
      <c r="U483" s="105" t="s">
        <v>718</v>
      </c>
      <c r="V483" s="105"/>
    </row>
    <row r="484" spans="21:22" x14ac:dyDescent="0.3">
      <c r="U484" s="105" t="s">
        <v>719</v>
      </c>
      <c r="V484" s="105"/>
    </row>
    <row r="485" spans="21:22" x14ac:dyDescent="0.3">
      <c r="U485" s="105" t="s">
        <v>720</v>
      </c>
      <c r="V485" s="105"/>
    </row>
    <row r="486" spans="21:22" x14ac:dyDescent="0.3">
      <c r="U486" s="105" t="s">
        <v>721</v>
      </c>
      <c r="V486" s="105"/>
    </row>
    <row r="487" spans="21:22" x14ac:dyDescent="0.3">
      <c r="U487" s="105" t="s">
        <v>722</v>
      </c>
      <c r="V487" s="105"/>
    </row>
    <row r="488" spans="21:22" x14ac:dyDescent="0.3">
      <c r="U488" s="105" t="s">
        <v>723</v>
      </c>
      <c r="V488" s="105"/>
    </row>
    <row r="489" spans="21:22" x14ac:dyDescent="0.3">
      <c r="U489" s="105" t="s">
        <v>724</v>
      </c>
      <c r="V489" s="105"/>
    </row>
    <row r="490" spans="21:22" x14ac:dyDescent="0.3">
      <c r="U490" s="105" t="s">
        <v>725</v>
      </c>
      <c r="V490" s="105"/>
    </row>
    <row r="491" spans="21:22" x14ac:dyDescent="0.3">
      <c r="U491" s="105" t="s">
        <v>726</v>
      </c>
      <c r="V491" s="105"/>
    </row>
    <row r="492" spans="21:22" x14ac:dyDescent="0.3">
      <c r="U492" s="105" t="s">
        <v>727</v>
      </c>
      <c r="V492" s="105"/>
    </row>
    <row r="493" spans="21:22" x14ac:dyDescent="0.3">
      <c r="U493" s="105" t="s">
        <v>728</v>
      </c>
      <c r="V493" s="105"/>
    </row>
    <row r="494" spans="21:22" x14ac:dyDescent="0.3">
      <c r="U494" s="105" t="s">
        <v>729</v>
      </c>
      <c r="V494" s="105"/>
    </row>
    <row r="495" spans="21:22" x14ac:dyDescent="0.3">
      <c r="U495" s="105" t="s">
        <v>730</v>
      </c>
      <c r="V495" s="105"/>
    </row>
    <row r="496" spans="21:22" x14ac:dyDescent="0.3">
      <c r="U496" s="105" t="s">
        <v>731</v>
      </c>
      <c r="V496" s="105"/>
    </row>
    <row r="497" spans="21:22" x14ac:dyDescent="0.3">
      <c r="U497" s="105" t="s">
        <v>732</v>
      </c>
      <c r="V497" s="105"/>
    </row>
    <row r="498" spans="21:22" x14ac:dyDescent="0.3">
      <c r="U498" s="105" t="s">
        <v>733</v>
      </c>
      <c r="V498" s="105"/>
    </row>
    <row r="499" spans="21:22" x14ac:dyDescent="0.3">
      <c r="U499" s="105" t="s">
        <v>734</v>
      </c>
      <c r="V499" s="105"/>
    </row>
    <row r="500" spans="21:22" x14ac:dyDescent="0.3">
      <c r="U500" s="105" t="s">
        <v>735</v>
      </c>
      <c r="V500" s="105"/>
    </row>
    <row r="501" spans="21:22" x14ac:dyDescent="0.3">
      <c r="U501" s="105" t="s">
        <v>736</v>
      </c>
      <c r="V501" s="105"/>
    </row>
    <row r="502" spans="21:22" x14ac:dyDescent="0.3">
      <c r="U502" s="105" t="s">
        <v>737</v>
      </c>
      <c r="V502" s="105"/>
    </row>
    <row r="503" spans="21:22" x14ac:dyDescent="0.3">
      <c r="U503" s="105" t="s">
        <v>738</v>
      </c>
      <c r="V503" s="105"/>
    </row>
    <row r="504" spans="21:22" x14ac:dyDescent="0.3">
      <c r="U504" s="105" t="s">
        <v>739</v>
      </c>
      <c r="V504" s="105"/>
    </row>
    <row r="505" spans="21:22" x14ac:dyDescent="0.3">
      <c r="U505" s="105" t="s">
        <v>740</v>
      </c>
      <c r="V505" s="105"/>
    </row>
    <row r="506" spans="21:22" x14ac:dyDescent="0.3">
      <c r="U506" s="105" t="s">
        <v>741</v>
      </c>
      <c r="V506" s="105"/>
    </row>
    <row r="507" spans="21:22" x14ac:dyDescent="0.3">
      <c r="U507" s="105" t="s">
        <v>742</v>
      </c>
      <c r="V507" s="105"/>
    </row>
    <row r="508" spans="21:22" x14ac:dyDescent="0.3">
      <c r="U508" s="105" t="s">
        <v>743</v>
      </c>
      <c r="V508" s="105"/>
    </row>
    <row r="509" spans="21:22" x14ac:dyDescent="0.3">
      <c r="U509" s="105" t="s">
        <v>744</v>
      </c>
      <c r="V509" s="105"/>
    </row>
    <row r="510" spans="21:22" x14ac:dyDescent="0.3">
      <c r="U510" s="105" t="s">
        <v>745</v>
      </c>
      <c r="V510" s="105"/>
    </row>
    <row r="511" spans="21:22" x14ac:dyDescent="0.3">
      <c r="U511" s="105" t="s">
        <v>746</v>
      </c>
      <c r="V511" s="105"/>
    </row>
    <row r="512" spans="21:22" x14ac:dyDescent="0.3">
      <c r="U512" s="105" t="s">
        <v>747</v>
      </c>
      <c r="V512" s="105"/>
    </row>
    <row r="513" spans="21:22" x14ac:dyDescent="0.3">
      <c r="U513" s="105" t="s">
        <v>748</v>
      </c>
      <c r="V513" s="105"/>
    </row>
    <row r="514" spans="21:22" x14ac:dyDescent="0.3">
      <c r="U514" s="105" t="s">
        <v>749</v>
      </c>
      <c r="V514" s="105"/>
    </row>
    <row r="515" spans="21:22" x14ac:dyDescent="0.3">
      <c r="U515" s="105" t="s">
        <v>750</v>
      </c>
      <c r="V515" s="105"/>
    </row>
    <row r="516" spans="21:22" x14ac:dyDescent="0.3">
      <c r="U516" s="105" t="s">
        <v>751</v>
      </c>
      <c r="V516" s="105"/>
    </row>
    <row r="517" spans="21:22" x14ac:dyDescent="0.3">
      <c r="U517" s="105" t="s">
        <v>752</v>
      </c>
      <c r="V517" s="105"/>
    </row>
    <row r="518" spans="21:22" x14ac:dyDescent="0.3">
      <c r="U518" s="105" t="s">
        <v>753</v>
      </c>
      <c r="V518" s="105"/>
    </row>
    <row r="519" spans="21:22" x14ac:dyDescent="0.3">
      <c r="U519" s="105" t="s">
        <v>754</v>
      </c>
      <c r="V519" s="105"/>
    </row>
    <row r="520" spans="21:22" x14ac:dyDescent="0.3">
      <c r="U520" s="105" t="s">
        <v>755</v>
      </c>
      <c r="V520" s="105"/>
    </row>
    <row r="521" spans="21:22" x14ac:dyDescent="0.3">
      <c r="U521" s="105" t="s">
        <v>756</v>
      </c>
      <c r="V521" s="105"/>
    </row>
    <row r="522" spans="21:22" x14ac:dyDescent="0.3">
      <c r="U522" s="105" t="s">
        <v>757</v>
      </c>
      <c r="V522" s="105"/>
    </row>
    <row r="523" spans="21:22" x14ac:dyDescent="0.3">
      <c r="U523" s="105" t="s">
        <v>758</v>
      </c>
      <c r="V523" s="105"/>
    </row>
    <row r="524" spans="21:22" x14ac:dyDescent="0.3">
      <c r="U524" s="105" t="s">
        <v>759</v>
      </c>
      <c r="V524" s="105"/>
    </row>
    <row r="525" spans="21:22" x14ac:dyDescent="0.3">
      <c r="U525" s="105" t="s">
        <v>760</v>
      </c>
      <c r="V525" s="105"/>
    </row>
    <row r="526" spans="21:22" x14ac:dyDescent="0.3">
      <c r="U526" s="105" t="s">
        <v>761</v>
      </c>
      <c r="V526" s="105"/>
    </row>
    <row r="527" spans="21:22" x14ac:dyDescent="0.3">
      <c r="U527" s="105" t="s">
        <v>762</v>
      </c>
      <c r="V527" s="105"/>
    </row>
    <row r="528" spans="21:22" x14ac:dyDescent="0.3">
      <c r="U528" s="105" t="s">
        <v>763</v>
      </c>
      <c r="V528" s="105"/>
    </row>
    <row r="529" spans="21:22" x14ac:dyDescent="0.3">
      <c r="U529" s="105" t="s">
        <v>764</v>
      </c>
      <c r="V529" s="105"/>
    </row>
    <row r="530" spans="21:22" x14ac:dyDescent="0.3">
      <c r="U530" s="105" t="s">
        <v>765</v>
      </c>
      <c r="V530" s="105"/>
    </row>
    <row r="531" spans="21:22" x14ac:dyDescent="0.3">
      <c r="U531" s="105" t="s">
        <v>766</v>
      </c>
      <c r="V531" s="105"/>
    </row>
    <row r="532" spans="21:22" x14ac:dyDescent="0.3">
      <c r="U532" s="105" t="s">
        <v>767</v>
      </c>
      <c r="V532" s="105"/>
    </row>
    <row r="533" spans="21:22" x14ac:dyDescent="0.3">
      <c r="U533" s="105" t="s">
        <v>768</v>
      </c>
      <c r="V533" s="105"/>
    </row>
    <row r="534" spans="21:22" x14ac:dyDescent="0.3">
      <c r="U534" s="105" t="s">
        <v>769</v>
      </c>
      <c r="V534" s="105"/>
    </row>
    <row r="535" spans="21:22" x14ac:dyDescent="0.3">
      <c r="U535" s="105" t="s">
        <v>770</v>
      </c>
      <c r="V535" s="105"/>
    </row>
    <row r="536" spans="21:22" x14ac:dyDescent="0.3">
      <c r="U536" s="105" t="s">
        <v>771</v>
      </c>
      <c r="V536" s="105"/>
    </row>
    <row r="537" spans="21:22" x14ac:dyDescent="0.3">
      <c r="U537" s="105" t="s">
        <v>772</v>
      </c>
      <c r="V537" s="105"/>
    </row>
    <row r="538" spans="21:22" x14ac:dyDescent="0.3">
      <c r="U538" s="105" t="s">
        <v>773</v>
      </c>
      <c r="V538" s="105"/>
    </row>
    <row r="539" spans="21:22" x14ac:dyDescent="0.3">
      <c r="U539" s="105" t="s">
        <v>774</v>
      </c>
      <c r="V539" s="105"/>
    </row>
    <row r="540" spans="21:22" x14ac:dyDescent="0.3">
      <c r="U540" s="105" t="s">
        <v>775</v>
      </c>
      <c r="V540" s="105"/>
    </row>
    <row r="541" spans="21:22" x14ac:dyDescent="0.3">
      <c r="U541" s="105" t="s">
        <v>776</v>
      </c>
      <c r="V541" s="105"/>
    </row>
    <row r="542" spans="21:22" x14ac:dyDescent="0.3">
      <c r="U542" s="105" t="s">
        <v>777</v>
      </c>
      <c r="V542" s="105"/>
    </row>
    <row r="543" spans="21:22" x14ac:dyDescent="0.3">
      <c r="U543" s="105" t="s">
        <v>778</v>
      </c>
      <c r="V543" s="105"/>
    </row>
    <row r="544" spans="21:22" x14ac:dyDescent="0.3">
      <c r="U544" s="105" t="s">
        <v>779</v>
      </c>
      <c r="V544" s="105"/>
    </row>
    <row r="545" spans="21:22" x14ac:dyDescent="0.3">
      <c r="U545" s="105" t="s">
        <v>780</v>
      </c>
      <c r="V545" s="105"/>
    </row>
    <row r="546" spans="21:22" x14ac:dyDescent="0.3">
      <c r="U546" s="105" t="s">
        <v>781</v>
      </c>
      <c r="V546" s="105"/>
    </row>
    <row r="547" spans="21:22" x14ac:dyDescent="0.3">
      <c r="U547" s="105" t="s">
        <v>782</v>
      </c>
      <c r="V547" s="105"/>
    </row>
    <row r="548" spans="21:22" x14ac:dyDescent="0.3">
      <c r="U548" s="105" t="s">
        <v>783</v>
      </c>
      <c r="V548" s="105"/>
    </row>
    <row r="549" spans="21:22" x14ac:dyDescent="0.3">
      <c r="U549" s="105" t="s">
        <v>784</v>
      </c>
      <c r="V549" s="105"/>
    </row>
    <row r="550" spans="21:22" x14ac:dyDescent="0.3">
      <c r="U550" s="105" t="s">
        <v>785</v>
      </c>
      <c r="V550" s="105"/>
    </row>
    <row r="551" spans="21:22" x14ac:dyDescent="0.3">
      <c r="U551" s="105" t="s">
        <v>786</v>
      </c>
      <c r="V551" s="105"/>
    </row>
    <row r="552" spans="21:22" x14ac:dyDescent="0.3">
      <c r="U552" s="105" t="s">
        <v>787</v>
      </c>
      <c r="V552" s="105"/>
    </row>
    <row r="553" spans="21:22" x14ac:dyDescent="0.3">
      <c r="U553" s="105" t="s">
        <v>788</v>
      </c>
      <c r="V553" s="105"/>
    </row>
    <row r="554" spans="21:22" x14ac:dyDescent="0.3">
      <c r="U554" s="105" t="s">
        <v>789</v>
      </c>
      <c r="V554" s="105"/>
    </row>
    <row r="555" spans="21:22" x14ac:dyDescent="0.3">
      <c r="U555" s="105" t="s">
        <v>790</v>
      </c>
      <c r="V555" s="105"/>
    </row>
    <row r="556" spans="21:22" x14ac:dyDescent="0.3">
      <c r="U556" s="105" t="s">
        <v>791</v>
      </c>
      <c r="V556" s="105"/>
    </row>
    <row r="557" spans="21:22" x14ac:dyDescent="0.3">
      <c r="U557" s="105" t="s">
        <v>792</v>
      </c>
      <c r="V557" s="105"/>
    </row>
    <row r="558" spans="21:22" x14ac:dyDescent="0.3">
      <c r="U558" s="105" t="s">
        <v>793</v>
      </c>
      <c r="V558" s="105"/>
    </row>
    <row r="559" spans="21:22" x14ac:dyDescent="0.3">
      <c r="U559" s="105" t="s">
        <v>794</v>
      </c>
      <c r="V559" s="105"/>
    </row>
    <row r="560" spans="21:22" x14ac:dyDescent="0.3">
      <c r="U560" s="105" t="s">
        <v>795</v>
      </c>
      <c r="V560" s="105"/>
    </row>
    <row r="561" spans="21:22" x14ac:dyDescent="0.3">
      <c r="U561" s="105" t="s">
        <v>796</v>
      </c>
      <c r="V561" s="105"/>
    </row>
    <row r="562" spans="21:22" x14ac:dyDescent="0.3">
      <c r="U562" s="105" t="s">
        <v>797</v>
      </c>
      <c r="V562" s="105"/>
    </row>
    <row r="563" spans="21:22" x14ac:dyDescent="0.3">
      <c r="U563" s="105" t="s">
        <v>798</v>
      </c>
      <c r="V563" s="105"/>
    </row>
    <row r="564" spans="21:22" x14ac:dyDescent="0.3">
      <c r="U564" s="105" t="s">
        <v>799</v>
      </c>
      <c r="V564" s="105"/>
    </row>
    <row r="565" spans="21:22" x14ac:dyDescent="0.3">
      <c r="U565" s="105" t="s">
        <v>800</v>
      </c>
      <c r="V565" s="105"/>
    </row>
    <row r="566" spans="21:22" x14ac:dyDescent="0.3">
      <c r="U566" s="105" t="s">
        <v>801</v>
      </c>
      <c r="V566" s="105"/>
    </row>
    <row r="567" spans="21:22" x14ac:dyDescent="0.3">
      <c r="U567" s="105" t="s">
        <v>802</v>
      </c>
      <c r="V567" s="105"/>
    </row>
    <row r="568" spans="21:22" x14ac:dyDescent="0.3">
      <c r="U568" s="105" t="s">
        <v>803</v>
      </c>
      <c r="V568" s="105"/>
    </row>
    <row r="569" spans="21:22" x14ac:dyDescent="0.3">
      <c r="U569" s="105" t="s">
        <v>804</v>
      </c>
      <c r="V569" s="105"/>
    </row>
    <row r="570" spans="21:22" x14ac:dyDescent="0.3">
      <c r="U570" s="105" t="s">
        <v>805</v>
      </c>
      <c r="V570" s="105"/>
    </row>
    <row r="571" spans="21:22" x14ac:dyDescent="0.3">
      <c r="U571" s="105" t="s">
        <v>806</v>
      </c>
      <c r="V571" s="105"/>
    </row>
    <row r="572" spans="21:22" x14ac:dyDescent="0.3">
      <c r="U572" s="105" t="s">
        <v>807</v>
      </c>
      <c r="V572" s="105"/>
    </row>
    <row r="573" spans="21:22" x14ac:dyDescent="0.3">
      <c r="U573" s="105" t="s">
        <v>808</v>
      </c>
      <c r="V573" s="105"/>
    </row>
    <row r="574" spans="21:22" x14ac:dyDescent="0.3">
      <c r="U574" s="105" t="s">
        <v>809</v>
      </c>
      <c r="V574" s="105"/>
    </row>
    <row r="575" spans="21:22" x14ac:dyDescent="0.3">
      <c r="U575" s="105" t="s">
        <v>810</v>
      </c>
      <c r="V575" s="105"/>
    </row>
    <row r="576" spans="21:22" x14ac:dyDescent="0.3">
      <c r="U576" s="105" t="s">
        <v>811</v>
      </c>
      <c r="V576" s="105"/>
    </row>
    <row r="577" spans="21:22" x14ac:dyDescent="0.3">
      <c r="U577" s="105" t="s">
        <v>812</v>
      </c>
      <c r="V577" s="105"/>
    </row>
    <row r="578" spans="21:22" x14ac:dyDescent="0.3">
      <c r="U578" s="105" t="s">
        <v>813</v>
      </c>
      <c r="V578" s="105"/>
    </row>
    <row r="579" spans="21:22" x14ac:dyDescent="0.3">
      <c r="U579" s="105" t="s">
        <v>814</v>
      </c>
      <c r="V579" s="105"/>
    </row>
    <row r="580" spans="21:22" x14ac:dyDescent="0.3">
      <c r="U580" s="105" t="s">
        <v>815</v>
      </c>
      <c r="V580" s="105"/>
    </row>
    <row r="581" spans="21:22" x14ac:dyDescent="0.3">
      <c r="U581" s="105" t="s">
        <v>816</v>
      </c>
      <c r="V581" s="105"/>
    </row>
    <row r="582" spans="21:22" x14ac:dyDescent="0.3">
      <c r="U582" s="105" t="s">
        <v>817</v>
      </c>
      <c r="V582" s="105"/>
    </row>
    <row r="583" spans="21:22" x14ac:dyDescent="0.3">
      <c r="U583" s="105" t="s">
        <v>818</v>
      </c>
      <c r="V583" s="105"/>
    </row>
    <row r="584" spans="21:22" x14ac:dyDescent="0.3">
      <c r="U584" s="105" t="s">
        <v>819</v>
      </c>
      <c r="V584" s="105"/>
    </row>
    <row r="585" spans="21:22" x14ac:dyDescent="0.3">
      <c r="U585" s="105" t="s">
        <v>820</v>
      </c>
      <c r="V585" s="105"/>
    </row>
    <row r="586" spans="21:22" x14ac:dyDescent="0.3">
      <c r="U586" s="105" t="s">
        <v>821</v>
      </c>
      <c r="V586" s="105"/>
    </row>
    <row r="587" spans="21:22" x14ac:dyDescent="0.3">
      <c r="U587" s="105" t="s">
        <v>822</v>
      </c>
      <c r="V587" s="105"/>
    </row>
    <row r="588" spans="21:22" x14ac:dyDescent="0.3">
      <c r="U588" s="105" t="s">
        <v>823</v>
      </c>
      <c r="V588" s="105"/>
    </row>
    <row r="589" spans="21:22" x14ac:dyDescent="0.3">
      <c r="U589" s="105" t="s">
        <v>824</v>
      </c>
      <c r="V589" s="105"/>
    </row>
    <row r="590" spans="21:22" x14ac:dyDescent="0.3">
      <c r="U590" s="105" t="s">
        <v>825</v>
      </c>
      <c r="V590" s="105"/>
    </row>
    <row r="591" spans="21:22" x14ac:dyDescent="0.3">
      <c r="U591" s="105" t="s">
        <v>826</v>
      </c>
      <c r="V591" s="105"/>
    </row>
    <row r="592" spans="21:22" x14ac:dyDescent="0.3">
      <c r="U592" s="105" t="s">
        <v>827</v>
      </c>
      <c r="V592" s="105"/>
    </row>
    <row r="593" spans="21:22" x14ac:dyDescent="0.3">
      <c r="U593" s="105" t="s">
        <v>828</v>
      </c>
      <c r="V593" s="105"/>
    </row>
    <row r="594" spans="21:22" x14ac:dyDescent="0.3">
      <c r="U594" s="105" t="s">
        <v>829</v>
      </c>
      <c r="V594" s="105"/>
    </row>
    <row r="595" spans="21:22" x14ac:dyDescent="0.3">
      <c r="U595" s="105" t="s">
        <v>830</v>
      </c>
      <c r="V595" s="105"/>
    </row>
    <row r="596" spans="21:22" x14ac:dyDescent="0.3">
      <c r="U596" s="105" t="s">
        <v>831</v>
      </c>
      <c r="V596" s="105"/>
    </row>
    <row r="597" spans="21:22" x14ac:dyDescent="0.3">
      <c r="U597" s="105" t="s">
        <v>832</v>
      </c>
      <c r="V597" s="105"/>
    </row>
    <row r="598" spans="21:22" x14ac:dyDescent="0.3">
      <c r="U598" s="105" t="s">
        <v>833</v>
      </c>
      <c r="V598" s="105"/>
    </row>
    <row r="599" spans="21:22" x14ac:dyDescent="0.3">
      <c r="U599" s="105" t="s">
        <v>834</v>
      </c>
      <c r="V599" s="105"/>
    </row>
    <row r="600" spans="21:22" x14ac:dyDescent="0.3">
      <c r="U600" s="105" t="s">
        <v>835</v>
      </c>
      <c r="V600" s="105"/>
    </row>
    <row r="601" spans="21:22" x14ac:dyDescent="0.3">
      <c r="U601" s="105" t="s">
        <v>836</v>
      </c>
      <c r="V601" s="105"/>
    </row>
    <row r="602" spans="21:22" x14ac:dyDescent="0.3">
      <c r="U602" s="105" t="s">
        <v>837</v>
      </c>
      <c r="V602" s="105"/>
    </row>
    <row r="603" spans="21:22" x14ac:dyDescent="0.3">
      <c r="U603" s="105" t="s">
        <v>838</v>
      </c>
      <c r="V603" s="105"/>
    </row>
    <row r="604" spans="21:22" x14ac:dyDescent="0.3">
      <c r="U604" s="105" t="s">
        <v>839</v>
      </c>
      <c r="V604" s="105"/>
    </row>
    <row r="605" spans="21:22" x14ac:dyDescent="0.3">
      <c r="U605" s="105" t="s">
        <v>840</v>
      </c>
      <c r="V605" s="105"/>
    </row>
    <row r="606" spans="21:22" x14ac:dyDescent="0.3">
      <c r="U606" s="105" t="s">
        <v>841</v>
      </c>
      <c r="V606" s="105"/>
    </row>
    <row r="607" spans="21:22" x14ac:dyDescent="0.3">
      <c r="U607" s="105" t="s">
        <v>842</v>
      </c>
      <c r="V607" s="105"/>
    </row>
    <row r="608" spans="21:22" x14ac:dyDescent="0.3">
      <c r="U608" s="105" t="s">
        <v>843</v>
      </c>
      <c r="V608" s="105"/>
    </row>
    <row r="609" spans="21:22" x14ac:dyDescent="0.3">
      <c r="U609" s="105" t="s">
        <v>844</v>
      </c>
      <c r="V609" s="105"/>
    </row>
    <row r="610" spans="21:22" x14ac:dyDescent="0.3">
      <c r="U610" s="105" t="s">
        <v>845</v>
      </c>
      <c r="V610" s="105"/>
    </row>
    <row r="611" spans="21:22" x14ac:dyDescent="0.3">
      <c r="U611" s="105" t="s">
        <v>846</v>
      </c>
      <c r="V611" s="105"/>
    </row>
    <row r="612" spans="21:22" x14ac:dyDescent="0.3">
      <c r="U612" s="105" t="s">
        <v>847</v>
      </c>
      <c r="V612" s="105"/>
    </row>
    <row r="613" spans="21:22" x14ac:dyDescent="0.3">
      <c r="U613" s="105" t="s">
        <v>848</v>
      </c>
      <c r="V613" s="105"/>
    </row>
    <row r="614" spans="21:22" x14ac:dyDescent="0.3">
      <c r="U614" s="105" t="s">
        <v>849</v>
      </c>
      <c r="V614" s="105"/>
    </row>
    <row r="615" spans="21:22" x14ac:dyDescent="0.3">
      <c r="U615" s="105" t="s">
        <v>850</v>
      </c>
      <c r="V615" s="105"/>
    </row>
    <row r="616" spans="21:22" x14ac:dyDescent="0.3">
      <c r="U616" s="105" t="s">
        <v>851</v>
      </c>
      <c r="V616" s="105"/>
    </row>
    <row r="617" spans="21:22" x14ac:dyDescent="0.3">
      <c r="U617" s="105" t="s">
        <v>852</v>
      </c>
      <c r="V617" s="105"/>
    </row>
    <row r="618" spans="21:22" x14ac:dyDescent="0.3">
      <c r="U618" s="105" t="s">
        <v>853</v>
      </c>
      <c r="V618" s="105"/>
    </row>
    <row r="619" spans="21:22" x14ac:dyDescent="0.3">
      <c r="U619" s="105" t="s">
        <v>854</v>
      </c>
      <c r="V619" s="105"/>
    </row>
    <row r="620" spans="21:22" x14ac:dyDescent="0.3">
      <c r="U620" s="105" t="s">
        <v>855</v>
      </c>
      <c r="V620" s="105"/>
    </row>
    <row r="621" spans="21:22" x14ac:dyDescent="0.3">
      <c r="U621" s="105" t="s">
        <v>856</v>
      </c>
      <c r="V621" s="105"/>
    </row>
    <row r="622" spans="21:22" x14ac:dyDescent="0.3">
      <c r="U622" s="105" t="s">
        <v>857</v>
      </c>
      <c r="V622" s="105"/>
    </row>
    <row r="623" spans="21:22" x14ac:dyDescent="0.3">
      <c r="U623" s="105" t="s">
        <v>858</v>
      </c>
      <c r="V623" s="105"/>
    </row>
    <row r="624" spans="21:22" x14ac:dyDescent="0.3">
      <c r="U624" s="105" t="s">
        <v>859</v>
      </c>
      <c r="V624" s="105"/>
    </row>
    <row r="625" spans="21:22" x14ac:dyDescent="0.3">
      <c r="U625" s="105" t="s">
        <v>860</v>
      </c>
      <c r="V625" s="105"/>
    </row>
    <row r="626" spans="21:22" x14ac:dyDescent="0.3">
      <c r="U626" s="105" t="s">
        <v>861</v>
      </c>
      <c r="V626" s="105"/>
    </row>
    <row r="627" spans="21:22" x14ac:dyDescent="0.3">
      <c r="U627" s="105" t="s">
        <v>862</v>
      </c>
      <c r="V627" s="105"/>
    </row>
    <row r="628" spans="21:22" x14ac:dyDescent="0.3">
      <c r="U628" s="105" t="s">
        <v>863</v>
      </c>
      <c r="V628" s="105"/>
    </row>
    <row r="629" spans="21:22" x14ac:dyDescent="0.3">
      <c r="U629" s="105" t="s">
        <v>864</v>
      </c>
      <c r="V629" s="105"/>
    </row>
    <row r="630" spans="21:22" x14ac:dyDescent="0.3">
      <c r="U630" s="105" t="s">
        <v>865</v>
      </c>
      <c r="V630" s="105"/>
    </row>
    <row r="631" spans="21:22" x14ac:dyDescent="0.3">
      <c r="U631" s="105" t="s">
        <v>866</v>
      </c>
      <c r="V631" s="105"/>
    </row>
    <row r="632" spans="21:22" x14ac:dyDescent="0.3">
      <c r="U632" s="105" t="s">
        <v>867</v>
      </c>
      <c r="V632" s="105"/>
    </row>
    <row r="633" spans="21:22" x14ac:dyDescent="0.3">
      <c r="U633" s="105" t="s">
        <v>868</v>
      </c>
      <c r="V633" s="105"/>
    </row>
    <row r="634" spans="21:22" x14ac:dyDescent="0.3">
      <c r="U634" s="105" t="s">
        <v>869</v>
      </c>
      <c r="V634" s="105"/>
    </row>
    <row r="635" spans="21:22" x14ac:dyDescent="0.3">
      <c r="U635" s="105" t="s">
        <v>870</v>
      </c>
      <c r="V635" s="105"/>
    </row>
    <row r="636" spans="21:22" x14ac:dyDescent="0.3">
      <c r="U636" s="105" t="s">
        <v>871</v>
      </c>
      <c r="V636" s="105"/>
    </row>
    <row r="637" spans="21:22" x14ac:dyDescent="0.3">
      <c r="U637" s="105" t="s">
        <v>872</v>
      </c>
      <c r="V637" s="105"/>
    </row>
    <row r="638" spans="21:22" x14ac:dyDescent="0.3">
      <c r="U638" s="105" t="s">
        <v>873</v>
      </c>
      <c r="V638" s="105"/>
    </row>
    <row r="639" spans="21:22" x14ac:dyDescent="0.3">
      <c r="U639" s="105" t="s">
        <v>874</v>
      </c>
      <c r="V639" s="105"/>
    </row>
    <row r="640" spans="21:22" x14ac:dyDescent="0.3">
      <c r="U640" s="105" t="s">
        <v>875</v>
      </c>
      <c r="V640" s="105"/>
    </row>
    <row r="641" spans="21:22" x14ac:dyDescent="0.3">
      <c r="U641" s="105" t="s">
        <v>876</v>
      </c>
      <c r="V641" s="105"/>
    </row>
    <row r="642" spans="21:22" x14ac:dyDescent="0.3">
      <c r="U642" s="105" t="s">
        <v>877</v>
      </c>
      <c r="V642" s="105"/>
    </row>
    <row r="643" spans="21:22" x14ac:dyDescent="0.3">
      <c r="U643" s="105" t="s">
        <v>878</v>
      </c>
      <c r="V643" s="105"/>
    </row>
    <row r="644" spans="21:22" x14ac:dyDescent="0.3">
      <c r="U644" s="105" t="s">
        <v>879</v>
      </c>
      <c r="V644" s="105"/>
    </row>
    <row r="645" spans="21:22" x14ac:dyDescent="0.3">
      <c r="U645" s="105" t="s">
        <v>880</v>
      </c>
      <c r="V645" s="105"/>
    </row>
    <row r="646" spans="21:22" x14ac:dyDescent="0.3">
      <c r="U646" s="105" t="s">
        <v>881</v>
      </c>
      <c r="V646" s="105"/>
    </row>
    <row r="647" spans="21:22" x14ac:dyDescent="0.3">
      <c r="U647" s="105" t="s">
        <v>882</v>
      </c>
      <c r="V647" s="105"/>
    </row>
    <row r="648" spans="21:22" x14ac:dyDescent="0.3">
      <c r="U648" s="105" t="s">
        <v>883</v>
      </c>
      <c r="V648" s="105"/>
    </row>
    <row r="649" spans="21:22" x14ac:dyDescent="0.3">
      <c r="U649" s="105" t="s">
        <v>884</v>
      </c>
      <c r="V649" s="105"/>
    </row>
    <row r="650" spans="21:22" x14ac:dyDescent="0.3">
      <c r="U650" s="105" t="s">
        <v>885</v>
      </c>
      <c r="V650" s="105"/>
    </row>
    <row r="651" spans="21:22" x14ac:dyDescent="0.3">
      <c r="U651" s="105" t="s">
        <v>886</v>
      </c>
      <c r="V651" s="105"/>
    </row>
    <row r="652" spans="21:22" x14ac:dyDescent="0.3">
      <c r="U652" s="105" t="s">
        <v>887</v>
      </c>
      <c r="V652" s="105"/>
    </row>
    <row r="653" spans="21:22" x14ac:dyDescent="0.3">
      <c r="U653" s="105" t="s">
        <v>888</v>
      </c>
      <c r="V653" s="105"/>
    </row>
    <row r="654" spans="21:22" x14ac:dyDescent="0.3">
      <c r="U654" s="105" t="s">
        <v>889</v>
      </c>
      <c r="V654" s="105"/>
    </row>
    <row r="655" spans="21:22" x14ac:dyDescent="0.3">
      <c r="U655" s="105" t="s">
        <v>890</v>
      </c>
      <c r="V655" s="105"/>
    </row>
    <row r="656" spans="21:22" x14ac:dyDescent="0.3">
      <c r="U656" s="105" t="s">
        <v>891</v>
      </c>
      <c r="V656" s="105"/>
    </row>
    <row r="657" spans="21:22" x14ac:dyDescent="0.3">
      <c r="U657" s="105" t="s">
        <v>892</v>
      </c>
      <c r="V657" s="105"/>
    </row>
    <row r="658" spans="21:22" x14ac:dyDescent="0.3">
      <c r="U658" s="105" t="s">
        <v>893</v>
      </c>
      <c r="V658" s="105"/>
    </row>
    <row r="659" spans="21:22" x14ac:dyDescent="0.3">
      <c r="U659" s="105" t="s">
        <v>894</v>
      </c>
      <c r="V659" s="105"/>
    </row>
    <row r="660" spans="21:22" x14ac:dyDescent="0.3">
      <c r="U660" s="105" t="s">
        <v>895</v>
      </c>
      <c r="V660" s="105"/>
    </row>
    <row r="661" spans="21:22" x14ac:dyDescent="0.3">
      <c r="U661" s="105" t="s">
        <v>896</v>
      </c>
      <c r="V661" s="105"/>
    </row>
    <row r="662" spans="21:22" x14ac:dyDescent="0.3">
      <c r="U662" s="105" t="s">
        <v>897</v>
      </c>
      <c r="V662" s="105"/>
    </row>
    <row r="663" spans="21:22" x14ac:dyDescent="0.3">
      <c r="U663" s="105" t="s">
        <v>898</v>
      </c>
      <c r="V663" s="105"/>
    </row>
    <row r="664" spans="21:22" x14ac:dyDescent="0.3">
      <c r="U664" s="105" t="s">
        <v>899</v>
      </c>
      <c r="V664" s="105"/>
    </row>
    <row r="665" spans="21:22" x14ac:dyDescent="0.3">
      <c r="U665" s="105" t="s">
        <v>900</v>
      </c>
      <c r="V665" s="105"/>
    </row>
    <row r="666" spans="21:22" x14ac:dyDescent="0.3">
      <c r="U666" s="105" t="s">
        <v>901</v>
      </c>
      <c r="V666" s="105"/>
    </row>
    <row r="667" spans="21:22" x14ac:dyDescent="0.3">
      <c r="U667" s="105" t="s">
        <v>902</v>
      </c>
      <c r="V667" s="105"/>
    </row>
    <row r="668" spans="21:22" x14ac:dyDescent="0.3">
      <c r="U668" s="105" t="s">
        <v>903</v>
      </c>
      <c r="V668" s="105"/>
    </row>
    <row r="669" spans="21:22" x14ac:dyDescent="0.3">
      <c r="U669" s="105" t="s">
        <v>904</v>
      </c>
      <c r="V669" s="105"/>
    </row>
    <row r="670" spans="21:22" x14ac:dyDescent="0.3">
      <c r="U670" s="105" t="s">
        <v>905</v>
      </c>
      <c r="V670" s="105"/>
    </row>
    <row r="671" spans="21:22" x14ac:dyDescent="0.3">
      <c r="U671" s="105" t="s">
        <v>906</v>
      </c>
      <c r="V671" s="105"/>
    </row>
    <row r="672" spans="21:22" x14ac:dyDescent="0.3">
      <c r="U672" s="105" t="s">
        <v>907</v>
      </c>
      <c r="V672" s="105"/>
    </row>
    <row r="673" spans="21:22" x14ac:dyDescent="0.3">
      <c r="U673" s="105" t="s">
        <v>908</v>
      </c>
      <c r="V673" s="105"/>
    </row>
    <row r="674" spans="21:22" x14ac:dyDescent="0.3">
      <c r="U674" s="105" t="s">
        <v>909</v>
      </c>
      <c r="V674" s="105"/>
    </row>
    <row r="675" spans="21:22" x14ac:dyDescent="0.3">
      <c r="U675" s="105" t="s">
        <v>910</v>
      </c>
      <c r="V675" s="105"/>
    </row>
    <row r="676" spans="21:22" x14ac:dyDescent="0.3">
      <c r="U676" s="105" t="s">
        <v>911</v>
      </c>
      <c r="V676" s="105"/>
    </row>
    <row r="677" spans="21:22" x14ac:dyDescent="0.3">
      <c r="U677" s="105" t="s">
        <v>912</v>
      </c>
      <c r="V677" s="105"/>
    </row>
    <row r="678" spans="21:22" x14ac:dyDescent="0.3">
      <c r="U678" s="105" t="s">
        <v>913</v>
      </c>
      <c r="V678" s="105"/>
    </row>
    <row r="679" spans="21:22" x14ac:dyDescent="0.3">
      <c r="U679" s="105" t="s">
        <v>914</v>
      </c>
      <c r="V679" s="105"/>
    </row>
    <row r="680" spans="21:22" x14ac:dyDescent="0.3">
      <c r="U680" s="105" t="s">
        <v>915</v>
      </c>
      <c r="V680" s="105"/>
    </row>
    <row r="681" spans="21:22" x14ac:dyDescent="0.3">
      <c r="U681" s="105" t="s">
        <v>916</v>
      </c>
      <c r="V681" s="105"/>
    </row>
    <row r="682" spans="21:22" x14ac:dyDescent="0.3">
      <c r="U682" s="105" t="s">
        <v>917</v>
      </c>
      <c r="V682" s="105"/>
    </row>
    <row r="683" spans="21:22" x14ac:dyDescent="0.3">
      <c r="U683" s="105" t="s">
        <v>918</v>
      </c>
      <c r="V683" s="105"/>
    </row>
    <row r="684" spans="21:22" x14ac:dyDescent="0.3">
      <c r="U684" s="105" t="s">
        <v>919</v>
      </c>
      <c r="V684" s="105"/>
    </row>
    <row r="685" spans="21:22" x14ac:dyDescent="0.3">
      <c r="U685" s="105" t="s">
        <v>920</v>
      </c>
      <c r="V685" s="105"/>
    </row>
    <row r="686" spans="21:22" x14ac:dyDescent="0.3">
      <c r="U686" s="105" t="s">
        <v>921</v>
      </c>
      <c r="V686" s="105"/>
    </row>
    <row r="687" spans="21:22" x14ac:dyDescent="0.3">
      <c r="U687" s="105" t="s">
        <v>922</v>
      </c>
      <c r="V687" s="105"/>
    </row>
    <row r="688" spans="21:22" x14ac:dyDescent="0.3">
      <c r="U688" s="105" t="s">
        <v>923</v>
      </c>
      <c r="V688" s="105"/>
    </row>
    <row r="689" spans="21:22" x14ac:dyDescent="0.3">
      <c r="U689" s="105" t="s">
        <v>924</v>
      </c>
      <c r="V689" s="105"/>
    </row>
    <row r="690" spans="21:22" x14ac:dyDescent="0.3">
      <c r="U690" s="105" t="s">
        <v>925</v>
      </c>
      <c r="V690" s="105"/>
    </row>
    <row r="691" spans="21:22" x14ac:dyDescent="0.3">
      <c r="U691" s="105" t="s">
        <v>926</v>
      </c>
      <c r="V691" s="105"/>
    </row>
    <row r="692" spans="21:22" x14ac:dyDescent="0.3">
      <c r="U692" s="105" t="s">
        <v>927</v>
      </c>
      <c r="V692" s="105"/>
    </row>
    <row r="693" spans="21:22" x14ac:dyDescent="0.3">
      <c r="U693" s="105" t="s">
        <v>928</v>
      </c>
      <c r="V693" s="105"/>
    </row>
    <row r="694" spans="21:22" x14ac:dyDescent="0.3">
      <c r="U694" s="105" t="s">
        <v>929</v>
      </c>
      <c r="V694" s="105"/>
    </row>
    <row r="695" spans="21:22" x14ac:dyDescent="0.3">
      <c r="U695" s="105" t="s">
        <v>930</v>
      </c>
      <c r="V695" s="105"/>
    </row>
    <row r="696" spans="21:22" x14ac:dyDescent="0.3">
      <c r="U696" s="105" t="s">
        <v>931</v>
      </c>
      <c r="V696" s="105"/>
    </row>
    <row r="697" spans="21:22" x14ac:dyDescent="0.3">
      <c r="U697" s="105" t="s">
        <v>932</v>
      </c>
      <c r="V697" s="105"/>
    </row>
    <row r="698" spans="21:22" x14ac:dyDescent="0.3">
      <c r="U698" s="105" t="s">
        <v>933</v>
      </c>
      <c r="V698" s="105"/>
    </row>
    <row r="699" spans="21:22" x14ac:dyDescent="0.3">
      <c r="U699" s="105" t="s">
        <v>934</v>
      </c>
      <c r="V699" s="105"/>
    </row>
    <row r="700" spans="21:22" x14ac:dyDescent="0.3">
      <c r="U700" s="105" t="s">
        <v>935</v>
      </c>
      <c r="V700" s="105"/>
    </row>
    <row r="701" spans="21:22" x14ac:dyDescent="0.3">
      <c r="U701" s="105" t="s">
        <v>936</v>
      </c>
      <c r="V701" s="105"/>
    </row>
    <row r="702" spans="21:22" x14ac:dyDescent="0.3">
      <c r="U702" s="105" t="s">
        <v>937</v>
      </c>
      <c r="V702" s="105"/>
    </row>
    <row r="703" spans="21:22" x14ac:dyDescent="0.3">
      <c r="U703" s="105" t="s">
        <v>938</v>
      </c>
      <c r="V703" s="105"/>
    </row>
    <row r="704" spans="21:22" x14ac:dyDescent="0.3">
      <c r="U704" s="105" t="s">
        <v>939</v>
      </c>
      <c r="V704" s="105"/>
    </row>
    <row r="705" spans="21:22" x14ac:dyDescent="0.3">
      <c r="U705" s="105" t="s">
        <v>940</v>
      </c>
      <c r="V705" s="105"/>
    </row>
    <row r="706" spans="21:22" x14ac:dyDescent="0.3">
      <c r="U706" s="105" t="s">
        <v>941</v>
      </c>
      <c r="V706" s="105"/>
    </row>
    <row r="707" spans="21:22" x14ac:dyDescent="0.3">
      <c r="U707" s="105" t="s">
        <v>942</v>
      </c>
      <c r="V707" s="105"/>
    </row>
    <row r="708" spans="21:22" x14ac:dyDescent="0.3">
      <c r="U708" s="105" t="s">
        <v>943</v>
      </c>
      <c r="V708" s="105"/>
    </row>
    <row r="709" spans="21:22" x14ac:dyDescent="0.3">
      <c r="U709" s="105" t="s">
        <v>944</v>
      </c>
      <c r="V709" s="105"/>
    </row>
    <row r="710" spans="21:22" x14ac:dyDescent="0.3">
      <c r="U710" s="105" t="s">
        <v>945</v>
      </c>
      <c r="V710" s="105"/>
    </row>
    <row r="711" spans="21:22" x14ac:dyDescent="0.3">
      <c r="U711" s="105" t="s">
        <v>946</v>
      </c>
      <c r="V711" s="105"/>
    </row>
    <row r="712" spans="21:22" x14ac:dyDescent="0.3">
      <c r="U712" s="105" t="s">
        <v>947</v>
      </c>
      <c r="V712" s="105"/>
    </row>
    <row r="713" spans="21:22" x14ac:dyDescent="0.3">
      <c r="U713" s="105" t="s">
        <v>948</v>
      </c>
      <c r="V713" s="105"/>
    </row>
    <row r="714" spans="21:22" x14ac:dyDescent="0.3">
      <c r="U714" s="105" t="s">
        <v>949</v>
      </c>
      <c r="V714" s="105"/>
    </row>
    <row r="715" spans="21:22" x14ac:dyDescent="0.3">
      <c r="U715" s="105" t="s">
        <v>950</v>
      </c>
      <c r="V715" s="105"/>
    </row>
    <row r="716" spans="21:22" x14ac:dyDescent="0.3">
      <c r="U716" s="105" t="s">
        <v>951</v>
      </c>
      <c r="V716" s="105"/>
    </row>
    <row r="717" spans="21:22" x14ac:dyDescent="0.3">
      <c r="U717" s="105" t="s">
        <v>952</v>
      </c>
      <c r="V717" s="105"/>
    </row>
    <row r="718" spans="21:22" x14ac:dyDescent="0.3">
      <c r="U718" s="105" t="s">
        <v>953</v>
      </c>
      <c r="V718" s="105"/>
    </row>
    <row r="719" spans="21:22" x14ac:dyDescent="0.3">
      <c r="U719" s="105" t="s">
        <v>954</v>
      </c>
      <c r="V719" s="105"/>
    </row>
    <row r="720" spans="21:22" x14ac:dyDescent="0.3">
      <c r="U720" s="105" t="s">
        <v>955</v>
      </c>
      <c r="V720" s="105"/>
    </row>
    <row r="721" spans="21:22" x14ac:dyDescent="0.3">
      <c r="U721" s="105" t="s">
        <v>956</v>
      </c>
      <c r="V721" s="105"/>
    </row>
    <row r="722" spans="21:22" x14ac:dyDescent="0.3">
      <c r="U722" s="105" t="s">
        <v>957</v>
      </c>
      <c r="V722" s="105"/>
    </row>
    <row r="723" spans="21:22" x14ac:dyDescent="0.3">
      <c r="U723" s="105" t="s">
        <v>958</v>
      </c>
      <c r="V723" s="105"/>
    </row>
    <row r="724" spans="21:22" x14ac:dyDescent="0.3">
      <c r="U724" s="105" t="s">
        <v>959</v>
      </c>
      <c r="V724" s="105"/>
    </row>
    <row r="725" spans="21:22" x14ac:dyDescent="0.3">
      <c r="U725" s="105" t="s">
        <v>960</v>
      </c>
      <c r="V725" s="105"/>
    </row>
    <row r="726" spans="21:22" x14ac:dyDescent="0.3">
      <c r="U726" s="105" t="s">
        <v>961</v>
      </c>
      <c r="V726" s="105"/>
    </row>
    <row r="727" spans="21:22" x14ac:dyDescent="0.3">
      <c r="U727" s="105" t="s">
        <v>962</v>
      </c>
      <c r="V727" s="105"/>
    </row>
    <row r="728" spans="21:22" x14ac:dyDescent="0.3">
      <c r="U728" s="105" t="s">
        <v>963</v>
      </c>
      <c r="V728" s="105"/>
    </row>
    <row r="729" spans="21:22" x14ac:dyDescent="0.3">
      <c r="U729" s="105" t="s">
        <v>964</v>
      </c>
      <c r="V729" s="105"/>
    </row>
    <row r="730" spans="21:22" x14ac:dyDescent="0.3">
      <c r="U730" s="105" t="s">
        <v>965</v>
      </c>
      <c r="V730" s="105"/>
    </row>
    <row r="731" spans="21:22" x14ac:dyDescent="0.3">
      <c r="U731" s="105" t="s">
        <v>966</v>
      </c>
      <c r="V731" s="105"/>
    </row>
    <row r="732" spans="21:22" x14ac:dyDescent="0.3">
      <c r="U732" s="105" t="s">
        <v>967</v>
      </c>
      <c r="V732" s="105"/>
    </row>
    <row r="733" spans="21:22" x14ac:dyDescent="0.3">
      <c r="U733" s="105" t="s">
        <v>968</v>
      </c>
      <c r="V733" s="105"/>
    </row>
    <row r="734" spans="21:22" x14ac:dyDescent="0.3">
      <c r="U734" s="105" t="s">
        <v>969</v>
      </c>
      <c r="V734" s="105"/>
    </row>
    <row r="735" spans="21:22" x14ac:dyDescent="0.3">
      <c r="U735" s="105" t="s">
        <v>970</v>
      </c>
      <c r="V735" s="105"/>
    </row>
    <row r="736" spans="21:22" x14ac:dyDescent="0.3">
      <c r="U736" s="105" t="s">
        <v>971</v>
      </c>
      <c r="V736" s="105"/>
    </row>
    <row r="737" spans="21:22" x14ac:dyDescent="0.3">
      <c r="U737" s="105" t="s">
        <v>972</v>
      </c>
      <c r="V737" s="105"/>
    </row>
    <row r="738" spans="21:22" x14ac:dyDescent="0.3">
      <c r="U738" s="105" t="s">
        <v>973</v>
      </c>
      <c r="V738" s="105"/>
    </row>
    <row r="739" spans="21:22" x14ac:dyDescent="0.3">
      <c r="U739" s="105" t="s">
        <v>974</v>
      </c>
      <c r="V739" s="105"/>
    </row>
    <row r="740" spans="21:22" x14ac:dyDescent="0.3">
      <c r="U740" s="105" t="s">
        <v>975</v>
      </c>
      <c r="V740" s="105"/>
    </row>
    <row r="741" spans="21:22" x14ac:dyDescent="0.3">
      <c r="U741" s="105" t="s">
        <v>976</v>
      </c>
      <c r="V741" s="105"/>
    </row>
    <row r="742" spans="21:22" x14ac:dyDescent="0.3">
      <c r="U742" s="105" t="s">
        <v>977</v>
      </c>
      <c r="V742" s="105"/>
    </row>
    <row r="743" spans="21:22" x14ac:dyDescent="0.3">
      <c r="U743" s="105" t="s">
        <v>978</v>
      </c>
      <c r="V743" s="105"/>
    </row>
    <row r="744" spans="21:22" x14ac:dyDescent="0.3">
      <c r="U744" s="105" t="s">
        <v>979</v>
      </c>
      <c r="V744" s="105"/>
    </row>
    <row r="745" spans="21:22" x14ac:dyDescent="0.3">
      <c r="U745" s="105" t="s">
        <v>980</v>
      </c>
      <c r="V745" s="105"/>
    </row>
    <row r="746" spans="21:22" x14ac:dyDescent="0.3">
      <c r="U746" s="105" t="s">
        <v>981</v>
      </c>
      <c r="V746" s="105"/>
    </row>
    <row r="747" spans="21:22" x14ac:dyDescent="0.3">
      <c r="U747" s="105" t="s">
        <v>982</v>
      </c>
      <c r="V747" s="105"/>
    </row>
    <row r="748" spans="21:22" x14ac:dyDescent="0.3">
      <c r="U748" s="105" t="s">
        <v>983</v>
      </c>
      <c r="V748" s="105"/>
    </row>
    <row r="749" spans="21:22" x14ac:dyDescent="0.3">
      <c r="U749" s="105" t="s">
        <v>984</v>
      </c>
      <c r="V749" s="105"/>
    </row>
    <row r="750" spans="21:22" x14ac:dyDescent="0.3">
      <c r="U750" s="105" t="s">
        <v>985</v>
      </c>
      <c r="V750" s="105"/>
    </row>
    <row r="751" spans="21:22" x14ac:dyDescent="0.3">
      <c r="U751" s="105" t="s">
        <v>986</v>
      </c>
      <c r="V751" s="105"/>
    </row>
    <row r="752" spans="21:22" x14ac:dyDescent="0.3">
      <c r="U752" s="105" t="s">
        <v>987</v>
      </c>
      <c r="V752" s="105"/>
    </row>
    <row r="753" spans="21:22" x14ac:dyDescent="0.3">
      <c r="U753" s="105" t="s">
        <v>988</v>
      </c>
      <c r="V753" s="105"/>
    </row>
    <row r="754" spans="21:22" x14ac:dyDescent="0.3">
      <c r="U754" s="105" t="s">
        <v>989</v>
      </c>
      <c r="V754" s="105"/>
    </row>
    <row r="755" spans="21:22" x14ac:dyDescent="0.3">
      <c r="U755" s="105" t="s">
        <v>990</v>
      </c>
      <c r="V755" s="105"/>
    </row>
    <row r="756" spans="21:22" x14ac:dyDescent="0.3">
      <c r="U756" s="105" t="s">
        <v>991</v>
      </c>
      <c r="V756" s="105"/>
    </row>
    <row r="757" spans="21:22" x14ac:dyDescent="0.3">
      <c r="U757" s="105" t="s">
        <v>992</v>
      </c>
      <c r="V757" s="105"/>
    </row>
    <row r="758" spans="21:22" x14ac:dyDescent="0.3">
      <c r="U758" s="105" t="s">
        <v>993</v>
      </c>
      <c r="V758" s="105"/>
    </row>
    <row r="759" spans="21:22" x14ac:dyDescent="0.3">
      <c r="U759" s="105" t="s">
        <v>994</v>
      </c>
      <c r="V759" s="105"/>
    </row>
    <row r="760" spans="21:22" x14ac:dyDescent="0.3">
      <c r="U760" s="105" t="s">
        <v>995</v>
      </c>
      <c r="V760" s="105"/>
    </row>
    <row r="761" spans="21:22" x14ac:dyDescent="0.3">
      <c r="U761" s="105" t="s">
        <v>996</v>
      </c>
      <c r="V761" s="105"/>
    </row>
    <row r="762" spans="21:22" x14ac:dyDescent="0.3">
      <c r="U762" s="105" t="s">
        <v>997</v>
      </c>
      <c r="V762" s="105"/>
    </row>
    <row r="763" spans="21:22" x14ac:dyDescent="0.3">
      <c r="U763" s="105" t="s">
        <v>998</v>
      </c>
      <c r="V763" s="105"/>
    </row>
    <row r="764" spans="21:22" x14ac:dyDescent="0.3">
      <c r="U764" s="105" t="s">
        <v>999</v>
      </c>
      <c r="V764" s="105"/>
    </row>
    <row r="765" spans="21:22" x14ac:dyDescent="0.3">
      <c r="U765" s="105" t="s">
        <v>1000</v>
      </c>
      <c r="V765" s="105"/>
    </row>
    <row r="766" spans="21:22" x14ac:dyDescent="0.3">
      <c r="U766" s="105" t="s">
        <v>1001</v>
      </c>
      <c r="V766" s="105"/>
    </row>
    <row r="767" spans="21:22" x14ac:dyDescent="0.3">
      <c r="U767" s="105" t="s">
        <v>1002</v>
      </c>
      <c r="V767" s="105"/>
    </row>
    <row r="768" spans="21:22" x14ac:dyDescent="0.3">
      <c r="U768" s="105" t="s">
        <v>1003</v>
      </c>
      <c r="V768" s="105"/>
    </row>
    <row r="769" spans="21:22" x14ac:dyDescent="0.3">
      <c r="U769" s="105" t="s">
        <v>1004</v>
      </c>
      <c r="V769" s="105"/>
    </row>
    <row r="770" spans="21:22" x14ac:dyDescent="0.3">
      <c r="U770" s="105" t="s">
        <v>1005</v>
      </c>
      <c r="V770" s="105"/>
    </row>
    <row r="771" spans="21:22" x14ac:dyDescent="0.3">
      <c r="U771" s="105" t="s">
        <v>1006</v>
      </c>
      <c r="V771" s="105"/>
    </row>
    <row r="772" spans="21:22" x14ac:dyDescent="0.3">
      <c r="U772" s="105" t="s">
        <v>1007</v>
      </c>
      <c r="V772" s="105"/>
    </row>
    <row r="773" spans="21:22" x14ac:dyDescent="0.3">
      <c r="U773" s="105" t="s">
        <v>1008</v>
      </c>
      <c r="V773" s="105"/>
    </row>
    <row r="774" spans="21:22" x14ac:dyDescent="0.3">
      <c r="U774" s="105" t="s">
        <v>1009</v>
      </c>
      <c r="V774" s="105"/>
    </row>
    <row r="775" spans="21:22" x14ac:dyDescent="0.3">
      <c r="U775" s="105" t="s">
        <v>1010</v>
      </c>
      <c r="V775" s="105"/>
    </row>
    <row r="776" spans="21:22" x14ac:dyDescent="0.3">
      <c r="U776" s="105" t="s">
        <v>1011</v>
      </c>
      <c r="V776" s="105"/>
    </row>
    <row r="777" spans="21:22" x14ac:dyDescent="0.3">
      <c r="U777" s="105" t="s">
        <v>1012</v>
      </c>
      <c r="V777" s="105"/>
    </row>
    <row r="778" spans="21:22" x14ac:dyDescent="0.3">
      <c r="U778" s="105" t="s">
        <v>1013</v>
      </c>
      <c r="V778" s="105"/>
    </row>
    <row r="779" spans="21:22" x14ac:dyDescent="0.3">
      <c r="U779" s="105" t="s">
        <v>1014</v>
      </c>
      <c r="V779" s="105"/>
    </row>
    <row r="780" spans="21:22" x14ac:dyDescent="0.3">
      <c r="U780" s="105" t="s">
        <v>1015</v>
      </c>
      <c r="V780" s="105"/>
    </row>
    <row r="781" spans="21:22" x14ac:dyDescent="0.3">
      <c r="U781" s="105" t="s">
        <v>1016</v>
      </c>
      <c r="V781" s="105"/>
    </row>
    <row r="782" spans="21:22" x14ac:dyDescent="0.3">
      <c r="U782" s="105" t="s">
        <v>1017</v>
      </c>
      <c r="V782" s="105"/>
    </row>
    <row r="783" spans="21:22" x14ac:dyDescent="0.3">
      <c r="U783" s="105" t="s">
        <v>1018</v>
      </c>
      <c r="V783" s="105"/>
    </row>
    <row r="784" spans="21:22" x14ac:dyDescent="0.3">
      <c r="U784" s="105" t="s">
        <v>1019</v>
      </c>
      <c r="V784" s="105"/>
    </row>
    <row r="785" spans="21:22" x14ac:dyDescent="0.3">
      <c r="U785" s="105" t="s">
        <v>1020</v>
      </c>
      <c r="V785" s="105"/>
    </row>
    <row r="786" spans="21:22" x14ac:dyDescent="0.3">
      <c r="U786" s="105" t="s">
        <v>1021</v>
      </c>
      <c r="V786" s="105"/>
    </row>
    <row r="787" spans="21:22" x14ac:dyDescent="0.3">
      <c r="U787" s="105" t="s">
        <v>1022</v>
      </c>
      <c r="V787" s="105"/>
    </row>
    <row r="788" spans="21:22" x14ac:dyDescent="0.3">
      <c r="U788" s="105" t="s">
        <v>1023</v>
      </c>
      <c r="V788" s="105"/>
    </row>
    <row r="789" spans="21:22" x14ac:dyDescent="0.3">
      <c r="U789" s="105" t="s">
        <v>1024</v>
      </c>
      <c r="V789" s="105"/>
    </row>
    <row r="790" spans="21:22" x14ac:dyDescent="0.3">
      <c r="U790" s="105" t="s">
        <v>1025</v>
      </c>
      <c r="V790" s="105"/>
    </row>
    <row r="791" spans="21:22" x14ac:dyDescent="0.3">
      <c r="U791" s="105" t="s">
        <v>1026</v>
      </c>
      <c r="V791" s="105"/>
    </row>
    <row r="792" spans="21:22" x14ac:dyDescent="0.3">
      <c r="U792" s="105" t="s">
        <v>1027</v>
      </c>
      <c r="V792" s="105"/>
    </row>
    <row r="793" spans="21:22" x14ac:dyDescent="0.3">
      <c r="U793" s="105" t="s">
        <v>1028</v>
      </c>
      <c r="V793" s="105"/>
    </row>
    <row r="794" spans="21:22" x14ac:dyDescent="0.3">
      <c r="U794" s="105" t="s">
        <v>1029</v>
      </c>
      <c r="V794" s="105"/>
    </row>
    <row r="795" spans="21:22" x14ac:dyDescent="0.3">
      <c r="U795" s="105" t="s">
        <v>1030</v>
      </c>
      <c r="V795" s="105"/>
    </row>
    <row r="796" spans="21:22" x14ac:dyDescent="0.3">
      <c r="U796" s="105" t="s">
        <v>1031</v>
      </c>
      <c r="V796" s="105"/>
    </row>
    <row r="797" spans="21:22" x14ac:dyDescent="0.3">
      <c r="U797" s="105" t="s">
        <v>1032</v>
      </c>
      <c r="V797" s="105"/>
    </row>
    <row r="798" spans="21:22" x14ac:dyDescent="0.3">
      <c r="U798" s="105" t="s">
        <v>1033</v>
      </c>
      <c r="V798" s="105"/>
    </row>
    <row r="799" spans="21:22" x14ac:dyDescent="0.3">
      <c r="U799" s="105" t="s">
        <v>1034</v>
      </c>
      <c r="V799" s="105"/>
    </row>
    <row r="800" spans="21:22" x14ac:dyDescent="0.3">
      <c r="U800" s="105" t="s">
        <v>1035</v>
      </c>
      <c r="V800" s="105"/>
    </row>
    <row r="801" spans="21:22" x14ac:dyDescent="0.3">
      <c r="U801" s="105" t="s">
        <v>1036</v>
      </c>
      <c r="V801" s="105"/>
    </row>
    <row r="802" spans="21:22" x14ac:dyDescent="0.3">
      <c r="U802" s="105" t="s">
        <v>1037</v>
      </c>
      <c r="V802" s="105"/>
    </row>
    <row r="803" spans="21:22" x14ac:dyDescent="0.3">
      <c r="U803" s="105" t="s">
        <v>1038</v>
      </c>
      <c r="V803" s="105"/>
    </row>
    <row r="804" spans="21:22" x14ac:dyDescent="0.3">
      <c r="U804" s="105" t="s">
        <v>1039</v>
      </c>
      <c r="V804" s="105"/>
    </row>
    <row r="805" spans="21:22" x14ac:dyDescent="0.3">
      <c r="U805" s="105" t="s">
        <v>1040</v>
      </c>
      <c r="V805" s="105"/>
    </row>
    <row r="806" spans="21:22" x14ac:dyDescent="0.3">
      <c r="U806" s="105" t="s">
        <v>1041</v>
      </c>
      <c r="V806" s="105"/>
    </row>
    <row r="807" spans="21:22" x14ac:dyDescent="0.3">
      <c r="U807" s="105" t="s">
        <v>1042</v>
      </c>
      <c r="V807" s="105"/>
    </row>
    <row r="808" spans="21:22" x14ac:dyDescent="0.3">
      <c r="U808" s="105" t="s">
        <v>1043</v>
      </c>
      <c r="V808" s="105"/>
    </row>
    <row r="809" spans="21:22" x14ac:dyDescent="0.3">
      <c r="U809" s="105" t="s">
        <v>1044</v>
      </c>
      <c r="V809" s="105"/>
    </row>
    <row r="810" spans="21:22" x14ac:dyDescent="0.3">
      <c r="U810" s="105" t="s">
        <v>1045</v>
      </c>
      <c r="V810" s="105"/>
    </row>
    <row r="811" spans="21:22" x14ac:dyDescent="0.3">
      <c r="U811" s="105" t="s">
        <v>1046</v>
      </c>
      <c r="V811" s="105"/>
    </row>
    <row r="812" spans="21:22" x14ac:dyDescent="0.3">
      <c r="U812" s="105" t="s">
        <v>1047</v>
      </c>
      <c r="V812" s="105"/>
    </row>
    <row r="813" spans="21:22" x14ac:dyDescent="0.3">
      <c r="U813" s="105" t="s">
        <v>1048</v>
      </c>
      <c r="V813" s="105"/>
    </row>
    <row r="814" spans="21:22" x14ac:dyDescent="0.3">
      <c r="U814" s="105" t="s">
        <v>1049</v>
      </c>
      <c r="V814" s="105"/>
    </row>
    <row r="815" spans="21:22" x14ac:dyDescent="0.3">
      <c r="U815" s="105" t="s">
        <v>1050</v>
      </c>
      <c r="V815" s="105"/>
    </row>
    <row r="816" spans="21:22" x14ac:dyDescent="0.3">
      <c r="U816" s="105" t="s">
        <v>1051</v>
      </c>
      <c r="V816" s="105"/>
    </row>
    <row r="817" spans="21:22" x14ac:dyDescent="0.3">
      <c r="U817" s="105" t="s">
        <v>1052</v>
      </c>
      <c r="V817" s="105"/>
    </row>
    <row r="818" spans="21:22" x14ac:dyDescent="0.3">
      <c r="U818" s="105" t="s">
        <v>1053</v>
      </c>
      <c r="V818" s="105"/>
    </row>
    <row r="819" spans="21:22" x14ac:dyDescent="0.3">
      <c r="U819" s="105" t="s">
        <v>1054</v>
      </c>
      <c r="V819" s="105"/>
    </row>
    <row r="820" spans="21:22" x14ac:dyDescent="0.3">
      <c r="U820" s="105" t="s">
        <v>1055</v>
      </c>
      <c r="V820" s="105"/>
    </row>
    <row r="821" spans="21:22" x14ac:dyDescent="0.3">
      <c r="U821" s="105" t="s">
        <v>1056</v>
      </c>
      <c r="V821" s="105"/>
    </row>
    <row r="822" spans="21:22" x14ac:dyDescent="0.3">
      <c r="U822" s="105" t="s">
        <v>1057</v>
      </c>
      <c r="V822" s="105"/>
    </row>
    <row r="823" spans="21:22" x14ac:dyDescent="0.3">
      <c r="U823" s="105" t="s">
        <v>1058</v>
      </c>
      <c r="V823" s="105"/>
    </row>
    <row r="824" spans="21:22" x14ac:dyDescent="0.3">
      <c r="U824" s="105" t="s">
        <v>1059</v>
      </c>
      <c r="V824" s="105"/>
    </row>
    <row r="825" spans="21:22" x14ac:dyDescent="0.3">
      <c r="U825" s="105" t="s">
        <v>1060</v>
      </c>
      <c r="V825" s="105"/>
    </row>
    <row r="826" spans="21:22" x14ac:dyDescent="0.3">
      <c r="U826" s="105" t="s">
        <v>1061</v>
      </c>
      <c r="V826" s="105"/>
    </row>
    <row r="827" spans="21:22" x14ac:dyDescent="0.3">
      <c r="U827" s="105" t="s">
        <v>1062</v>
      </c>
      <c r="V827" s="105"/>
    </row>
    <row r="828" spans="21:22" x14ac:dyDescent="0.3">
      <c r="U828" s="105" t="s">
        <v>1063</v>
      </c>
      <c r="V828" s="105"/>
    </row>
    <row r="829" spans="21:22" x14ac:dyDescent="0.3">
      <c r="U829" s="105" t="s">
        <v>1064</v>
      </c>
      <c r="V829" s="105"/>
    </row>
    <row r="830" spans="21:22" x14ac:dyDescent="0.3">
      <c r="U830" s="105" t="s">
        <v>1065</v>
      </c>
      <c r="V830" s="105"/>
    </row>
    <row r="831" spans="21:22" x14ac:dyDescent="0.3">
      <c r="U831" s="105" t="s">
        <v>1066</v>
      </c>
      <c r="V831" s="105"/>
    </row>
    <row r="832" spans="21:22" x14ac:dyDescent="0.3">
      <c r="U832" s="105" t="s">
        <v>1067</v>
      </c>
      <c r="V832" s="105"/>
    </row>
    <row r="833" spans="21:22" x14ac:dyDescent="0.3">
      <c r="U833" s="105" t="s">
        <v>1068</v>
      </c>
      <c r="V833" s="105"/>
    </row>
    <row r="834" spans="21:22" x14ac:dyDescent="0.3">
      <c r="U834" s="105" t="s">
        <v>1069</v>
      </c>
      <c r="V834" s="105"/>
    </row>
    <row r="835" spans="21:22" x14ac:dyDescent="0.3">
      <c r="U835" s="105" t="s">
        <v>1070</v>
      </c>
      <c r="V835" s="105"/>
    </row>
    <row r="836" spans="21:22" x14ac:dyDescent="0.3">
      <c r="U836" s="105" t="s">
        <v>1071</v>
      </c>
      <c r="V836" s="105"/>
    </row>
    <row r="837" spans="21:22" x14ac:dyDescent="0.3">
      <c r="U837" s="105" t="s">
        <v>1072</v>
      </c>
      <c r="V837" s="105"/>
    </row>
    <row r="838" spans="21:22" x14ac:dyDescent="0.3">
      <c r="U838" s="105" t="s">
        <v>1073</v>
      </c>
      <c r="V838" s="105"/>
    </row>
    <row r="839" spans="21:22" x14ac:dyDescent="0.3">
      <c r="U839" s="105" t="s">
        <v>1074</v>
      </c>
      <c r="V839" s="105"/>
    </row>
    <row r="840" spans="21:22" x14ac:dyDescent="0.3">
      <c r="U840" s="105" t="s">
        <v>1075</v>
      </c>
      <c r="V840" s="105"/>
    </row>
    <row r="841" spans="21:22" x14ac:dyDescent="0.3">
      <c r="U841" s="105" t="s">
        <v>1076</v>
      </c>
      <c r="V841" s="105"/>
    </row>
    <row r="842" spans="21:22" x14ac:dyDescent="0.3">
      <c r="U842" s="105" t="s">
        <v>1077</v>
      </c>
      <c r="V842" s="105"/>
    </row>
    <row r="843" spans="21:22" x14ac:dyDescent="0.3">
      <c r="U843" s="105" t="s">
        <v>1078</v>
      </c>
      <c r="V843" s="105"/>
    </row>
    <row r="844" spans="21:22" x14ac:dyDescent="0.3">
      <c r="U844" s="105" t="s">
        <v>1079</v>
      </c>
      <c r="V844" s="105"/>
    </row>
    <row r="845" spans="21:22" x14ac:dyDescent="0.3">
      <c r="U845" s="105" t="s">
        <v>1080</v>
      </c>
      <c r="V845" s="105"/>
    </row>
    <row r="846" spans="21:22" x14ac:dyDescent="0.3">
      <c r="U846" s="105" t="s">
        <v>1081</v>
      </c>
      <c r="V846" s="105"/>
    </row>
    <row r="847" spans="21:22" x14ac:dyDescent="0.3">
      <c r="U847" s="105" t="s">
        <v>1082</v>
      </c>
      <c r="V847" s="105"/>
    </row>
    <row r="848" spans="21:22" x14ac:dyDescent="0.3">
      <c r="U848" s="105" t="s">
        <v>1083</v>
      </c>
      <c r="V848" s="105"/>
    </row>
    <row r="849" spans="21:22" x14ac:dyDescent="0.3">
      <c r="U849" s="105" t="s">
        <v>1084</v>
      </c>
      <c r="V849" s="105"/>
    </row>
    <row r="850" spans="21:22" x14ac:dyDescent="0.3">
      <c r="U850" s="105" t="s">
        <v>1085</v>
      </c>
      <c r="V850" s="105"/>
    </row>
    <row r="851" spans="21:22" x14ac:dyDescent="0.3">
      <c r="U851" s="105" t="s">
        <v>1086</v>
      </c>
      <c r="V851" s="105"/>
    </row>
    <row r="852" spans="21:22" x14ac:dyDescent="0.3">
      <c r="U852" s="105" t="s">
        <v>1087</v>
      </c>
      <c r="V852" s="105"/>
    </row>
    <row r="853" spans="21:22" x14ac:dyDescent="0.3">
      <c r="U853" s="105" t="s">
        <v>1088</v>
      </c>
      <c r="V853" s="105"/>
    </row>
    <row r="854" spans="21:22" x14ac:dyDescent="0.3">
      <c r="U854" s="105" t="s">
        <v>1089</v>
      </c>
      <c r="V854" s="105"/>
    </row>
    <row r="855" spans="21:22" x14ac:dyDescent="0.3">
      <c r="U855" s="105" t="s">
        <v>1090</v>
      </c>
      <c r="V855" s="105"/>
    </row>
    <row r="856" spans="21:22" x14ac:dyDescent="0.3">
      <c r="U856" s="105" t="s">
        <v>1091</v>
      </c>
      <c r="V856" s="105"/>
    </row>
    <row r="857" spans="21:22" x14ac:dyDescent="0.3">
      <c r="U857" s="105" t="s">
        <v>1092</v>
      </c>
      <c r="V857" s="105"/>
    </row>
    <row r="858" spans="21:22" x14ac:dyDescent="0.3">
      <c r="U858" s="105" t="s">
        <v>1093</v>
      </c>
      <c r="V858" s="105"/>
    </row>
    <row r="859" spans="21:22" x14ac:dyDescent="0.3">
      <c r="U859" s="105" t="s">
        <v>1094</v>
      </c>
      <c r="V859" s="105"/>
    </row>
    <row r="860" spans="21:22" x14ac:dyDescent="0.3">
      <c r="U860" s="105" t="s">
        <v>1095</v>
      </c>
      <c r="V860" s="105"/>
    </row>
    <row r="861" spans="21:22" x14ac:dyDescent="0.3">
      <c r="U861" s="105" t="s">
        <v>1096</v>
      </c>
      <c r="V861" s="105"/>
    </row>
    <row r="862" spans="21:22" x14ac:dyDescent="0.3">
      <c r="U862" s="105" t="s">
        <v>1097</v>
      </c>
      <c r="V862" s="105"/>
    </row>
    <row r="863" spans="21:22" x14ac:dyDescent="0.3">
      <c r="U863" s="105" t="s">
        <v>1098</v>
      </c>
      <c r="V863" s="105"/>
    </row>
    <row r="864" spans="21:22" x14ac:dyDescent="0.3">
      <c r="U864" s="105" t="s">
        <v>1099</v>
      </c>
      <c r="V864" s="105"/>
    </row>
    <row r="865" spans="21:22" x14ac:dyDescent="0.3">
      <c r="U865" s="105" t="s">
        <v>1100</v>
      </c>
      <c r="V865" s="105"/>
    </row>
    <row r="866" spans="21:22" x14ac:dyDescent="0.3">
      <c r="U866" s="105" t="s">
        <v>1101</v>
      </c>
      <c r="V866" s="105"/>
    </row>
    <row r="867" spans="21:22" x14ac:dyDescent="0.3">
      <c r="U867" s="105" t="s">
        <v>1102</v>
      </c>
      <c r="V867" s="105"/>
    </row>
    <row r="868" spans="21:22" x14ac:dyDescent="0.3">
      <c r="U868" s="105" t="s">
        <v>1103</v>
      </c>
      <c r="V868" s="105"/>
    </row>
    <row r="869" spans="21:22" x14ac:dyDescent="0.3">
      <c r="U869" s="105" t="s">
        <v>1104</v>
      </c>
      <c r="V869" s="105"/>
    </row>
    <row r="870" spans="21:22" x14ac:dyDescent="0.3">
      <c r="U870" s="105" t="s">
        <v>1105</v>
      </c>
      <c r="V870" s="105"/>
    </row>
    <row r="871" spans="21:22" x14ac:dyDescent="0.3">
      <c r="U871" s="105" t="s">
        <v>1106</v>
      </c>
      <c r="V871" s="105"/>
    </row>
    <row r="872" spans="21:22" x14ac:dyDescent="0.3">
      <c r="U872" s="105" t="s">
        <v>1107</v>
      </c>
      <c r="V872" s="105"/>
    </row>
    <row r="873" spans="21:22" x14ac:dyDescent="0.3">
      <c r="U873" s="105" t="s">
        <v>1108</v>
      </c>
      <c r="V873" s="105"/>
    </row>
    <row r="874" spans="21:22" x14ac:dyDescent="0.3">
      <c r="U874" s="105" t="s">
        <v>1109</v>
      </c>
      <c r="V874" s="105"/>
    </row>
    <row r="875" spans="21:22" x14ac:dyDescent="0.3">
      <c r="U875" s="105" t="s">
        <v>1110</v>
      </c>
      <c r="V875" s="105"/>
    </row>
    <row r="876" spans="21:22" x14ac:dyDescent="0.3">
      <c r="U876" s="105" t="s">
        <v>1111</v>
      </c>
      <c r="V876" s="105"/>
    </row>
    <row r="877" spans="21:22" x14ac:dyDescent="0.3">
      <c r="U877" s="105" t="s">
        <v>1112</v>
      </c>
      <c r="V877" s="105"/>
    </row>
    <row r="878" spans="21:22" x14ac:dyDescent="0.3">
      <c r="U878" s="105" t="s">
        <v>1113</v>
      </c>
      <c r="V878" s="105"/>
    </row>
    <row r="879" spans="21:22" x14ac:dyDescent="0.3">
      <c r="U879" s="105" t="s">
        <v>1114</v>
      </c>
      <c r="V879" s="105"/>
    </row>
    <row r="880" spans="21:22" x14ac:dyDescent="0.3">
      <c r="U880" s="105" t="s">
        <v>1115</v>
      </c>
      <c r="V880" s="105"/>
    </row>
    <row r="881" spans="21:22" x14ac:dyDescent="0.3">
      <c r="U881" s="105" t="s">
        <v>1116</v>
      </c>
      <c r="V881" s="105"/>
    </row>
    <row r="882" spans="21:22" x14ac:dyDescent="0.3">
      <c r="U882" s="105" t="s">
        <v>1117</v>
      </c>
      <c r="V882" s="105"/>
    </row>
    <row r="883" spans="21:22" x14ac:dyDescent="0.3">
      <c r="U883" s="105" t="s">
        <v>1118</v>
      </c>
      <c r="V883" s="105"/>
    </row>
    <row r="884" spans="21:22" x14ac:dyDescent="0.3">
      <c r="U884" s="105" t="s">
        <v>1119</v>
      </c>
      <c r="V884" s="105"/>
    </row>
    <row r="885" spans="21:22" x14ac:dyDescent="0.3">
      <c r="U885" s="105" t="s">
        <v>1120</v>
      </c>
      <c r="V885" s="105"/>
    </row>
    <row r="886" spans="21:22" x14ac:dyDescent="0.3">
      <c r="U886" s="105" t="s">
        <v>1121</v>
      </c>
      <c r="V886" s="105"/>
    </row>
    <row r="887" spans="21:22" x14ac:dyDescent="0.3">
      <c r="U887" s="105" t="s">
        <v>1122</v>
      </c>
      <c r="V887" s="105"/>
    </row>
    <row r="888" spans="21:22" x14ac:dyDescent="0.3">
      <c r="U888" s="105" t="s">
        <v>1123</v>
      </c>
      <c r="V888" s="105"/>
    </row>
    <row r="889" spans="21:22" x14ac:dyDescent="0.3">
      <c r="U889" s="105" t="s">
        <v>1124</v>
      </c>
      <c r="V889" s="105"/>
    </row>
    <row r="890" spans="21:22" x14ac:dyDescent="0.3">
      <c r="U890" s="105" t="s">
        <v>1125</v>
      </c>
      <c r="V890" s="105"/>
    </row>
    <row r="891" spans="21:22" x14ac:dyDescent="0.3">
      <c r="U891" s="105" t="s">
        <v>1126</v>
      </c>
      <c r="V891" s="105"/>
    </row>
    <row r="892" spans="21:22" x14ac:dyDescent="0.3">
      <c r="U892" s="105" t="s">
        <v>1127</v>
      </c>
      <c r="V892" s="105"/>
    </row>
    <row r="893" spans="21:22" x14ac:dyDescent="0.3">
      <c r="U893" s="105" t="s">
        <v>1128</v>
      </c>
      <c r="V893" s="105"/>
    </row>
    <row r="894" spans="21:22" x14ac:dyDescent="0.3">
      <c r="U894" s="105" t="s">
        <v>1129</v>
      </c>
      <c r="V894" s="105"/>
    </row>
    <row r="895" spans="21:22" x14ac:dyDescent="0.3">
      <c r="U895" s="105" t="s">
        <v>1130</v>
      </c>
      <c r="V895" s="105"/>
    </row>
    <row r="896" spans="21:22" x14ac:dyDescent="0.3">
      <c r="U896" s="105" t="s">
        <v>1131</v>
      </c>
      <c r="V896" s="105"/>
    </row>
    <row r="897" spans="21:22" x14ac:dyDescent="0.3">
      <c r="U897" s="105" t="s">
        <v>1132</v>
      </c>
      <c r="V897" s="105"/>
    </row>
    <row r="898" spans="21:22" x14ac:dyDescent="0.3">
      <c r="U898" s="105" t="s">
        <v>1133</v>
      </c>
      <c r="V898" s="105"/>
    </row>
    <row r="899" spans="21:22" x14ac:dyDescent="0.3">
      <c r="U899" s="105" t="s">
        <v>1134</v>
      </c>
      <c r="V899" s="105"/>
    </row>
    <row r="900" spans="21:22" x14ac:dyDescent="0.3">
      <c r="U900" s="105" t="s">
        <v>1135</v>
      </c>
      <c r="V900" s="105"/>
    </row>
    <row r="901" spans="21:22" x14ac:dyDescent="0.3">
      <c r="U901" s="105" t="s">
        <v>1136</v>
      </c>
      <c r="V901" s="105"/>
    </row>
    <row r="902" spans="21:22" x14ac:dyDescent="0.3">
      <c r="U902" s="105" t="s">
        <v>1137</v>
      </c>
      <c r="V902" s="105"/>
    </row>
    <row r="903" spans="21:22" x14ac:dyDescent="0.3">
      <c r="U903" s="105" t="s">
        <v>1138</v>
      </c>
      <c r="V903" s="105"/>
    </row>
    <row r="904" spans="21:22" x14ac:dyDescent="0.3">
      <c r="U904" s="105" t="s">
        <v>1139</v>
      </c>
      <c r="V904" s="105"/>
    </row>
    <row r="905" spans="21:22" x14ac:dyDescent="0.3">
      <c r="U905" s="105" t="s">
        <v>1140</v>
      </c>
      <c r="V905" s="105"/>
    </row>
    <row r="906" spans="21:22" x14ac:dyDescent="0.3">
      <c r="U906" s="105" t="s">
        <v>1141</v>
      </c>
      <c r="V906" s="105"/>
    </row>
    <row r="907" spans="21:22" x14ac:dyDescent="0.3">
      <c r="U907" s="105" t="s">
        <v>1142</v>
      </c>
      <c r="V907" s="105"/>
    </row>
    <row r="908" spans="21:22" x14ac:dyDescent="0.3">
      <c r="U908" s="105" t="s">
        <v>1143</v>
      </c>
      <c r="V908" s="105"/>
    </row>
    <row r="909" spans="21:22" x14ac:dyDescent="0.3">
      <c r="U909" s="105" t="s">
        <v>1144</v>
      </c>
      <c r="V909" s="105"/>
    </row>
    <row r="910" spans="21:22" x14ac:dyDescent="0.3">
      <c r="U910" s="105" t="s">
        <v>1145</v>
      </c>
      <c r="V910" s="105"/>
    </row>
    <row r="911" spans="21:22" x14ac:dyDescent="0.3">
      <c r="U911" s="105" t="s">
        <v>1146</v>
      </c>
      <c r="V911" s="105"/>
    </row>
    <row r="912" spans="21:22" x14ac:dyDescent="0.3">
      <c r="U912" s="105" t="s">
        <v>1147</v>
      </c>
      <c r="V912" s="105"/>
    </row>
    <row r="913" spans="21:22" x14ac:dyDescent="0.3">
      <c r="U913" s="105" t="s">
        <v>1148</v>
      </c>
      <c r="V913" s="105"/>
    </row>
    <row r="914" spans="21:22" x14ac:dyDescent="0.3">
      <c r="U914" s="105" t="s">
        <v>1149</v>
      </c>
      <c r="V914" s="105"/>
    </row>
    <row r="915" spans="21:22" x14ac:dyDescent="0.3">
      <c r="U915" s="105" t="s">
        <v>1150</v>
      </c>
      <c r="V915" s="105"/>
    </row>
    <row r="916" spans="21:22" x14ac:dyDescent="0.3">
      <c r="U916" s="105" t="s">
        <v>1151</v>
      </c>
      <c r="V916" s="105"/>
    </row>
    <row r="917" spans="21:22" x14ac:dyDescent="0.3">
      <c r="U917" s="105" t="s">
        <v>1152</v>
      </c>
      <c r="V917" s="105"/>
    </row>
    <row r="918" spans="21:22" x14ac:dyDescent="0.3">
      <c r="U918" s="105" t="s">
        <v>1153</v>
      </c>
      <c r="V918" s="105"/>
    </row>
    <row r="919" spans="21:22" x14ac:dyDescent="0.3">
      <c r="U919" s="105" t="s">
        <v>1154</v>
      </c>
      <c r="V919" s="105"/>
    </row>
    <row r="920" spans="21:22" x14ac:dyDescent="0.3">
      <c r="U920" s="105" t="s">
        <v>1155</v>
      </c>
      <c r="V920" s="105"/>
    </row>
    <row r="921" spans="21:22" x14ac:dyDescent="0.3">
      <c r="U921" s="105" t="s">
        <v>1156</v>
      </c>
      <c r="V921" s="105"/>
    </row>
    <row r="922" spans="21:22" x14ac:dyDescent="0.3">
      <c r="U922" s="105" t="s">
        <v>1157</v>
      </c>
      <c r="V922" s="105"/>
    </row>
    <row r="923" spans="21:22" x14ac:dyDescent="0.3">
      <c r="U923" s="105" t="s">
        <v>1158</v>
      </c>
      <c r="V923" s="105"/>
    </row>
    <row r="924" spans="21:22" x14ac:dyDescent="0.3">
      <c r="U924" s="105" t="s">
        <v>1159</v>
      </c>
      <c r="V924" s="105"/>
    </row>
    <row r="925" spans="21:22" x14ac:dyDescent="0.3">
      <c r="U925" s="105" t="s">
        <v>1160</v>
      </c>
      <c r="V925" s="105"/>
    </row>
    <row r="926" spans="21:22" x14ac:dyDescent="0.3">
      <c r="U926" s="105" t="s">
        <v>1161</v>
      </c>
      <c r="V926" s="105"/>
    </row>
    <row r="927" spans="21:22" x14ac:dyDescent="0.3">
      <c r="U927" s="105" t="s">
        <v>1162</v>
      </c>
      <c r="V927" s="105"/>
    </row>
    <row r="928" spans="21:22" x14ac:dyDescent="0.3">
      <c r="U928" s="105" t="s">
        <v>1163</v>
      </c>
      <c r="V928" s="105"/>
    </row>
    <row r="929" spans="21:22" x14ac:dyDescent="0.3">
      <c r="U929" s="105" t="s">
        <v>1164</v>
      </c>
      <c r="V929" s="105"/>
    </row>
    <row r="930" spans="21:22" x14ac:dyDescent="0.3">
      <c r="U930" s="105" t="s">
        <v>1165</v>
      </c>
      <c r="V930" s="105"/>
    </row>
    <row r="931" spans="21:22" x14ac:dyDescent="0.3">
      <c r="U931" s="105" t="s">
        <v>1166</v>
      </c>
      <c r="V931" s="105"/>
    </row>
    <row r="932" spans="21:22" x14ac:dyDescent="0.3">
      <c r="U932" s="105" t="s">
        <v>1167</v>
      </c>
      <c r="V932" s="105"/>
    </row>
    <row r="933" spans="21:22" x14ac:dyDescent="0.3">
      <c r="U933" s="105" t="s">
        <v>1168</v>
      </c>
      <c r="V933" s="105"/>
    </row>
    <row r="934" spans="21:22" x14ac:dyDescent="0.3">
      <c r="U934" s="105" t="s">
        <v>1169</v>
      </c>
      <c r="V934" s="105"/>
    </row>
    <row r="935" spans="21:22" x14ac:dyDescent="0.3">
      <c r="U935" s="105" t="s">
        <v>1170</v>
      </c>
      <c r="V935" s="105"/>
    </row>
    <row r="936" spans="21:22" x14ac:dyDescent="0.3">
      <c r="U936" s="105" t="s">
        <v>1171</v>
      </c>
      <c r="V936" s="105"/>
    </row>
    <row r="937" spans="21:22" x14ac:dyDescent="0.3">
      <c r="U937" s="105" t="s">
        <v>1172</v>
      </c>
      <c r="V937" s="105"/>
    </row>
    <row r="938" spans="21:22" x14ac:dyDescent="0.3">
      <c r="U938" s="105" t="s">
        <v>1173</v>
      </c>
      <c r="V938" s="105"/>
    </row>
    <row r="939" spans="21:22" x14ac:dyDescent="0.3">
      <c r="U939" s="105" t="s">
        <v>1174</v>
      </c>
      <c r="V939" s="105"/>
    </row>
    <row r="940" spans="21:22" x14ac:dyDescent="0.3">
      <c r="U940" s="105" t="s">
        <v>1175</v>
      </c>
      <c r="V940" s="105"/>
    </row>
    <row r="941" spans="21:22" x14ac:dyDescent="0.3">
      <c r="U941" s="105" t="s">
        <v>1176</v>
      </c>
      <c r="V941" s="105"/>
    </row>
    <row r="942" spans="21:22" x14ac:dyDescent="0.3">
      <c r="U942" s="105" t="s">
        <v>1177</v>
      </c>
      <c r="V942" s="105"/>
    </row>
    <row r="943" spans="21:22" x14ac:dyDescent="0.3">
      <c r="U943" s="105" t="s">
        <v>1178</v>
      </c>
      <c r="V943" s="105"/>
    </row>
    <row r="944" spans="21:22" x14ac:dyDescent="0.3">
      <c r="U944" s="105" t="s">
        <v>1179</v>
      </c>
      <c r="V944" s="105"/>
    </row>
    <row r="945" spans="21:22" x14ac:dyDescent="0.3">
      <c r="U945" s="105" t="s">
        <v>1180</v>
      </c>
      <c r="V945" s="105"/>
    </row>
    <row r="946" spans="21:22" x14ac:dyDescent="0.3">
      <c r="U946" s="105" t="s">
        <v>1181</v>
      </c>
      <c r="V946" s="105"/>
    </row>
    <row r="947" spans="21:22" x14ac:dyDescent="0.3">
      <c r="U947" s="105" t="s">
        <v>1182</v>
      </c>
      <c r="V947" s="105"/>
    </row>
    <row r="948" spans="21:22" x14ac:dyDescent="0.3">
      <c r="U948" s="105" t="s">
        <v>1183</v>
      </c>
      <c r="V948" s="105"/>
    </row>
    <row r="949" spans="21:22" x14ac:dyDescent="0.3">
      <c r="U949" s="105" t="s">
        <v>1184</v>
      </c>
      <c r="V949" s="105"/>
    </row>
    <row r="950" spans="21:22" x14ac:dyDescent="0.3">
      <c r="U950" s="105" t="s">
        <v>1185</v>
      </c>
      <c r="V950" s="105"/>
    </row>
    <row r="951" spans="21:22" x14ac:dyDescent="0.3">
      <c r="U951" s="105" t="s">
        <v>1186</v>
      </c>
      <c r="V951" s="105"/>
    </row>
    <row r="952" spans="21:22" x14ac:dyDescent="0.3">
      <c r="U952" s="105" t="s">
        <v>1187</v>
      </c>
      <c r="V952" s="105"/>
    </row>
    <row r="953" spans="21:22" x14ac:dyDescent="0.3">
      <c r="U953" s="105" t="s">
        <v>1188</v>
      </c>
      <c r="V953" s="105"/>
    </row>
    <row r="954" spans="21:22" x14ac:dyDescent="0.3">
      <c r="U954" s="105" t="s">
        <v>1189</v>
      </c>
      <c r="V954" s="105"/>
    </row>
    <row r="955" spans="21:22" x14ac:dyDescent="0.3">
      <c r="U955" s="105" t="s">
        <v>1190</v>
      </c>
      <c r="V955" s="105"/>
    </row>
    <row r="956" spans="21:22" x14ac:dyDescent="0.3">
      <c r="U956" s="105" t="s">
        <v>1191</v>
      </c>
      <c r="V956" s="105"/>
    </row>
    <row r="957" spans="21:22" x14ac:dyDescent="0.3">
      <c r="U957" s="105" t="s">
        <v>1192</v>
      </c>
      <c r="V957" s="105"/>
    </row>
    <row r="958" spans="21:22" x14ac:dyDescent="0.3">
      <c r="U958" s="105" t="s">
        <v>1193</v>
      </c>
      <c r="V958" s="105"/>
    </row>
    <row r="959" spans="21:22" x14ac:dyDescent="0.3">
      <c r="U959" s="105" t="s">
        <v>1194</v>
      </c>
      <c r="V959" s="105"/>
    </row>
    <row r="960" spans="21:22" x14ac:dyDescent="0.3">
      <c r="U960" s="105" t="s">
        <v>1195</v>
      </c>
      <c r="V960" s="105"/>
    </row>
    <row r="961" spans="21:22" x14ac:dyDescent="0.3">
      <c r="U961" s="105" t="s">
        <v>1196</v>
      </c>
      <c r="V961" s="105"/>
    </row>
    <row r="962" spans="21:22" x14ac:dyDescent="0.3">
      <c r="U962" s="105" t="s">
        <v>1197</v>
      </c>
      <c r="V962" s="105"/>
    </row>
    <row r="963" spans="21:22" x14ac:dyDescent="0.3">
      <c r="U963" s="105" t="s">
        <v>1198</v>
      </c>
      <c r="V963" s="105"/>
    </row>
    <row r="964" spans="21:22" x14ac:dyDescent="0.3">
      <c r="U964" s="105" t="s">
        <v>1199</v>
      </c>
      <c r="V964" s="105"/>
    </row>
    <row r="965" spans="21:22" x14ac:dyDescent="0.3">
      <c r="U965" s="105" t="s">
        <v>1200</v>
      </c>
      <c r="V965" s="105"/>
    </row>
    <row r="966" spans="21:22" x14ac:dyDescent="0.3">
      <c r="U966" s="105" t="s">
        <v>1201</v>
      </c>
      <c r="V966" s="105"/>
    </row>
    <row r="967" spans="21:22" x14ac:dyDescent="0.3">
      <c r="U967" s="105" t="s">
        <v>1202</v>
      </c>
      <c r="V967" s="105"/>
    </row>
    <row r="968" spans="21:22" x14ac:dyDescent="0.3">
      <c r="U968" s="105" t="s">
        <v>1203</v>
      </c>
      <c r="V968" s="105"/>
    </row>
    <row r="969" spans="21:22" x14ac:dyDescent="0.3">
      <c r="U969" s="105" t="s">
        <v>1204</v>
      </c>
      <c r="V969" s="105"/>
    </row>
    <row r="970" spans="21:22" x14ac:dyDescent="0.3">
      <c r="U970" s="105" t="s">
        <v>1205</v>
      </c>
      <c r="V970" s="105"/>
    </row>
    <row r="971" spans="21:22" x14ac:dyDescent="0.3">
      <c r="U971" s="105" t="s">
        <v>1206</v>
      </c>
      <c r="V971" s="105"/>
    </row>
    <row r="972" spans="21:22" x14ac:dyDescent="0.3">
      <c r="U972" s="105" t="s">
        <v>1207</v>
      </c>
      <c r="V972" s="105"/>
    </row>
    <row r="973" spans="21:22" x14ac:dyDescent="0.3">
      <c r="U973" s="105" t="s">
        <v>1208</v>
      </c>
      <c r="V973" s="105"/>
    </row>
    <row r="974" spans="21:22" x14ac:dyDescent="0.3">
      <c r="U974" s="105" t="s">
        <v>1209</v>
      </c>
      <c r="V974" s="105"/>
    </row>
    <row r="975" spans="21:22" x14ac:dyDescent="0.3">
      <c r="U975" s="105" t="s">
        <v>1210</v>
      </c>
      <c r="V975" s="105"/>
    </row>
    <row r="976" spans="21:22" x14ac:dyDescent="0.3">
      <c r="U976" s="105" t="s">
        <v>1211</v>
      </c>
      <c r="V976" s="105"/>
    </row>
    <row r="977" spans="21:22" x14ac:dyDescent="0.3">
      <c r="U977" s="105" t="s">
        <v>1212</v>
      </c>
      <c r="V977" s="105"/>
    </row>
    <row r="978" spans="21:22" x14ac:dyDescent="0.3">
      <c r="U978" s="105" t="s">
        <v>1213</v>
      </c>
      <c r="V978" s="105"/>
    </row>
    <row r="979" spans="21:22" x14ac:dyDescent="0.3">
      <c r="U979" s="105" t="s">
        <v>1214</v>
      </c>
      <c r="V979" s="105"/>
    </row>
    <row r="980" spans="21:22" x14ac:dyDescent="0.3">
      <c r="U980" s="105" t="s">
        <v>1215</v>
      </c>
      <c r="V980" s="105"/>
    </row>
    <row r="981" spans="21:22" x14ac:dyDescent="0.3">
      <c r="U981" s="105" t="s">
        <v>1216</v>
      </c>
      <c r="V981" s="105"/>
    </row>
    <row r="982" spans="21:22" x14ac:dyDescent="0.3">
      <c r="U982" s="105" t="s">
        <v>1217</v>
      </c>
      <c r="V982" s="105"/>
    </row>
    <row r="983" spans="21:22" x14ac:dyDescent="0.3">
      <c r="U983" s="105" t="s">
        <v>1218</v>
      </c>
      <c r="V983" s="105"/>
    </row>
    <row r="984" spans="21:22" x14ac:dyDescent="0.3">
      <c r="U984" s="105" t="s">
        <v>1219</v>
      </c>
      <c r="V984" s="105"/>
    </row>
    <row r="985" spans="21:22" x14ac:dyDescent="0.3">
      <c r="U985" s="105" t="s">
        <v>1220</v>
      </c>
      <c r="V985" s="105"/>
    </row>
    <row r="986" spans="21:22" x14ac:dyDescent="0.3">
      <c r="U986" s="105" t="s">
        <v>1221</v>
      </c>
      <c r="V986" s="105"/>
    </row>
    <row r="987" spans="21:22" x14ac:dyDescent="0.3">
      <c r="U987" s="105" t="s">
        <v>1222</v>
      </c>
      <c r="V987" s="105"/>
    </row>
    <row r="988" spans="21:22" x14ac:dyDescent="0.3">
      <c r="U988" s="105" t="s">
        <v>1223</v>
      </c>
      <c r="V988" s="105"/>
    </row>
    <row r="989" spans="21:22" x14ac:dyDescent="0.3">
      <c r="U989" s="105" t="s">
        <v>1224</v>
      </c>
      <c r="V989" s="105"/>
    </row>
    <row r="990" spans="21:22" x14ac:dyDescent="0.3">
      <c r="U990" s="105" t="s">
        <v>1225</v>
      </c>
      <c r="V990" s="105"/>
    </row>
    <row r="991" spans="21:22" x14ac:dyDescent="0.3">
      <c r="U991" s="105" t="s">
        <v>1226</v>
      </c>
      <c r="V991" s="105"/>
    </row>
    <row r="992" spans="21:22" x14ac:dyDescent="0.3">
      <c r="U992" s="105" t="s">
        <v>1227</v>
      </c>
      <c r="V992" s="105"/>
    </row>
    <row r="993" spans="21:22" x14ac:dyDescent="0.3">
      <c r="U993" s="105" t="s">
        <v>1228</v>
      </c>
      <c r="V993" s="105"/>
    </row>
    <row r="994" spans="21:22" x14ac:dyDescent="0.3">
      <c r="U994" s="105" t="s">
        <v>1229</v>
      </c>
      <c r="V994" s="105"/>
    </row>
    <row r="995" spans="21:22" x14ac:dyDescent="0.3">
      <c r="U995" s="105" t="s">
        <v>1230</v>
      </c>
      <c r="V995" s="105"/>
    </row>
    <row r="996" spans="21:22" x14ac:dyDescent="0.3">
      <c r="U996" s="105" t="s">
        <v>1231</v>
      </c>
      <c r="V996" s="105"/>
    </row>
    <row r="997" spans="21:22" x14ac:dyDescent="0.3">
      <c r="U997" s="105" t="s">
        <v>1232</v>
      </c>
      <c r="V997" s="105"/>
    </row>
    <row r="998" spans="21:22" x14ac:dyDescent="0.3">
      <c r="U998" s="105" t="s">
        <v>1233</v>
      </c>
      <c r="V998" s="105"/>
    </row>
    <row r="999" spans="21:22" x14ac:dyDescent="0.3">
      <c r="U999" s="105" t="s">
        <v>1234</v>
      </c>
      <c r="V999" s="105"/>
    </row>
    <row r="1000" spans="21:22" x14ac:dyDescent="0.3">
      <c r="U1000" s="105" t="s">
        <v>1235</v>
      </c>
      <c r="V1000" s="105"/>
    </row>
    <row r="1001" spans="21:22" x14ac:dyDescent="0.3">
      <c r="U1001" s="105" t="s">
        <v>1236</v>
      </c>
      <c r="V1001" s="105"/>
    </row>
    <row r="1002" spans="21:22" x14ac:dyDescent="0.3">
      <c r="U1002" s="105" t="s">
        <v>1237</v>
      </c>
      <c r="V1002" s="105"/>
    </row>
    <row r="1003" spans="21:22" x14ac:dyDescent="0.3">
      <c r="U1003" s="105" t="s">
        <v>1238</v>
      </c>
      <c r="V1003" s="105"/>
    </row>
    <row r="1004" spans="21:22" x14ac:dyDescent="0.3">
      <c r="U1004" s="105" t="s">
        <v>1239</v>
      </c>
      <c r="V1004" s="105"/>
    </row>
    <row r="1005" spans="21:22" x14ac:dyDescent="0.3">
      <c r="U1005" s="105" t="s">
        <v>1240</v>
      </c>
      <c r="V1005" s="105"/>
    </row>
    <row r="1006" spans="21:22" x14ac:dyDescent="0.3">
      <c r="U1006" s="105" t="s">
        <v>1241</v>
      </c>
      <c r="V1006" s="105"/>
    </row>
    <row r="1007" spans="21:22" x14ac:dyDescent="0.3">
      <c r="U1007" s="105" t="s">
        <v>1242</v>
      </c>
      <c r="V1007" s="105"/>
    </row>
    <row r="1008" spans="21:22" x14ac:dyDescent="0.3">
      <c r="U1008" s="105" t="s">
        <v>1243</v>
      </c>
      <c r="V1008" s="105"/>
    </row>
    <row r="1009" spans="21:22" x14ac:dyDescent="0.3">
      <c r="U1009" s="105" t="s">
        <v>1244</v>
      </c>
      <c r="V1009" s="105"/>
    </row>
    <row r="1010" spans="21:22" x14ac:dyDescent="0.3">
      <c r="U1010" s="105" t="s">
        <v>1245</v>
      </c>
      <c r="V1010" s="105"/>
    </row>
    <row r="1011" spans="21:22" x14ac:dyDescent="0.3">
      <c r="U1011" s="105" t="s">
        <v>1246</v>
      </c>
      <c r="V1011" s="105"/>
    </row>
    <row r="1012" spans="21:22" x14ac:dyDescent="0.3">
      <c r="U1012" s="105" t="s">
        <v>1247</v>
      </c>
      <c r="V1012" s="105"/>
    </row>
    <row r="1013" spans="21:22" x14ac:dyDescent="0.3">
      <c r="U1013" s="105" t="s">
        <v>1248</v>
      </c>
      <c r="V1013" s="105"/>
    </row>
    <row r="1014" spans="21:22" x14ac:dyDescent="0.3">
      <c r="U1014" s="105" t="s">
        <v>1249</v>
      </c>
      <c r="V1014" s="105"/>
    </row>
    <row r="1015" spans="21:22" x14ac:dyDescent="0.3">
      <c r="U1015" s="105" t="s">
        <v>1250</v>
      </c>
      <c r="V1015" s="105"/>
    </row>
    <row r="1016" spans="21:22" x14ac:dyDescent="0.3">
      <c r="U1016" s="105" t="s">
        <v>1251</v>
      </c>
      <c r="V1016" s="105"/>
    </row>
    <row r="1017" spans="21:22" x14ac:dyDescent="0.3">
      <c r="U1017" s="105" t="s">
        <v>1252</v>
      </c>
      <c r="V1017" s="105"/>
    </row>
    <row r="1018" spans="21:22" x14ac:dyDescent="0.3">
      <c r="U1018" s="105" t="s">
        <v>1253</v>
      </c>
      <c r="V1018" s="105"/>
    </row>
    <row r="1019" spans="21:22" x14ac:dyDescent="0.3">
      <c r="U1019" s="105" t="s">
        <v>1254</v>
      </c>
      <c r="V1019" s="105"/>
    </row>
    <row r="1020" spans="21:22" x14ac:dyDescent="0.3">
      <c r="U1020" s="105" t="s">
        <v>1255</v>
      </c>
      <c r="V1020" s="105"/>
    </row>
    <row r="1021" spans="21:22" x14ac:dyDescent="0.3">
      <c r="U1021" s="105" t="s">
        <v>1256</v>
      </c>
      <c r="V1021" s="105"/>
    </row>
    <row r="1022" spans="21:22" x14ac:dyDescent="0.3">
      <c r="U1022" s="105" t="s">
        <v>1257</v>
      </c>
      <c r="V1022" s="105"/>
    </row>
    <row r="1023" spans="21:22" x14ac:dyDescent="0.3">
      <c r="U1023" s="105" t="s">
        <v>1258</v>
      </c>
      <c r="V1023" s="105"/>
    </row>
    <row r="1024" spans="21:22" x14ac:dyDescent="0.3">
      <c r="U1024" s="105" t="s">
        <v>1259</v>
      </c>
      <c r="V1024" s="105"/>
    </row>
    <row r="1025" spans="21:22" x14ac:dyDescent="0.3">
      <c r="U1025" s="105" t="s">
        <v>1260</v>
      </c>
      <c r="V1025" s="105"/>
    </row>
    <row r="1026" spans="21:22" x14ac:dyDescent="0.3">
      <c r="U1026" s="105" t="s">
        <v>1261</v>
      </c>
      <c r="V1026" s="105"/>
    </row>
    <row r="1027" spans="21:22" x14ac:dyDescent="0.3">
      <c r="U1027" s="105" t="s">
        <v>1262</v>
      </c>
      <c r="V1027" s="105"/>
    </row>
    <row r="1028" spans="21:22" x14ac:dyDescent="0.3">
      <c r="U1028" s="105" t="s">
        <v>1263</v>
      </c>
      <c r="V1028" s="105"/>
    </row>
    <row r="1029" spans="21:22" x14ac:dyDescent="0.3">
      <c r="U1029" s="105" t="s">
        <v>1264</v>
      </c>
      <c r="V1029" s="105"/>
    </row>
    <row r="1030" spans="21:22" x14ac:dyDescent="0.3">
      <c r="U1030" s="105" t="s">
        <v>1265</v>
      </c>
      <c r="V1030" s="105"/>
    </row>
    <row r="1031" spans="21:22" x14ac:dyDescent="0.3">
      <c r="U1031" s="105" t="s">
        <v>1266</v>
      </c>
      <c r="V1031" s="105"/>
    </row>
    <row r="1032" spans="21:22" x14ac:dyDescent="0.3">
      <c r="U1032" s="105" t="s">
        <v>1267</v>
      </c>
      <c r="V1032" s="105"/>
    </row>
    <row r="1033" spans="21:22" x14ac:dyDescent="0.3">
      <c r="U1033" s="105" t="s">
        <v>1268</v>
      </c>
      <c r="V1033" s="105"/>
    </row>
    <row r="1034" spans="21:22" x14ac:dyDescent="0.3">
      <c r="U1034" s="105" t="s">
        <v>1269</v>
      </c>
      <c r="V1034" s="105"/>
    </row>
    <row r="1035" spans="21:22" x14ac:dyDescent="0.3">
      <c r="U1035" s="105" t="s">
        <v>1270</v>
      </c>
      <c r="V1035" s="105"/>
    </row>
    <row r="1036" spans="21:22" x14ac:dyDescent="0.3">
      <c r="U1036" s="105" t="s">
        <v>1271</v>
      </c>
      <c r="V1036" s="105"/>
    </row>
    <row r="1037" spans="21:22" x14ac:dyDescent="0.3">
      <c r="U1037" s="105" t="s">
        <v>1272</v>
      </c>
      <c r="V1037" s="105"/>
    </row>
    <row r="1038" spans="21:22" x14ac:dyDescent="0.3">
      <c r="U1038" s="105" t="s">
        <v>1273</v>
      </c>
      <c r="V1038" s="105"/>
    </row>
    <row r="1039" spans="21:22" x14ac:dyDescent="0.3">
      <c r="U1039" s="105" t="s">
        <v>1274</v>
      </c>
      <c r="V1039" s="105"/>
    </row>
    <row r="1040" spans="21:22" x14ac:dyDescent="0.3">
      <c r="U1040" s="105" t="s">
        <v>1275</v>
      </c>
      <c r="V1040" s="105"/>
    </row>
    <row r="1041" spans="21:22" x14ac:dyDescent="0.3">
      <c r="U1041" s="105" t="s">
        <v>1276</v>
      </c>
      <c r="V1041" s="105"/>
    </row>
    <row r="1042" spans="21:22" x14ac:dyDescent="0.3">
      <c r="U1042" s="105" t="s">
        <v>1277</v>
      </c>
      <c r="V1042" s="105"/>
    </row>
    <row r="1043" spans="21:22" x14ac:dyDescent="0.3">
      <c r="U1043" s="105" t="s">
        <v>1278</v>
      </c>
      <c r="V1043" s="105"/>
    </row>
    <row r="1044" spans="21:22" x14ac:dyDescent="0.3">
      <c r="U1044" s="105" t="s">
        <v>1279</v>
      </c>
      <c r="V1044" s="105"/>
    </row>
    <row r="1045" spans="21:22" x14ac:dyDescent="0.3">
      <c r="U1045" s="105" t="s">
        <v>1280</v>
      </c>
      <c r="V1045" s="105"/>
    </row>
    <row r="1046" spans="21:22" x14ac:dyDescent="0.3">
      <c r="U1046" s="105" t="s">
        <v>1281</v>
      </c>
      <c r="V1046" s="105"/>
    </row>
    <row r="1047" spans="21:22" x14ac:dyDescent="0.3">
      <c r="U1047" s="105" t="s">
        <v>1282</v>
      </c>
      <c r="V1047" s="105"/>
    </row>
    <row r="1048" spans="21:22" x14ac:dyDescent="0.3">
      <c r="U1048" s="105" t="s">
        <v>1283</v>
      </c>
      <c r="V1048" s="105"/>
    </row>
    <row r="1049" spans="21:22" x14ac:dyDescent="0.3">
      <c r="U1049" s="105" t="s">
        <v>1284</v>
      </c>
      <c r="V1049" s="105"/>
    </row>
    <row r="1050" spans="21:22" x14ac:dyDescent="0.3">
      <c r="U1050" s="105" t="s">
        <v>1285</v>
      </c>
      <c r="V1050" s="105"/>
    </row>
    <row r="1051" spans="21:22" x14ac:dyDescent="0.3">
      <c r="U1051" s="105" t="s">
        <v>1286</v>
      </c>
      <c r="V1051" s="105"/>
    </row>
    <row r="1052" spans="21:22" x14ac:dyDescent="0.3">
      <c r="U1052" s="105" t="s">
        <v>1287</v>
      </c>
      <c r="V1052" s="105"/>
    </row>
    <row r="1053" spans="21:22" x14ac:dyDescent="0.3">
      <c r="U1053" s="105" t="s">
        <v>1288</v>
      </c>
      <c r="V1053" s="105"/>
    </row>
    <row r="1054" spans="21:22" x14ac:dyDescent="0.3">
      <c r="U1054" s="105" t="s">
        <v>1289</v>
      </c>
      <c r="V1054" s="105"/>
    </row>
    <row r="1055" spans="21:22" x14ac:dyDescent="0.3">
      <c r="U1055" s="105" t="s">
        <v>1290</v>
      </c>
      <c r="V1055" s="105"/>
    </row>
    <row r="1056" spans="21:22" x14ac:dyDescent="0.3">
      <c r="U1056" s="105" t="s">
        <v>1291</v>
      </c>
      <c r="V1056" s="105"/>
    </row>
    <row r="1057" spans="21:22" x14ac:dyDescent="0.3">
      <c r="U1057" s="105" t="s">
        <v>1292</v>
      </c>
      <c r="V1057" s="105"/>
    </row>
    <row r="1058" spans="21:22" x14ac:dyDescent="0.3">
      <c r="U1058" s="105" t="s">
        <v>1293</v>
      </c>
      <c r="V1058" s="105"/>
    </row>
    <row r="1059" spans="21:22" x14ac:dyDescent="0.3">
      <c r="U1059" s="105" t="s">
        <v>1294</v>
      </c>
      <c r="V1059" s="105"/>
    </row>
    <row r="1060" spans="21:22" x14ac:dyDescent="0.3">
      <c r="U1060" s="105" t="s">
        <v>1295</v>
      </c>
      <c r="V1060" s="105"/>
    </row>
    <row r="1061" spans="21:22" x14ac:dyDescent="0.3">
      <c r="U1061" s="105" t="s">
        <v>1296</v>
      </c>
      <c r="V1061" s="105"/>
    </row>
    <row r="1062" spans="21:22" x14ac:dyDescent="0.3">
      <c r="U1062" s="105" t="s">
        <v>1297</v>
      </c>
      <c r="V1062" s="105"/>
    </row>
    <row r="1063" spans="21:22" x14ac:dyDescent="0.3">
      <c r="U1063" s="105" t="s">
        <v>1298</v>
      </c>
      <c r="V1063" s="105"/>
    </row>
    <row r="1064" spans="21:22" x14ac:dyDescent="0.3">
      <c r="U1064" s="105" t="s">
        <v>1299</v>
      </c>
      <c r="V1064" s="105"/>
    </row>
    <row r="1065" spans="21:22" x14ac:dyDescent="0.3">
      <c r="U1065" s="105" t="s">
        <v>1300</v>
      </c>
      <c r="V1065" s="105"/>
    </row>
    <row r="1066" spans="21:22" x14ac:dyDescent="0.3">
      <c r="U1066" s="105" t="s">
        <v>1301</v>
      </c>
      <c r="V1066" s="105"/>
    </row>
    <row r="1067" spans="21:22" x14ac:dyDescent="0.3">
      <c r="U1067" s="105" t="s">
        <v>1302</v>
      </c>
      <c r="V1067" s="105"/>
    </row>
    <row r="1068" spans="21:22" x14ac:dyDescent="0.3">
      <c r="U1068" s="105" t="s">
        <v>1303</v>
      </c>
      <c r="V1068" s="105"/>
    </row>
    <row r="1069" spans="21:22" x14ac:dyDescent="0.3">
      <c r="U1069" s="105" t="s">
        <v>1304</v>
      </c>
      <c r="V1069" s="105"/>
    </row>
    <row r="1070" spans="21:22" x14ac:dyDescent="0.3">
      <c r="U1070" s="105" t="s">
        <v>1305</v>
      </c>
      <c r="V1070" s="105"/>
    </row>
    <row r="1071" spans="21:22" x14ac:dyDescent="0.3">
      <c r="U1071" s="105" t="s">
        <v>1306</v>
      </c>
      <c r="V1071" s="105"/>
    </row>
    <row r="1072" spans="21:22" x14ac:dyDescent="0.3">
      <c r="U1072" s="105" t="s">
        <v>1307</v>
      </c>
      <c r="V1072" s="105"/>
    </row>
    <row r="1073" spans="21:22" x14ac:dyDescent="0.3">
      <c r="U1073" s="105" t="s">
        <v>1308</v>
      </c>
      <c r="V1073" s="105"/>
    </row>
    <row r="1074" spans="21:22" x14ac:dyDescent="0.3">
      <c r="U1074" s="105" t="s">
        <v>1309</v>
      </c>
      <c r="V1074" s="105"/>
    </row>
    <row r="1075" spans="21:22" x14ac:dyDescent="0.3">
      <c r="U1075" s="105" t="s">
        <v>1310</v>
      </c>
      <c r="V1075" s="105"/>
    </row>
    <row r="1076" spans="21:22" x14ac:dyDescent="0.3">
      <c r="U1076" s="105" t="s">
        <v>1311</v>
      </c>
      <c r="V1076" s="105"/>
    </row>
    <row r="1077" spans="21:22" x14ac:dyDescent="0.3">
      <c r="U1077" s="105" t="s">
        <v>1312</v>
      </c>
      <c r="V1077" s="105"/>
    </row>
    <row r="1078" spans="21:22" x14ac:dyDescent="0.3">
      <c r="U1078" s="105" t="s">
        <v>1313</v>
      </c>
      <c r="V1078" s="105"/>
    </row>
    <row r="1079" spans="21:22" x14ac:dyDescent="0.3">
      <c r="U1079" s="105" t="s">
        <v>1314</v>
      </c>
      <c r="V1079" s="105"/>
    </row>
    <row r="1080" spans="21:22" x14ac:dyDescent="0.3">
      <c r="U1080" s="105" t="s">
        <v>1315</v>
      </c>
      <c r="V1080" s="105"/>
    </row>
    <row r="1081" spans="21:22" x14ac:dyDescent="0.3">
      <c r="U1081" s="105" t="s">
        <v>1316</v>
      </c>
      <c r="V1081" s="105"/>
    </row>
    <row r="1082" spans="21:22" x14ac:dyDescent="0.3">
      <c r="U1082" s="105" t="s">
        <v>1317</v>
      </c>
      <c r="V1082" s="105"/>
    </row>
    <row r="1083" spans="21:22" x14ac:dyDescent="0.3">
      <c r="U1083" s="105" t="s">
        <v>1318</v>
      </c>
      <c r="V1083" s="105"/>
    </row>
    <row r="1084" spans="21:22" x14ac:dyDescent="0.3">
      <c r="U1084" s="105" t="s">
        <v>1319</v>
      </c>
      <c r="V1084" s="105"/>
    </row>
    <row r="1085" spans="21:22" x14ac:dyDescent="0.3">
      <c r="U1085" s="105" t="s">
        <v>1320</v>
      </c>
      <c r="V1085" s="105"/>
    </row>
    <row r="1086" spans="21:22" x14ac:dyDescent="0.3">
      <c r="U1086" s="105" t="s">
        <v>1321</v>
      </c>
      <c r="V1086" s="105"/>
    </row>
    <row r="1087" spans="21:22" x14ac:dyDescent="0.3">
      <c r="U1087" s="105" t="s">
        <v>1322</v>
      </c>
      <c r="V1087" s="105"/>
    </row>
    <row r="1088" spans="21:22" x14ac:dyDescent="0.3">
      <c r="U1088" s="105" t="s">
        <v>1323</v>
      </c>
      <c r="V1088" s="105"/>
    </row>
    <row r="1089" spans="21:22" x14ac:dyDescent="0.3">
      <c r="U1089" s="105" t="s">
        <v>1324</v>
      </c>
      <c r="V1089" s="105"/>
    </row>
    <row r="1090" spans="21:22" x14ac:dyDescent="0.3">
      <c r="U1090" s="105" t="s">
        <v>1325</v>
      </c>
      <c r="V1090" s="105"/>
    </row>
    <row r="1091" spans="21:22" x14ac:dyDescent="0.3">
      <c r="U1091" s="105" t="s">
        <v>1326</v>
      </c>
      <c r="V1091" s="105"/>
    </row>
    <row r="1092" spans="21:22" x14ac:dyDescent="0.3">
      <c r="U1092" s="105" t="s">
        <v>1327</v>
      </c>
      <c r="V1092" s="105"/>
    </row>
    <row r="1093" spans="21:22" x14ac:dyDescent="0.3">
      <c r="U1093" s="105" t="s">
        <v>1328</v>
      </c>
      <c r="V1093" s="105"/>
    </row>
    <row r="1094" spans="21:22" x14ac:dyDescent="0.3">
      <c r="U1094" s="105" t="s">
        <v>1329</v>
      </c>
      <c r="V1094" s="105"/>
    </row>
    <row r="1095" spans="21:22" x14ac:dyDescent="0.3">
      <c r="U1095" s="105" t="s">
        <v>1330</v>
      </c>
      <c r="V1095" s="105"/>
    </row>
    <row r="1096" spans="21:22" x14ac:dyDescent="0.3">
      <c r="U1096" s="105" t="s">
        <v>1331</v>
      </c>
      <c r="V1096" s="105"/>
    </row>
    <row r="1097" spans="21:22" x14ac:dyDescent="0.3">
      <c r="U1097" s="105" t="s">
        <v>1332</v>
      </c>
      <c r="V1097" s="105"/>
    </row>
    <row r="1098" spans="21:22" x14ac:dyDescent="0.3">
      <c r="U1098" s="105" t="s">
        <v>1333</v>
      </c>
      <c r="V1098" s="105"/>
    </row>
    <row r="1099" spans="21:22" x14ac:dyDescent="0.3">
      <c r="U1099" s="105" t="s">
        <v>1334</v>
      </c>
      <c r="V1099" s="105"/>
    </row>
    <row r="1100" spans="21:22" x14ac:dyDescent="0.3">
      <c r="U1100" s="105" t="s">
        <v>1335</v>
      </c>
      <c r="V1100" s="105"/>
    </row>
    <row r="1101" spans="21:22" x14ac:dyDescent="0.3">
      <c r="U1101" s="105" t="s">
        <v>1336</v>
      </c>
      <c r="V1101" s="105"/>
    </row>
    <row r="1102" spans="21:22" x14ac:dyDescent="0.3">
      <c r="U1102" s="105" t="s">
        <v>1337</v>
      </c>
      <c r="V1102" s="105"/>
    </row>
    <row r="1103" spans="21:22" x14ac:dyDescent="0.3">
      <c r="U1103" s="105" t="s">
        <v>1338</v>
      </c>
      <c r="V1103" s="105"/>
    </row>
    <row r="1104" spans="21:22" x14ac:dyDescent="0.3">
      <c r="U1104" s="105" t="s">
        <v>1339</v>
      </c>
      <c r="V1104" s="105"/>
    </row>
    <row r="1105" spans="21:22" x14ac:dyDescent="0.3">
      <c r="U1105" s="105" t="s">
        <v>1340</v>
      </c>
      <c r="V1105" s="105"/>
    </row>
    <row r="1106" spans="21:22" x14ac:dyDescent="0.3">
      <c r="U1106" s="105" t="s">
        <v>1341</v>
      </c>
      <c r="V1106" s="105"/>
    </row>
    <row r="1107" spans="21:22" x14ac:dyDescent="0.3">
      <c r="U1107" s="105" t="s">
        <v>1342</v>
      </c>
      <c r="V1107" s="105"/>
    </row>
    <row r="1108" spans="21:22" x14ac:dyDescent="0.3">
      <c r="U1108" s="105" t="s">
        <v>1343</v>
      </c>
      <c r="V1108" s="105"/>
    </row>
    <row r="1109" spans="21:22" x14ac:dyDescent="0.3">
      <c r="U1109" s="105" t="s">
        <v>1344</v>
      </c>
      <c r="V1109" s="105"/>
    </row>
    <row r="1110" spans="21:22" x14ac:dyDescent="0.3">
      <c r="U1110" s="105" t="s">
        <v>1345</v>
      </c>
      <c r="V1110" s="105"/>
    </row>
    <row r="1111" spans="21:22" x14ac:dyDescent="0.3">
      <c r="U1111" s="105" t="s">
        <v>1346</v>
      </c>
      <c r="V1111" s="105"/>
    </row>
    <row r="1112" spans="21:22" x14ac:dyDescent="0.3">
      <c r="U1112" s="105" t="s">
        <v>1347</v>
      </c>
      <c r="V1112" s="105"/>
    </row>
    <row r="1113" spans="21:22" x14ac:dyDescent="0.3">
      <c r="U1113" s="105" t="s">
        <v>1348</v>
      </c>
      <c r="V1113" s="105"/>
    </row>
    <row r="1114" spans="21:22" x14ac:dyDescent="0.3">
      <c r="U1114" s="105" t="s">
        <v>1349</v>
      </c>
      <c r="V1114" s="105"/>
    </row>
    <row r="1115" spans="21:22" x14ac:dyDescent="0.3">
      <c r="U1115" s="105" t="s">
        <v>1350</v>
      </c>
      <c r="V1115" s="105"/>
    </row>
    <row r="1116" spans="21:22" x14ac:dyDescent="0.3">
      <c r="U1116" s="105" t="s">
        <v>1351</v>
      </c>
      <c r="V1116" s="105"/>
    </row>
    <row r="1117" spans="21:22" x14ac:dyDescent="0.3">
      <c r="U1117" s="105" t="s">
        <v>1352</v>
      </c>
      <c r="V1117" s="105"/>
    </row>
    <row r="1118" spans="21:22" x14ac:dyDescent="0.3">
      <c r="U1118" s="105" t="s">
        <v>1353</v>
      </c>
      <c r="V1118" s="105"/>
    </row>
    <row r="1119" spans="21:22" x14ac:dyDescent="0.3">
      <c r="U1119" s="105" t="s">
        <v>1354</v>
      </c>
      <c r="V1119" s="105"/>
    </row>
    <row r="1120" spans="21:22" x14ac:dyDescent="0.3">
      <c r="U1120" s="105" t="s">
        <v>1355</v>
      </c>
      <c r="V1120" s="105"/>
    </row>
    <row r="1121" spans="21:22" x14ac:dyDescent="0.3">
      <c r="U1121" s="105" t="s">
        <v>1356</v>
      </c>
      <c r="V1121" s="105"/>
    </row>
    <row r="1122" spans="21:22" x14ac:dyDescent="0.3">
      <c r="U1122" s="105" t="s">
        <v>1357</v>
      </c>
      <c r="V1122" s="105"/>
    </row>
    <row r="1123" spans="21:22" x14ac:dyDescent="0.3">
      <c r="U1123" s="105" t="s">
        <v>1358</v>
      </c>
      <c r="V1123" s="105"/>
    </row>
    <row r="1124" spans="21:22" x14ac:dyDescent="0.3">
      <c r="U1124" s="105" t="s">
        <v>1359</v>
      </c>
      <c r="V1124" s="105"/>
    </row>
    <row r="1125" spans="21:22" x14ac:dyDescent="0.3">
      <c r="U1125" s="105" t="s">
        <v>1360</v>
      </c>
      <c r="V1125" s="105"/>
    </row>
    <row r="1126" spans="21:22" x14ac:dyDescent="0.3">
      <c r="U1126" s="105" t="s">
        <v>1361</v>
      </c>
      <c r="V1126" s="105"/>
    </row>
    <row r="1127" spans="21:22" x14ac:dyDescent="0.3">
      <c r="U1127" s="105" t="s">
        <v>1362</v>
      </c>
      <c r="V1127" s="105"/>
    </row>
    <row r="1128" spans="21:22" x14ac:dyDescent="0.3">
      <c r="U1128" s="105" t="s">
        <v>1363</v>
      </c>
      <c r="V1128" s="105"/>
    </row>
    <row r="1129" spans="21:22" x14ac:dyDescent="0.3">
      <c r="U1129" s="105" t="s">
        <v>1364</v>
      </c>
      <c r="V1129" s="105"/>
    </row>
    <row r="1130" spans="21:22" x14ac:dyDescent="0.3">
      <c r="U1130" s="105" t="s">
        <v>1365</v>
      </c>
      <c r="V1130" s="105"/>
    </row>
    <row r="1131" spans="21:22" x14ac:dyDescent="0.3">
      <c r="U1131" s="105" t="s">
        <v>1366</v>
      </c>
      <c r="V1131" s="105"/>
    </row>
    <row r="1132" spans="21:22" x14ac:dyDescent="0.3">
      <c r="U1132" s="105" t="s">
        <v>1367</v>
      </c>
      <c r="V1132" s="105"/>
    </row>
    <row r="1133" spans="21:22" x14ac:dyDescent="0.3">
      <c r="U1133" s="105" t="s">
        <v>1368</v>
      </c>
      <c r="V1133" s="105"/>
    </row>
    <row r="1134" spans="21:22" x14ac:dyDescent="0.3">
      <c r="U1134" s="105" t="s">
        <v>1369</v>
      </c>
      <c r="V1134" s="105"/>
    </row>
    <row r="1135" spans="21:22" x14ac:dyDescent="0.3">
      <c r="U1135" s="105" t="s">
        <v>1370</v>
      </c>
      <c r="V1135" s="105"/>
    </row>
    <row r="1136" spans="21:22" x14ac:dyDescent="0.3">
      <c r="U1136" s="105" t="s">
        <v>1371</v>
      </c>
      <c r="V1136" s="105"/>
    </row>
    <row r="1137" spans="21:22" x14ac:dyDescent="0.3">
      <c r="U1137" s="105" t="s">
        <v>1372</v>
      </c>
      <c r="V1137" s="105"/>
    </row>
    <row r="1138" spans="21:22" x14ac:dyDescent="0.3">
      <c r="U1138" s="105" t="s">
        <v>1373</v>
      </c>
      <c r="V1138" s="105"/>
    </row>
    <row r="1139" spans="21:22" x14ac:dyDescent="0.3">
      <c r="U1139" s="105" t="s">
        <v>1374</v>
      </c>
      <c r="V1139" s="105"/>
    </row>
    <row r="1140" spans="21:22" x14ac:dyDescent="0.3">
      <c r="U1140" s="105" t="s">
        <v>1375</v>
      </c>
      <c r="V1140" s="105"/>
    </row>
    <row r="1141" spans="21:22" x14ac:dyDescent="0.3">
      <c r="U1141" s="105" t="s">
        <v>1376</v>
      </c>
      <c r="V1141" s="105"/>
    </row>
    <row r="1142" spans="21:22" x14ac:dyDescent="0.3">
      <c r="U1142" s="105" t="s">
        <v>1377</v>
      </c>
      <c r="V1142" s="105"/>
    </row>
    <row r="1143" spans="21:22" x14ac:dyDescent="0.3">
      <c r="U1143" s="105" t="s">
        <v>1378</v>
      </c>
      <c r="V1143" s="105"/>
    </row>
    <row r="1144" spans="21:22" x14ac:dyDescent="0.3">
      <c r="U1144" s="105" t="s">
        <v>1379</v>
      </c>
      <c r="V1144" s="105"/>
    </row>
    <row r="1145" spans="21:22" x14ac:dyDescent="0.3">
      <c r="U1145" s="105" t="s">
        <v>1380</v>
      </c>
      <c r="V1145" s="105"/>
    </row>
    <row r="1146" spans="21:22" x14ac:dyDescent="0.3">
      <c r="U1146" s="105" t="s">
        <v>1381</v>
      </c>
      <c r="V1146" s="105"/>
    </row>
    <row r="1147" spans="21:22" x14ac:dyDescent="0.3">
      <c r="U1147" s="105" t="s">
        <v>1382</v>
      </c>
      <c r="V1147" s="105"/>
    </row>
    <row r="1148" spans="21:22" x14ac:dyDescent="0.3">
      <c r="U1148" s="105" t="s">
        <v>1383</v>
      </c>
      <c r="V1148" s="105"/>
    </row>
    <row r="1149" spans="21:22" x14ac:dyDescent="0.3">
      <c r="U1149" s="105" t="s">
        <v>1384</v>
      </c>
      <c r="V1149" s="105"/>
    </row>
    <row r="1150" spans="21:22" x14ac:dyDescent="0.3">
      <c r="U1150" s="105" t="s">
        <v>1385</v>
      </c>
      <c r="V1150" s="105"/>
    </row>
    <row r="1151" spans="21:22" x14ac:dyDescent="0.3">
      <c r="U1151" s="105" t="s">
        <v>1386</v>
      </c>
      <c r="V1151" s="105"/>
    </row>
    <row r="1152" spans="21:22" x14ac:dyDescent="0.3">
      <c r="U1152" s="105" t="s">
        <v>1387</v>
      </c>
      <c r="V1152" s="105"/>
    </row>
    <row r="1153" spans="21:22" x14ac:dyDescent="0.3">
      <c r="U1153" s="105" t="s">
        <v>1388</v>
      </c>
      <c r="V1153" s="105"/>
    </row>
    <row r="1154" spans="21:22" x14ac:dyDescent="0.3">
      <c r="U1154" s="105" t="s">
        <v>1389</v>
      </c>
      <c r="V1154" s="105"/>
    </row>
    <row r="1155" spans="21:22" x14ac:dyDescent="0.3">
      <c r="U1155" s="105" t="s">
        <v>1390</v>
      </c>
      <c r="V1155" s="105"/>
    </row>
    <row r="1156" spans="21:22" x14ac:dyDescent="0.3">
      <c r="U1156" s="105" t="s">
        <v>1391</v>
      </c>
      <c r="V1156" s="105"/>
    </row>
    <row r="1157" spans="21:22" x14ac:dyDescent="0.3">
      <c r="U1157" s="105" t="s">
        <v>1392</v>
      </c>
      <c r="V1157" s="105"/>
    </row>
    <row r="1158" spans="21:22" x14ac:dyDescent="0.3">
      <c r="U1158" s="105" t="s">
        <v>1393</v>
      </c>
      <c r="V1158" s="105"/>
    </row>
    <row r="1159" spans="21:22" x14ac:dyDescent="0.3">
      <c r="U1159" s="105" t="s">
        <v>1394</v>
      </c>
      <c r="V1159" s="105"/>
    </row>
    <row r="1160" spans="21:22" x14ac:dyDescent="0.3">
      <c r="U1160" s="105" t="s">
        <v>1395</v>
      </c>
      <c r="V1160" s="105"/>
    </row>
    <row r="1161" spans="21:22" x14ac:dyDescent="0.3">
      <c r="U1161" s="105" t="s">
        <v>1396</v>
      </c>
      <c r="V1161" s="105"/>
    </row>
    <row r="1162" spans="21:22" x14ac:dyDescent="0.3">
      <c r="U1162" s="105" t="s">
        <v>1397</v>
      </c>
      <c r="V1162" s="105"/>
    </row>
    <row r="1163" spans="21:22" x14ac:dyDescent="0.3">
      <c r="U1163" s="105" t="s">
        <v>1398</v>
      </c>
      <c r="V1163" s="105"/>
    </row>
    <row r="1164" spans="21:22" x14ac:dyDescent="0.3">
      <c r="U1164" s="105" t="s">
        <v>1399</v>
      </c>
      <c r="V1164" s="105"/>
    </row>
    <row r="1165" spans="21:22" x14ac:dyDescent="0.3">
      <c r="U1165" s="105" t="s">
        <v>1400</v>
      </c>
      <c r="V1165" s="105"/>
    </row>
    <row r="1166" spans="21:22" x14ac:dyDescent="0.3">
      <c r="U1166" s="105" t="s">
        <v>1401</v>
      </c>
      <c r="V1166" s="105"/>
    </row>
    <row r="1167" spans="21:22" x14ac:dyDescent="0.3">
      <c r="U1167" s="105" t="s">
        <v>1402</v>
      </c>
      <c r="V1167" s="105"/>
    </row>
    <row r="1168" spans="21:22" x14ac:dyDescent="0.3">
      <c r="U1168" s="105" t="s">
        <v>1403</v>
      </c>
      <c r="V1168" s="105"/>
    </row>
    <row r="1169" spans="21:22" x14ac:dyDescent="0.3">
      <c r="U1169" s="105" t="s">
        <v>1404</v>
      </c>
      <c r="V1169" s="105"/>
    </row>
    <row r="1170" spans="21:22" x14ac:dyDescent="0.3">
      <c r="U1170" s="105" t="s">
        <v>1405</v>
      </c>
      <c r="V1170" s="105"/>
    </row>
    <row r="1171" spans="21:22" x14ac:dyDescent="0.3">
      <c r="U1171" s="105" t="s">
        <v>1406</v>
      </c>
      <c r="V1171" s="105"/>
    </row>
    <row r="1172" spans="21:22" x14ac:dyDescent="0.3">
      <c r="U1172" s="105" t="s">
        <v>1407</v>
      </c>
      <c r="V1172" s="105"/>
    </row>
    <row r="1173" spans="21:22" x14ac:dyDescent="0.3">
      <c r="U1173" s="105" t="s">
        <v>1408</v>
      </c>
      <c r="V1173" s="105"/>
    </row>
    <row r="1174" spans="21:22" x14ac:dyDescent="0.3">
      <c r="U1174" s="105" t="s">
        <v>1409</v>
      </c>
      <c r="V1174" s="105"/>
    </row>
    <row r="1175" spans="21:22" x14ac:dyDescent="0.3">
      <c r="U1175" s="105" t="s">
        <v>1410</v>
      </c>
      <c r="V1175" s="105"/>
    </row>
    <row r="1176" spans="21:22" x14ac:dyDescent="0.3">
      <c r="U1176" s="105" t="s">
        <v>1411</v>
      </c>
      <c r="V1176" s="105"/>
    </row>
    <row r="1177" spans="21:22" x14ac:dyDescent="0.3">
      <c r="U1177" s="105" t="s">
        <v>1412</v>
      </c>
      <c r="V1177" s="105"/>
    </row>
    <row r="1178" spans="21:22" x14ac:dyDescent="0.3">
      <c r="U1178" s="105" t="s">
        <v>1413</v>
      </c>
      <c r="V1178" s="105"/>
    </row>
    <row r="1179" spans="21:22" x14ac:dyDescent="0.3">
      <c r="U1179" s="105" t="s">
        <v>1414</v>
      </c>
      <c r="V1179" s="105"/>
    </row>
    <row r="1180" spans="21:22" x14ac:dyDescent="0.3">
      <c r="U1180" s="105" t="s">
        <v>1415</v>
      </c>
      <c r="V1180" s="105"/>
    </row>
    <row r="1181" spans="21:22" x14ac:dyDescent="0.3">
      <c r="U1181" s="105" t="s">
        <v>1416</v>
      </c>
      <c r="V1181" s="105"/>
    </row>
    <row r="1182" spans="21:22" x14ac:dyDescent="0.3">
      <c r="U1182" s="105" t="s">
        <v>1417</v>
      </c>
      <c r="V1182" s="105"/>
    </row>
    <row r="1183" spans="21:22" x14ac:dyDescent="0.3">
      <c r="U1183" s="105" t="s">
        <v>1418</v>
      </c>
      <c r="V1183" s="105"/>
    </row>
    <row r="1184" spans="21:22" x14ac:dyDescent="0.3">
      <c r="U1184" s="105" t="s">
        <v>1419</v>
      </c>
      <c r="V1184" s="105"/>
    </row>
    <row r="1185" spans="21:22" x14ac:dyDescent="0.3">
      <c r="U1185" s="105" t="s">
        <v>1420</v>
      </c>
      <c r="V1185" s="105"/>
    </row>
    <row r="1186" spans="21:22" x14ac:dyDescent="0.3">
      <c r="U1186" s="105" t="s">
        <v>1421</v>
      </c>
      <c r="V1186" s="105"/>
    </row>
    <row r="1187" spans="21:22" x14ac:dyDescent="0.3">
      <c r="U1187" s="105" t="s">
        <v>1422</v>
      </c>
      <c r="V1187" s="105"/>
    </row>
    <row r="1188" spans="21:22" x14ac:dyDescent="0.3">
      <c r="U1188" s="105" t="s">
        <v>1423</v>
      </c>
      <c r="V1188" s="105"/>
    </row>
    <row r="1189" spans="21:22" x14ac:dyDescent="0.3">
      <c r="U1189" s="105" t="s">
        <v>1424</v>
      </c>
      <c r="V1189" s="105"/>
    </row>
    <row r="1190" spans="21:22" x14ac:dyDescent="0.3">
      <c r="U1190" s="105" t="s">
        <v>1425</v>
      </c>
      <c r="V1190" s="105"/>
    </row>
    <row r="1191" spans="21:22" x14ac:dyDescent="0.3">
      <c r="U1191" s="105" t="s">
        <v>1426</v>
      </c>
      <c r="V1191" s="105"/>
    </row>
    <row r="1192" spans="21:22" x14ac:dyDescent="0.3">
      <c r="U1192" s="105" t="s">
        <v>1427</v>
      </c>
      <c r="V1192" s="105"/>
    </row>
    <row r="1193" spans="21:22" x14ac:dyDescent="0.3">
      <c r="U1193" s="105" t="s">
        <v>1428</v>
      </c>
      <c r="V1193" s="105"/>
    </row>
    <row r="1194" spans="21:22" x14ac:dyDescent="0.3">
      <c r="U1194" s="105" t="s">
        <v>1429</v>
      </c>
      <c r="V1194" s="105"/>
    </row>
    <row r="1195" spans="21:22" x14ac:dyDescent="0.3">
      <c r="U1195" s="105" t="s">
        <v>1430</v>
      </c>
      <c r="V1195" s="105"/>
    </row>
    <row r="1196" spans="21:22" x14ac:dyDescent="0.3">
      <c r="U1196" s="105" t="s">
        <v>1431</v>
      </c>
      <c r="V1196" s="105"/>
    </row>
    <row r="1197" spans="21:22" x14ac:dyDescent="0.3">
      <c r="U1197" s="105" t="s">
        <v>1432</v>
      </c>
      <c r="V1197" s="105"/>
    </row>
    <row r="1198" spans="21:22" x14ac:dyDescent="0.3">
      <c r="U1198" s="105" t="s">
        <v>1433</v>
      </c>
      <c r="V1198" s="105"/>
    </row>
    <row r="1199" spans="21:22" x14ac:dyDescent="0.3">
      <c r="U1199" s="105" t="s">
        <v>1434</v>
      </c>
      <c r="V1199" s="105"/>
    </row>
    <row r="1200" spans="21:22" x14ac:dyDescent="0.3">
      <c r="U1200" s="105" t="s">
        <v>1435</v>
      </c>
      <c r="V1200" s="105"/>
    </row>
    <row r="1201" spans="21:22" x14ac:dyDescent="0.3">
      <c r="U1201" s="105" t="s">
        <v>1436</v>
      </c>
      <c r="V1201" s="105"/>
    </row>
    <row r="1202" spans="21:22" x14ac:dyDescent="0.3">
      <c r="U1202" s="105" t="s">
        <v>1437</v>
      </c>
      <c r="V1202" s="105"/>
    </row>
    <row r="1203" spans="21:22" x14ac:dyDescent="0.3">
      <c r="U1203" s="105" t="s">
        <v>1438</v>
      </c>
      <c r="V1203" s="105"/>
    </row>
    <row r="1204" spans="21:22" x14ac:dyDescent="0.3">
      <c r="U1204" s="105" t="s">
        <v>1439</v>
      </c>
      <c r="V1204" s="105"/>
    </row>
    <row r="1205" spans="21:22" x14ac:dyDescent="0.3">
      <c r="U1205" s="105" t="s">
        <v>1440</v>
      </c>
      <c r="V1205" s="105"/>
    </row>
    <row r="1206" spans="21:22" x14ac:dyDescent="0.3">
      <c r="U1206" s="105" t="s">
        <v>1441</v>
      </c>
      <c r="V1206" s="105"/>
    </row>
    <row r="1207" spans="21:22" x14ac:dyDescent="0.3">
      <c r="U1207" s="105" t="s">
        <v>1442</v>
      </c>
      <c r="V1207" s="105"/>
    </row>
    <row r="1208" spans="21:22" x14ac:dyDescent="0.3">
      <c r="U1208" s="105" t="s">
        <v>1443</v>
      </c>
      <c r="V1208" s="105"/>
    </row>
    <row r="1209" spans="21:22" x14ac:dyDescent="0.3">
      <c r="U1209" s="105" t="s">
        <v>1444</v>
      </c>
      <c r="V1209" s="105"/>
    </row>
    <row r="1210" spans="21:22" x14ac:dyDescent="0.3">
      <c r="U1210" s="105" t="s">
        <v>1445</v>
      </c>
      <c r="V1210" s="105"/>
    </row>
    <row r="1211" spans="21:22" x14ac:dyDescent="0.3">
      <c r="U1211" s="105" t="s">
        <v>1446</v>
      </c>
      <c r="V1211" s="105"/>
    </row>
    <row r="1212" spans="21:22" x14ac:dyDescent="0.3">
      <c r="U1212" s="105" t="s">
        <v>1447</v>
      </c>
      <c r="V1212" s="105"/>
    </row>
    <row r="1213" spans="21:22" x14ac:dyDescent="0.3">
      <c r="U1213" s="105" t="s">
        <v>1448</v>
      </c>
      <c r="V1213" s="105"/>
    </row>
    <row r="1214" spans="21:22" x14ac:dyDescent="0.3">
      <c r="U1214" s="105" t="s">
        <v>1449</v>
      </c>
      <c r="V1214" s="105"/>
    </row>
    <row r="1215" spans="21:22" x14ac:dyDescent="0.3">
      <c r="U1215" s="105" t="s">
        <v>1450</v>
      </c>
      <c r="V1215" s="105"/>
    </row>
    <row r="1216" spans="21:22" x14ac:dyDescent="0.3">
      <c r="U1216" s="105" t="s">
        <v>1451</v>
      </c>
      <c r="V1216" s="105"/>
    </row>
    <row r="1217" spans="21:22" x14ac:dyDescent="0.3">
      <c r="U1217" s="105" t="s">
        <v>1452</v>
      </c>
      <c r="V1217" s="105"/>
    </row>
    <row r="1218" spans="21:22" x14ac:dyDescent="0.3">
      <c r="U1218" s="105" t="s">
        <v>1453</v>
      </c>
      <c r="V1218" s="105"/>
    </row>
    <row r="1219" spans="21:22" x14ac:dyDescent="0.3">
      <c r="U1219" s="105" t="s">
        <v>1454</v>
      </c>
      <c r="V1219" s="105"/>
    </row>
    <row r="1220" spans="21:22" x14ac:dyDescent="0.3">
      <c r="U1220" s="105" t="s">
        <v>1455</v>
      </c>
      <c r="V1220" s="105"/>
    </row>
    <row r="1221" spans="21:22" x14ac:dyDescent="0.3">
      <c r="U1221" s="105" t="s">
        <v>1456</v>
      </c>
      <c r="V1221" s="105"/>
    </row>
    <row r="1222" spans="21:22" x14ac:dyDescent="0.3">
      <c r="U1222" s="105" t="s">
        <v>1457</v>
      </c>
      <c r="V1222" s="105"/>
    </row>
    <row r="1223" spans="21:22" x14ac:dyDescent="0.3">
      <c r="U1223" s="105" t="s">
        <v>1458</v>
      </c>
      <c r="V1223" s="105"/>
    </row>
    <row r="1224" spans="21:22" x14ac:dyDescent="0.3">
      <c r="U1224" s="105" t="s">
        <v>1459</v>
      </c>
      <c r="V1224" s="105"/>
    </row>
    <row r="1225" spans="21:22" x14ac:dyDescent="0.3">
      <c r="U1225" s="105" t="s">
        <v>1460</v>
      </c>
      <c r="V1225" s="105"/>
    </row>
    <row r="1226" spans="21:22" x14ac:dyDescent="0.3">
      <c r="U1226" s="105" t="s">
        <v>1461</v>
      </c>
      <c r="V1226" s="105"/>
    </row>
    <row r="1227" spans="21:22" x14ac:dyDescent="0.3">
      <c r="U1227" s="105" t="s">
        <v>1462</v>
      </c>
      <c r="V1227" s="105"/>
    </row>
    <row r="1228" spans="21:22" x14ac:dyDescent="0.3">
      <c r="U1228" s="105" t="s">
        <v>1463</v>
      </c>
      <c r="V1228" s="105"/>
    </row>
    <row r="1229" spans="21:22" x14ac:dyDescent="0.3">
      <c r="U1229" s="105" t="s">
        <v>1464</v>
      </c>
      <c r="V1229" s="105"/>
    </row>
    <row r="1230" spans="21:22" x14ac:dyDescent="0.3">
      <c r="U1230" s="105" t="s">
        <v>1465</v>
      </c>
      <c r="V1230" s="105"/>
    </row>
    <row r="1231" spans="21:22" x14ac:dyDescent="0.3">
      <c r="U1231" s="105" t="s">
        <v>1466</v>
      </c>
      <c r="V1231" s="105"/>
    </row>
    <row r="1232" spans="21:22" x14ac:dyDescent="0.3">
      <c r="U1232" s="105" t="s">
        <v>1467</v>
      </c>
      <c r="V1232" s="105"/>
    </row>
    <row r="1233" spans="21:22" x14ac:dyDescent="0.3">
      <c r="U1233" s="105" t="s">
        <v>1468</v>
      </c>
      <c r="V1233" s="105"/>
    </row>
    <row r="1234" spans="21:22" x14ac:dyDescent="0.3">
      <c r="U1234" s="105" t="s">
        <v>1469</v>
      </c>
      <c r="V1234" s="105"/>
    </row>
    <row r="1235" spans="21:22" x14ac:dyDescent="0.3">
      <c r="U1235" s="105" t="s">
        <v>1470</v>
      </c>
      <c r="V1235" s="105"/>
    </row>
    <row r="1236" spans="21:22" x14ac:dyDescent="0.3">
      <c r="U1236" s="105" t="s">
        <v>1471</v>
      </c>
      <c r="V1236" s="105"/>
    </row>
    <row r="1237" spans="21:22" x14ac:dyDescent="0.3">
      <c r="U1237" s="105" t="s">
        <v>1472</v>
      </c>
      <c r="V1237" s="105"/>
    </row>
    <row r="1238" spans="21:22" x14ac:dyDescent="0.3">
      <c r="U1238" s="105" t="s">
        <v>1473</v>
      </c>
      <c r="V1238" s="105"/>
    </row>
    <row r="1239" spans="21:22" x14ac:dyDescent="0.3">
      <c r="U1239" s="105" t="s">
        <v>1474</v>
      </c>
      <c r="V1239" s="105"/>
    </row>
    <row r="1240" spans="21:22" x14ac:dyDescent="0.3">
      <c r="U1240" s="105" t="s">
        <v>1475</v>
      </c>
      <c r="V1240" s="105"/>
    </row>
    <row r="1241" spans="21:22" x14ac:dyDescent="0.3">
      <c r="U1241" s="105" t="s">
        <v>1476</v>
      </c>
      <c r="V1241" s="105"/>
    </row>
    <row r="1242" spans="21:22" x14ac:dyDescent="0.3">
      <c r="U1242" s="105" t="s">
        <v>1477</v>
      </c>
      <c r="V1242" s="105"/>
    </row>
    <row r="1243" spans="21:22" x14ac:dyDescent="0.3">
      <c r="U1243" s="105" t="s">
        <v>1478</v>
      </c>
      <c r="V1243" s="105"/>
    </row>
    <row r="1244" spans="21:22" x14ac:dyDescent="0.3">
      <c r="U1244" s="105" t="s">
        <v>1479</v>
      </c>
      <c r="V1244" s="105"/>
    </row>
    <row r="1245" spans="21:22" x14ac:dyDescent="0.3">
      <c r="U1245" s="105" t="s">
        <v>1480</v>
      </c>
      <c r="V1245" s="105"/>
    </row>
    <row r="1246" spans="21:22" x14ac:dyDescent="0.3">
      <c r="U1246" s="105" t="s">
        <v>1481</v>
      </c>
      <c r="V1246" s="105"/>
    </row>
    <row r="1247" spans="21:22" x14ac:dyDescent="0.3">
      <c r="U1247" s="105" t="s">
        <v>1482</v>
      </c>
      <c r="V1247" s="105"/>
    </row>
    <row r="1248" spans="21:22" x14ac:dyDescent="0.3">
      <c r="U1248" s="105" t="s">
        <v>1483</v>
      </c>
      <c r="V1248" s="105"/>
    </row>
    <row r="1249" spans="21:22" x14ac:dyDescent="0.3">
      <c r="U1249" s="105" t="s">
        <v>1484</v>
      </c>
      <c r="V1249" s="105"/>
    </row>
    <row r="1250" spans="21:22" x14ac:dyDescent="0.3">
      <c r="U1250" s="105" t="s">
        <v>1485</v>
      </c>
      <c r="V1250" s="105"/>
    </row>
    <row r="1251" spans="21:22" x14ac:dyDescent="0.3">
      <c r="U1251" s="105" t="s">
        <v>1486</v>
      </c>
      <c r="V1251" s="105"/>
    </row>
    <row r="1252" spans="21:22" x14ac:dyDescent="0.3">
      <c r="U1252" s="105" t="s">
        <v>1487</v>
      </c>
      <c r="V1252" s="105"/>
    </row>
    <row r="1253" spans="21:22" x14ac:dyDescent="0.3">
      <c r="U1253" s="105" t="s">
        <v>1488</v>
      </c>
      <c r="V1253" s="105"/>
    </row>
    <row r="1254" spans="21:22" x14ac:dyDescent="0.3">
      <c r="U1254" s="105" t="s">
        <v>1489</v>
      </c>
      <c r="V1254" s="105"/>
    </row>
    <row r="1255" spans="21:22" x14ac:dyDescent="0.3">
      <c r="U1255" s="105" t="s">
        <v>1490</v>
      </c>
      <c r="V1255" s="105"/>
    </row>
    <row r="1256" spans="21:22" x14ac:dyDescent="0.3">
      <c r="U1256" s="105" t="s">
        <v>1491</v>
      </c>
      <c r="V1256" s="105"/>
    </row>
    <row r="1257" spans="21:22" x14ac:dyDescent="0.3">
      <c r="U1257" s="105" t="s">
        <v>1492</v>
      </c>
      <c r="V1257" s="105"/>
    </row>
    <row r="1258" spans="21:22" x14ac:dyDescent="0.3">
      <c r="U1258" s="105" t="s">
        <v>1493</v>
      </c>
      <c r="V1258" s="105"/>
    </row>
    <row r="1259" spans="21:22" x14ac:dyDescent="0.3">
      <c r="U1259" s="105" t="s">
        <v>1494</v>
      </c>
      <c r="V1259" s="105"/>
    </row>
    <row r="1260" spans="21:22" x14ac:dyDescent="0.3">
      <c r="U1260" s="105" t="s">
        <v>1495</v>
      </c>
      <c r="V1260" s="105"/>
    </row>
    <row r="1261" spans="21:22" x14ac:dyDescent="0.3">
      <c r="U1261" s="105" t="s">
        <v>1496</v>
      </c>
      <c r="V1261" s="105"/>
    </row>
    <row r="1262" spans="21:22" x14ac:dyDescent="0.3">
      <c r="U1262" s="105" t="s">
        <v>1497</v>
      </c>
      <c r="V1262" s="105"/>
    </row>
    <row r="1263" spans="21:22" x14ac:dyDescent="0.3">
      <c r="U1263" s="105" t="s">
        <v>1498</v>
      </c>
      <c r="V1263" s="105"/>
    </row>
    <row r="1264" spans="21:22" x14ac:dyDescent="0.3">
      <c r="U1264" s="105" t="s">
        <v>1499</v>
      </c>
      <c r="V1264" s="105"/>
    </row>
    <row r="1265" spans="21:22" x14ac:dyDescent="0.3">
      <c r="U1265" s="105" t="s">
        <v>1500</v>
      </c>
      <c r="V1265" s="105"/>
    </row>
    <row r="1266" spans="21:22" x14ac:dyDescent="0.3">
      <c r="U1266" s="105" t="s">
        <v>1501</v>
      </c>
      <c r="V1266" s="105"/>
    </row>
    <row r="1267" spans="21:22" x14ac:dyDescent="0.3">
      <c r="U1267" s="105" t="s">
        <v>1502</v>
      </c>
      <c r="V1267" s="105"/>
    </row>
    <row r="1268" spans="21:22" x14ac:dyDescent="0.3">
      <c r="U1268" s="105" t="s">
        <v>1503</v>
      </c>
      <c r="V1268" s="105"/>
    </row>
    <row r="1269" spans="21:22" x14ac:dyDescent="0.3">
      <c r="U1269" s="105" t="s">
        <v>1504</v>
      </c>
      <c r="V1269" s="105"/>
    </row>
    <row r="1270" spans="21:22" x14ac:dyDescent="0.3">
      <c r="U1270" s="105" t="s">
        <v>1505</v>
      </c>
      <c r="V1270" s="105"/>
    </row>
    <row r="1271" spans="21:22" x14ac:dyDescent="0.3">
      <c r="U1271" s="105" t="s">
        <v>1506</v>
      </c>
      <c r="V1271" s="105"/>
    </row>
    <row r="1272" spans="21:22" x14ac:dyDescent="0.3">
      <c r="U1272" s="105" t="s">
        <v>1507</v>
      </c>
      <c r="V1272" s="105"/>
    </row>
    <row r="1273" spans="21:22" x14ac:dyDescent="0.3">
      <c r="U1273" s="105" t="s">
        <v>1508</v>
      </c>
      <c r="V1273" s="105"/>
    </row>
    <row r="1274" spans="21:22" x14ac:dyDescent="0.3">
      <c r="U1274" s="105" t="s">
        <v>1509</v>
      </c>
      <c r="V1274" s="105"/>
    </row>
    <row r="1275" spans="21:22" x14ac:dyDescent="0.3">
      <c r="U1275" s="105" t="s">
        <v>1510</v>
      </c>
      <c r="V1275" s="105"/>
    </row>
    <row r="1276" spans="21:22" x14ac:dyDescent="0.3">
      <c r="U1276" s="105" t="s">
        <v>1511</v>
      </c>
      <c r="V1276" s="105"/>
    </row>
    <row r="1277" spans="21:22" x14ac:dyDescent="0.3">
      <c r="U1277" s="105" t="s">
        <v>1512</v>
      </c>
      <c r="V1277" s="105"/>
    </row>
    <row r="1278" spans="21:22" x14ac:dyDescent="0.3">
      <c r="U1278" s="105" t="s">
        <v>1513</v>
      </c>
      <c r="V1278" s="105"/>
    </row>
    <row r="1279" spans="21:22" x14ac:dyDescent="0.3">
      <c r="U1279" s="105" t="s">
        <v>1514</v>
      </c>
      <c r="V1279" s="105"/>
    </row>
    <row r="1280" spans="21:22" x14ac:dyDescent="0.3">
      <c r="U1280" s="105" t="s">
        <v>1515</v>
      </c>
      <c r="V1280" s="105"/>
    </row>
    <row r="1281" spans="21:22" x14ac:dyDescent="0.3">
      <c r="U1281" s="105" t="s">
        <v>1516</v>
      </c>
      <c r="V1281" s="105"/>
    </row>
    <row r="1282" spans="21:22" x14ac:dyDescent="0.3">
      <c r="U1282" s="105" t="s">
        <v>1517</v>
      </c>
      <c r="V1282" s="105"/>
    </row>
    <row r="1283" spans="21:22" x14ac:dyDescent="0.3">
      <c r="U1283" s="105" t="s">
        <v>1518</v>
      </c>
      <c r="V1283" s="105"/>
    </row>
    <row r="1284" spans="21:22" x14ac:dyDescent="0.3">
      <c r="U1284" s="105" t="s">
        <v>1519</v>
      </c>
      <c r="V1284" s="105"/>
    </row>
    <row r="1285" spans="21:22" x14ac:dyDescent="0.3">
      <c r="U1285" s="105" t="s">
        <v>1520</v>
      </c>
      <c r="V1285" s="105"/>
    </row>
    <row r="1286" spans="21:22" x14ac:dyDescent="0.3">
      <c r="U1286" s="105" t="s">
        <v>1521</v>
      </c>
      <c r="V1286" s="105"/>
    </row>
    <row r="1287" spans="21:22" x14ac:dyDescent="0.3">
      <c r="U1287" s="105" t="s">
        <v>1522</v>
      </c>
      <c r="V1287" s="105"/>
    </row>
    <row r="1288" spans="21:22" x14ac:dyDescent="0.3">
      <c r="U1288" s="105" t="s">
        <v>1523</v>
      </c>
      <c r="V1288" s="105"/>
    </row>
    <row r="1289" spans="21:22" x14ac:dyDescent="0.3">
      <c r="U1289" s="105" t="s">
        <v>1524</v>
      </c>
      <c r="V1289" s="105"/>
    </row>
    <row r="1290" spans="21:22" x14ac:dyDescent="0.3">
      <c r="U1290" s="105" t="s">
        <v>1525</v>
      </c>
      <c r="V1290" s="105"/>
    </row>
    <row r="1291" spans="21:22" x14ac:dyDescent="0.3">
      <c r="U1291" s="105" t="s">
        <v>1526</v>
      </c>
      <c r="V1291" s="105"/>
    </row>
    <row r="1292" spans="21:22" x14ac:dyDescent="0.3">
      <c r="U1292" s="105" t="s">
        <v>1527</v>
      </c>
      <c r="V1292" s="105"/>
    </row>
    <row r="1293" spans="21:22" x14ac:dyDescent="0.3">
      <c r="U1293" s="105" t="s">
        <v>1528</v>
      </c>
      <c r="V1293" s="105"/>
    </row>
    <row r="1294" spans="21:22" x14ac:dyDescent="0.3">
      <c r="U1294" s="105" t="s">
        <v>1529</v>
      </c>
      <c r="V1294" s="105"/>
    </row>
    <row r="1295" spans="21:22" x14ac:dyDescent="0.3">
      <c r="U1295" s="105" t="s">
        <v>1530</v>
      </c>
      <c r="V1295" s="105"/>
    </row>
    <row r="1296" spans="21:22" x14ac:dyDescent="0.3">
      <c r="U1296" s="105" t="s">
        <v>1531</v>
      </c>
      <c r="V1296" s="105"/>
    </row>
    <row r="1297" spans="21:22" x14ac:dyDescent="0.3">
      <c r="U1297" s="105" t="s">
        <v>1532</v>
      </c>
      <c r="V1297" s="105"/>
    </row>
    <row r="1298" spans="21:22" x14ac:dyDescent="0.3">
      <c r="U1298" s="105" t="s">
        <v>1533</v>
      </c>
      <c r="V1298" s="105"/>
    </row>
    <row r="1299" spans="21:22" x14ac:dyDescent="0.3">
      <c r="U1299" s="105" t="s">
        <v>1534</v>
      </c>
      <c r="V1299" s="105"/>
    </row>
    <row r="1300" spans="21:22" x14ac:dyDescent="0.3">
      <c r="U1300" s="105" t="s">
        <v>1535</v>
      </c>
      <c r="V1300" s="105"/>
    </row>
    <row r="1301" spans="21:22" x14ac:dyDescent="0.3">
      <c r="U1301" s="105" t="s">
        <v>1536</v>
      </c>
      <c r="V1301" s="105"/>
    </row>
    <row r="1302" spans="21:22" x14ac:dyDescent="0.3">
      <c r="U1302" s="105" t="s">
        <v>1537</v>
      </c>
      <c r="V1302" s="105"/>
    </row>
    <row r="1303" spans="21:22" x14ac:dyDescent="0.3">
      <c r="U1303" s="105" t="s">
        <v>1538</v>
      </c>
      <c r="V1303" s="105"/>
    </row>
    <row r="1304" spans="21:22" x14ac:dyDescent="0.3">
      <c r="U1304" s="105" t="s">
        <v>1539</v>
      </c>
      <c r="V1304" s="105"/>
    </row>
    <row r="1305" spans="21:22" x14ac:dyDescent="0.3">
      <c r="U1305" s="105" t="s">
        <v>1540</v>
      </c>
      <c r="V1305" s="105"/>
    </row>
    <row r="1306" spans="21:22" x14ac:dyDescent="0.3">
      <c r="U1306" s="105" t="s">
        <v>1541</v>
      </c>
      <c r="V1306" s="105"/>
    </row>
    <row r="1307" spans="21:22" x14ac:dyDescent="0.3">
      <c r="U1307" s="105" t="s">
        <v>1542</v>
      </c>
      <c r="V1307" s="105"/>
    </row>
    <row r="1308" spans="21:22" x14ac:dyDescent="0.3">
      <c r="U1308" s="105" t="s">
        <v>1543</v>
      </c>
      <c r="V1308" s="105"/>
    </row>
    <row r="1309" spans="21:22" x14ac:dyDescent="0.3">
      <c r="U1309" s="105" t="s">
        <v>1544</v>
      </c>
      <c r="V1309" s="105"/>
    </row>
    <row r="1310" spans="21:22" x14ac:dyDescent="0.3">
      <c r="U1310" s="105" t="s">
        <v>1545</v>
      </c>
      <c r="V1310" s="105"/>
    </row>
    <row r="1311" spans="21:22" x14ac:dyDescent="0.3">
      <c r="U1311" s="105" t="s">
        <v>1546</v>
      </c>
      <c r="V1311" s="105"/>
    </row>
    <row r="1312" spans="21:22" x14ac:dyDescent="0.3">
      <c r="U1312" s="105" t="s">
        <v>1547</v>
      </c>
      <c r="V1312" s="105"/>
    </row>
    <row r="1313" spans="21:22" x14ac:dyDescent="0.3">
      <c r="U1313" s="105" t="s">
        <v>1548</v>
      </c>
      <c r="V1313" s="105"/>
    </row>
    <row r="1314" spans="21:22" x14ac:dyDescent="0.3">
      <c r="U1314" t="s">
        <v>1549</v>
      </c>
    </row>
    <row r="1315" spans="21:22" x14ac:dyDescent="0.3">
      <c r="U1315" t="s">
        <v>1550</v>
      </c>
    </row>
    <row r="1316" spans="21:22" x14ac:dyDescent="0.3">
      <c r="U1316" t="s">
        <v>1551</v>
      </c>
    </row>
    <row r="1317" spans="21:22" x14ac:dyDescent="0.3">
      <c r="U1317" t="s">
        <v>1552</v>
      </c>
    </row>
    <row r="1318" spans="21:22" x14ac:dyDescent="0.3">
      <c r="U1318" t="s">
        <v>1553</v>
      </c>
    </row>
    <row r="1319" spans="21:22" x14ac:dyDescent="0.3">
      <c r="U1319" t="s">
        <v>1554</v>
      </c>
    </row>
    <row r="1320" spans="21:22" x14ac:dyDescent="0.3">
      <c r="U1320" t="s">
        <v>1555</v>
      </c>
    </row>
    <row r="1321" spans="21:22" x14ac:dyDescent="0.3">
      <c r="U1321" t="s">
        <v>1556</v>
      </c>
    </row>
    <row r="1322" spans="21:22" x14ac:dyDescent="0.3">
      <c r="U1322" t="s">
        <v>1557</v>
      </c>
    </row>
    <row r="1323" spans="21:22" x14ac:dyDescent="0.3">
      <c r="U1323" t="s">
        <v>1558</v>
      </c>
    </row>
    <row r="1324" spans="21:22" x14ac:dyDescent="0.3">
      <c r="U1324" t="s">
        <v>1559</v>
      </c>
    </row>
    <row r="1325" spans="21:22" x14ac:dyDescent="0.3">
      <c r="U1325" t="s">
        <v>1560</v>
      </c>
    </row>
    <row r="1326" spans="21:22" x14ac:dyDescent="0.3">
      <c r="U1326" t="s">
        <v>1561</v>
      </c>
    </row>
    <row r="1327" spans="21:22" x14ac:dyDescent="0.3">
      <c r="U1327" t="s">
        <v>1562</v>
      </c>
    </row>
    <row r="1328" spans="21:22" x14ac:dyDescent="0.3">
      <c r="U1328" t="s">
        <v>1563</v>
      </c>
    </row>
    <row r="1329" spans="21:21" x14ac:dyDescent="0.3">
      <c r="U1329" t="s">
        <v>1564</v>
      </c>
    </row>
    <row r="1330" spans="21:21" x14ac:dyDescent="0.3">
      <c r="U1330" t="s">
        <v>1565</v>
      </c>
    </row>
    <row r="1331" spans="21:21" x14ac:dyDescent="0.3">
      <c r="U1331" t="s">
        <v>1566</v>
      </c>
    </row>
    <row r="1332" spans="21:21" x14ac:dyDescent="0.3">
      <c r="U1332" t="s">
        <v>1567</v>
      </c>
    </row>
    <row r="1333" spans="21:21" x14ac:dyDescent="0.3">
      <c r="U1333" t="s">
        <v>1568</v>
      </c>
    </row>
    <row r="1334" spans="21:21" x14ac:dyDescent="0.3">
      <c r="U1334" t="s">
        <v>1569</v>
      </c>
    </row>
    <row r="1335" spans="21:21" x14ac:dyDescent="0.3">
      <c r="U1335" t="s">
        <v>1570</v>
      </c>
    </row>
    <row r="1336" spans="21:21" x14ac:dyDescent="0.3">
      <c r="U1336" t="s">
        <v>1571</v>
      </c>
    </row>
    <row r="1337" spans="21:21" x14ac:dyDescent="0.3">
      <c r="U1337" t="s">
        <v>1572</v>
      </c>
    </row>
    <row r="1338" spans="21:21" x14ac:dyDescent="0.3">
      <c r="U1338" t="s">
        <v>1573</v>
      </c>
    </row>
    <row r="1339" spans="21:21" x14ac:dyDescent="0.3">
      <c r="U1339" t="s">
        <v>1574</v>
      </c>
    </row>
    <row r="1340" spans="21:21" x14ac:dyDescent="0.3">
      <c r="U1340" t="s">
        <v>1575</v>
      </c>
    </row>
    <row r="1341" spans="21:21" x14ac:dyDescent="0.3">
      <c r="U1341" t="s">
        <v>1576</v>
      </c>
    </row>
    <row r="1342" spans="21:21" x14ac:dyDescent="0.3">
      <c r="U1342" t="s">
        <v>1577</v>
      </c>
    </row>
    <row r="1343" spans="21:21" x14ac:dyDescent="0.3">
      <c r="U1343" t="s">
        <v>1578</v>
      </c>
    </row>
    <row r="1344" spans="21:21" x14ac:dyDescent="0.3">
      <c r="U1344" t="s">
        <v>1579</v>
      </c>
    </row>
    <row r="1345" spans="21:21" x14ac:dyDescent="0.3">
      <c r="U1345" t="s">
        <v>1580</v>
      </c>
    </row>
    <row r="1346" spans="21:21" x14ac:dyDescent="0.3">
      <c r="U1346" t="s">
        <v>1581</v>
      </c>
    </row>
    <row r="1347" spans="21:21" x14ac:dyDescent="0.3">
      <c r="U1347" t="s">
        <v>1582</v>
      </c>
    </row>
    <row r="1348" spans="21:21" x14ac:dyDescent="0.3">
      <c r="U1348" t="s">
        <v>1583</v>
      </c>
    </row>
    <row r="1349" spans="21:21" x14ac:dyDescent="0.3">
      <c r="U1349" t="s">
        <v>1584</v>
      </c>
    </row>
    <row r="1350" spans="21:21" x14ac:dyDescent="0.3">
      <c r="U1350" t="s">
        <v>1585</v>
      </c>
    </row>
    <row r="1351" spans="21:21" x14ac:dyDescent="0.3">
      <c r="U1351" t="s">
        <v>1586</v>
      </c>
    </row>
    <row r="1352" spans="21:21" x14ac:dyDescent="0.3">
      <c r="U1352" t="s">
        <v>1587</v>
      </c>
    </row>
    <row r="1353" spans="21:21" x14ac:dyDescent="0.3">
      <c r="U1353" t="s">
        <v>1588</v>
      </c>
    </row>
    <row r="1354" spans="21:21" x14ac:dyDescent="0.3">
      <c r="U1354" t="s">
        <v>1589</v>
      </c>
    </row>
    <row r="1355" spans="21:21" x14ac:dyDescent="0.3">
      <c r="U1355" t="s">
        <v>1590</v>
      </c>
    </row>
    <row r="1356" spans="21:21" x14ac:dyDescent="0.3">
      <c r="U1356" t="s">
        <v>1591</v>
      </c>
    </row>
    <row r="1357" spans="21:21" x14ac:dyDescent="0.3">
      <c r="U1357" t="s">
        <v>1592</v>
      </c>
    </row>
    <row r="1358" spans="21:21" x14ac:dyDescent="0.3">
      <c r="U1358" t="s">
        <v>1593</v>
      </c>
    </row>
    <row r="1359" spans="21:21" x14ac:dyDescent="0.3">
      <c r="U1359" t="s">
        <v>1594</v>
      </c>
    </row>
    <row r="1360" spans="21:21" x14ac:dyDescent="0.3">
      <c r="U1360" t="s">
        <v>1595</v>
      </c>
    </row>
    <row r="1361" spans="21:21" x14ac:dyDescent="0.3">
      <c r="U1361" t="s">
        <v>1596</v>
      </c>
    </row>
    <row r="1362" spans="21:21" x14ac:dyDescent="0.3">
      <c r="U1362" t="s">
        <v>1597</v>
      </c>
    </row>
    <row r="1363" spans="21:21" x14ac:dyDescent="0.3">
      <c r="U1363" t="s">
        <v>1598</v>
      </c>
    </row>
    <row r="1364" spans="21:21" x14ac:dyDescent="0.3">
      <c r="U1364" t="s">
        <v>1599</v>
      </c>
    </row>
    <row r="1365" spans="21:21" x14ac:dyDescent="0.3">
      <c r="U1365" t="s">
        <v>1600</v>
      </c>
    </row>
    <row r="1366" spans="21:21" x14ac:dyDescent="0.3">
      <c r="U1366" t="s">
        <v>1601</v>
      </c>
    </row>
    <row r="1367" spans="21:21" x14ac:dyDescent="0.3">
      <c r="U1367" t="s">
        <v>1602</v>
      </c>
    </row>
    <row r="1368" spans="21:21" x14ac:dyDescent="0.3">
      <c r="U1368" t="s">
        <v>1603</v>
      </c>
    </row>
    <row r="1369" spans="21:21" x14ac:dyDescent="0.3">
      <c r="U1369" t="s">
        <v>1604</v>
      </c>
    </row>
    <row r="1370" spans="21:21" x14ac:dyDescent="0.3">
      <c r="U1370" t="s">
        <v>1605</v>
      </c>
    </row>
    <row r="1371" spans="21:21" x14ac:dyDescent="0.3">
      <c r="U1371" t="s">
        <v>1606</v>
      </c>
    </row>
    <row r="1372" spans="21:21" x14ac:dyDescent="0.3">
      <c r="U1372" t="s">
        <v>1607</v>
      </c>
    </row>
    <row r="1373" spans="21:21" x14ac:dyDescent="0.3">
      <c r="U1373" t="s">
        <v>1608</v>
      </c>
    </row>
    <row r="1374" spans="21:21" x14ac:dyDescent="0.3">
      <c r="U1374" t="s">
        <v>1609</v>
      </c>
    </row>
    <row r="1375" spans="21:21" x14ac:dyDescent="0.3">
      <c r="U1375" t="s">
        <v>1610</v>
      </c>
    </row>
    <row r="1376" spans="21:21" x14ac:dyDescent="0.3">
      <c r="U1376" t="s">
        <v>1611</v>
      </c>
    </row>
    <row r="1377" spans="21:21" x14ac:dyDescent="0.3">
      <c r="U1377" t="s">
        <v>1612</v>
      </c>
    </row>
    <row r="1378" spans="21:21" x14ac:dyDescent="0.3">
      <c r="U1378" t="s">
        <v>1613</v>
      </c>
    </row>
    <row r="1379" spans="21:21" x14ac:dyDescent="0.3">
      <c r="U1379" t="s">
        <v>1614</v>
      </c>
    </row>
    <row r="1380" spans="21:21" x14ac:dyDescent="0.3">
      <c r="U1380" t="s">
        <v>1615</v>
      </c>
    </row>
    <row r="1381" spans="21:21" x14ac:dyDescent="0.3">
      <c r="U1381" t="s">
        <v>1616</v>
      </c>
    </row>
    <row r="1382" spans="21:21" x14ac:dyDescent="0.3">
      <c r="U1382" t="s">
        <v>1617</v>
      </c>
    </row>
    <row r="1383" spans="21:21" x14ac:dyDescent="0.3">
      <c r="U1383" t="s">
        <v>1618</v>
      </c>
    </row>
    <row r="1384" spans="21:21" x14ac:dyDescent="0.3">
      <c r="U1384" t="s">
        <v>1619</v>
      </c>
    </row>
    <row r="1385" spans="21:21" x14ac:dyDescent="0.3">
      <c r="U1385" t="s">
        <v>1620</v>
      </c>
    </row>
    <row r="1386" spans="21:21" x14ac:dyDescent="0.3">
      <c r="U1386" t="s">
        <v>1621</v>
      </c>
    </row>
    <row r="1387" spans="21:21" x14ac:dyDescent="0.3">
      <c r="U1387" t="s">
        <v>1622</v>
      </c>
    </row>
    <row r="1388" spans="21:21" x14ac:dyDescent="0.3">
      <c r="U1388" t="s">
        <v>1623</v>
      </c>
    </row>
    <row r="1389" spans="21:21" x14ac:dyDescent="0.3">
      <c r="U1389" t="s">
        <v>1624</v>
      </c>
    </row>
    <row r="1390" spans="21:21" x14ac:dyDescent="0.3">
      <c r="U1390" t="s">
        <v>1625</v>
      </c>
    </row>
    <row r="1391" spans="21:21" x14ac:dyDescent="0.3">
      <c r="U1391" t="s">
        <v>1626</v>
      </c>
    </row>
    <row r="1392" spans="21:21" x14ac:dyDescent="0.3">
      <c r="U1392" t="s">
        <v>1627</v>
      </c>
    </row>
    <row r="1393" spans="21:21" x14ac:dyDescent="0.3">
      <c r="U1393" t="s">
        <v>1628</v>
      </c>
    </row>
    <row r="1394" spans="21:21" x14ac:dyDescent="0.3">
      <c r="U1394" t="s">
        <v>1629</v>
      </c>
    </row>
    <row r="1395" spans="21:21" x14ac:dyDescent="0.3">
      <c r="U1395" t="s">
        <v>1630</v>
      </c>
    </row>
    <row r="1396" spans="21:21" x14ac:dyDescent="0.3">
      <c r="U1396" t="s">
        <v>1631</v>
      </c>
    </row>
    <row r="1397" spans="21:21" x14ac:dyDescent="0.3">
      <c r="U1397" t="s">
        <v>1632</v>
      </c>
    </row>
    <row r="1398" spans="21:21" x14ac:dyDescent="0.3">
      <c r="U1398" t="s">
        <v>1633</v>
      </c>
    </row>
    <row r="1399" spans="21:21" x14ac:dyDescent="0.3">
      <c r="U1399" t="s">
        <v>1634</v>
      </c>
    </row>
    <row r="1400" spans="21:21" x14ac:dyDescent="0.3">
      <c r="U1400" t="s">
        <v>1635</v>
      </c>
    </row>
    <row r="1401" spans="21:21" x14ac:dyDescent="0.3">
      <c r="U1401" t="s">
        <v>1636</v>
      </c>
    </row>
    <row r="1402" spans="21:21" x14ac:dyDescent="0.3">
      <c r="U1402" t="s">
        <v>1637</v>
      </c>
    </row>
    <row r="1403" spans="21:21" x14ac:dyDescent="0.3">
      <c r="U1403" t="s">
        <v>1638</v>
      </c>
    </row>
    <row r="1404" spans="21:21" x14ac:dyDescent="0.3">
      <c r="U1404" t="s">
        <v>1639</v>
      </c>
    </row>
    <row r="1405" spans="21:21" x14ac:dyDescent="0.3">
      <c r="U1405" t="s">
        <v>1640</v>
      </c>
    </row>
    <row r="1406" spans="21:21" x14ac:dyDescent="0.3">
      <c r="U1406" t="s">
        <v>1641</v>
      </c>
    </row>
    <row r="1407" spans="21:21" x14ac:dyDescent="0.3">
      <c r="U1407" t="s">
        <v>1642</v>
      </c>
    </row>
    <row r="1408" spans="21:21" x14ac:dyDescent="0.3">
      <c r="U1408" t="s">
        <v>1643</v>
      </c>
    </row>
    <row r="1409" spans="21:21" x14ac:dyDescent="0.3">
      <c r="U1409" t="s">
        <v>1644</v>
      </c>
    </row>
    <row r="1410" spans="21:21" x14ac:dyDescent="0.3">
      <c r="U1410" t="s">
        <v>1645</v>
      </c>
    </row>
    <row r="1411" spans="21:21" x14ac:dyDescent="0.3">
      <c r="U1411" t="s">
        <v>1646</v>
      </c>
    </row>
    <row r="1412" spans="21:21" x14ac:dyDescent="0.3">
      <c r="U1412" t="s">
        <v>1647</v>
      </c>
    </row>
    <row r="1413" spans="21:21" x14ac:dyDescent="0.3">
      <c r="U1413" t="s">
        <v>1648</v>
      </c>
    </row>
    <row r="1414" spans="21:21" x14ac:dyDescent="0.3">
      <c r="U1414" t="s">
        <v>1649</v>
      </c>
    </row>
    <row r="1415" spans="21:21" x14ac:dyDescent="0.3">
      <c r="U1415" t="s">
        <v>1650</v>
      </c>
    </row>
    <row r="1416" spans="21:21" x14ac:dyDescent="0.3">
      <c r="U1416" t="s">
        <v>1651</v>
      </c>
    </row>
    <row r="1417" spans="21:21" x14ac:dyDescent="0.3">
      <c r="U1417" t="s">
        <v>1652</v>
      </c>
    </row>
    <row r="1418" spans="21:21" x14ac:dyDescent="0.3">
      <c r="U1418" t="s">
        <v>1653</v>
      </c>
    </row>
    <row r="1419" spans="21:21" x14ac:dyDescent="0.3">
      <c r="U1419" t="s">
        <v>1654</v>
      </c>
    </row>
    <row r="1420" spans="21:21" x14ac:dyDescent="0.3">
      <c r="U1420" t="s">
        <v>1655</v>
      </c>
    </row>
    <row r="1421" spans="21:21" x14ac:dyDescent="0.3">
      <c r="U1421" t="s">
        <v>1656</v>
      </c>
    </row>
    <row r="1422" spans="21:21" x14ac:dyDescent="0.3">
      <c r="U1422" t="s">
        <v>1657</v>
      </c>
    </row>
    <row r="1423" spans="21:21" x14ac:dyDescent="0.3">
      <c r="U1423" t="s">
        <v>1658</v>
      </c>
    </row>
    <row r="1424" spans="21:21" x14ac:dyDescent="0.3">
      <c r="U1424" t="s">
        <v>1659</v>
      </c>
    </row>
    <row r="1425" spans="21:21" x14ac:dyDescent="0.3">
      <c r="U1425" t="s">
        <v>1660</v>
      </c>
    </row>
    <row r="1426" spans="21:21" x14ac:dyDescent="0.3">
      <c r="U1426" t="s">
        <v>1661</v>
      </c>
    </row>
    <row r="1427" spans="21:21" x14ac:dyDescent="0.3">
      <c r="U1427" t="s">
        <v>1662</v>
      </c>
    </row>
    <row r="1428" spans="21:21" x14ac:dyDescent="0.3">
      <c r="U1428" t="s">
        <v>1663</v>
      </c>
    </row>
    <row r="1429" spans="21:21" x14ac:dyDescent="0.3">
      <c r="U1429" t="s">
        <v>1664</v>
      </c>
    </row>
    <row r="1430" spans="21:21" x14ac:dyDescent="0.3">
      <c r="U1430" t="s">
        <v>1665</v>
      </c>
    </row>
    <row r="1431" spans="21:21" x14ac:dyDescent="0.3">
      <c r="U1431" t="s">
        <v>1666</v>
      </c>
    </row>
    <row r="1432" spans="21:21" x14ac:dyDescent="0.3">
      <c r="U1432" t="s">
        <v>1667</v>
      </c>
    </row>
    <row r="1433" spans="21:21" x14ac:dyDescent="0.3">
      <c r="U1433" t="s">
        <v>1668</v>
      </c>
    </row>
    <row r="1434" spans="21:21" x14ac:dyDescent="0.3">
      <c r="U1434" t="s">
        <v>1669</v>
      </c>
    </row>
    <row r="1435" spans="21:21" x14ac:dyDescent="0.3">
      <c r="U1435" t="s">
        <v>1670</v>
      </c>
    </row>
    <row r="1436" spans="21:21" x14ac:dyDescent="0.3">
      <c r="U1436" t="s">
        <v>1671</v>
      </c>
    </row>
    <row r="1437" spans="21:21" x14ac:dyDescent="0.3">
      <c r="U1437" t="s">
        <v>1672</v>
      </c>
    </row>
    <row r="1438" spans="21:21" x14ac:dyDescent="0.3">
      <c r="U1438" t="s">
        <v>1673</v>
      </c>
    </row>
    <row r="1439" spans="21:21" x14ac:dyDescent="0.3">
      <c r="U1439" t="s">
        <v>1674</v>
      </c>
    </row>
    <row r="1440" spans="21:21" x14ac:dyDescent="0.3">
      <c r="U1440" t="s">
        <v>1675</v>
      </c>
    </row>
    <row r="1441" spans="21:21" x14ac:dyDescent="0.3">
      <c r="U1441" t="s">
        <v>1676</v>
      </c>
    </row>
    <row r="1442" spans="21:21" x14ac:dyDescent="0.3">
      <c r="U1442" t="s">
        <v>1677</v>
      </c>
    </row>
    <row r="1443" spans="21:21" x14ac:dyDescent="0.3">
      <c r="U1443" t="s">
        <v>1678</v>
      </c>
    </row>
    <row r="1444" spans="21:21" x14ac:dyDescent="0.3">
      <c r="U1444" t="s">
        <v>1679</v>
      </c>
    </row>
    <row r="1445" spans="21:21" x14ac:dyDescent="0.3">
      <c r="U1445" t="s">
        <v>1680</v>
      </c>
    </row>
    <row r="1446" spans="21:21" x14ac:dyDescent="0.3">
      <c r="U1446" t="s">
        <v>1681</v>
      </c>
    </row>
    <row r="1447" spans="21:21" x14ac:dyDescent="0.3">
      <c r="U1447" t="s">
        <v>1682</v>
      </c>
    </row>
    <row r="1448" spans="21:21" x14ac:dyDescent="0.3">
      <c r="U1448" t="s">
        <v>1683</v>
      </c>
    </row>
    <row r="1449" spans="21:21" x14ac:dyDescent="0.3">
      <c r="U1449" t="s">
        <v>1684</v>
      </c>
    </row>
    <row r="1450" spans="21:21" x14ac:dyDescent="0.3">
      <c r="U1450" t="s">
        <v>1685</v>
      </c>
    </row>
    <row r="1451" spans="21:21" x14ac:dyDescent="0.3">
      <c r="U1451" t="s">
        <v>1686</v>
      </c>
    </row>
    <row r="1452" spans="21:21" x14ac:dyDescent="0.3">
      <c r="U1452" t="s">
        <v>1687</v>
      </c>
    </row>
    <row r="1453" spans="21:21" x14ac:dyDescent="0.3">
      <c r="U1453" t="s">
        <v>1688</v>
      </c>
    </row>
    <row r="1454" spans="21:21" x14ac:dyDescent="0.3">
      <c r="U1454" t="s">
        <v>1689</v>
      </c>
    </row>
    <row r="1455" spans="21:21" x14ac:dyDescent="0.3">
      <c r="U1455" t="s">
        <v>1690</v>
      </c>
    </row>
    <row r="1456" spans="21:21" x14ac:dyDescent="0.3">
      <c r="U1456" t="s">
        <v>1691</v>
      </c>
    </row>
    <row r="1457" spans="21:21" x14ac:dyDescent="0.3">
      <c r="U1457" t="s">
        <v>1692</v>
      </c>
    </row>
    <row r="1458" spans="21:21" x14ac:dyDescent="0.3">
      <c r="U1458" t="s">
        <v>1693</v>
      </c>
    </row>
    <row r="1459" spans="21:21" x14ac:dyDescent="0.3">
      <c r="U1459" t="s">
        <v>1694</v>
      </c>
    </row>
    <row r="1460" spans="21:21" x14ac:dyDescent="0.3">
      <c r="U1460" t="s">
        <v>1695</v>
      </c>
    </row>
    <row r="1461" spans="21:21" x14ac:dyDescent="0.3">
      <c r="U1461" t="s">
        <v>1696</v>
      </c>
    </row>
    <row r="1462" spans="21:21" x14ac:dyDescent="0.3">
      <c r="U1462" t="s">
        <v>1697</v>
      </c>
    </row>
    <row r="1463" spans="21:21" x14ac:dyDescent="0.3">
      <c r="U1463" t="s">
        <v>1698</v>
      </c>
    </row>
    <row r="1464" spans="21:21" x14ac:dyDescent="0.3">
      <c r="U1464" t="s">
        <v>1699</v>
      </c>
    </row>
    <row r="1465" spans="21:21" x14ac:dyDescent="0.3">
      <c r="U1465" t="s">
        <v>1700</v>
      </c>
    </row>
    <row r="1466" spans="21:21" x14ac:dyDescent="0.3">
      <c r="U1466" t="s">
        <v>1701</v>
      </c>
    </row>
    <row r="1467" spans="21:21" x14ac:dyDescent="0.3">
      <c r="U1467" t="s">
        <v>1702</v>
      </c>
    </row>
    <row r="1468" spans="21:21" x14ac:dyDescent="0.3">
      <c r="U1468" t="s">
        <v>1703</v>
      </c>
    </row>
    <row r="1469" spans="21:21" x14ac:dyDescent="0.3">
      <c r="U1469" t="s">
        <v>1704</v>
      </c>
    </row>
    <row r="1470" spans="21:21" x14ac:dyDescent="0.3">
      <c r="U1470" t="s">
        <v>1705</v>
      </c>
    </row>
    <row r="1471" spans="21:21" x14ac:dyDescent="0.3">
      <c r="U1471" t="s">
        <v>1706</v>
      </c>
    </row>
    <row r="1472" spans="21:21" x14ac:dyDescent="0.3">
      <c r="U1472" t="s">
        <v>1707</v>
      </c>
    </row>
    <row r="1473" spans="21:21" x14ac:dyDescent="0.3">
      <c r="U1473" t="s">
        <v>1708</v>
      </c>
    </row>
    <row r="1474" spans="21:21" x14ac:dyDescent="0.3">
      <c r="U1474" t="s">
        <v>1709</v>
      </c>
    </row>
    <row r="1475" spans="21:21" x14ac:dyDescent="0.3">
      <c r="U1475" t="s">
        <v>1710</v>
      </c>
    </row>
    <row r="1476" spans="21:21" x14ac:dyDescent="0.3">
      <c r="U1476" t="s">
        <v>1711</v>
      </c>
    </row>
    <row r="1477" spans="21:21" x14ac:dyDescent="0.3">
      <c r="U1477" t="s">
        <v>1712</v>
      </c>
    </row>
    <row r="1478" spans="21:21" x14ac:dyDescent="0.3">
      <c r="U1478" t="s">
        <v>1713</v>
      </c>
    </row>
    <row r="1479" spans="21:21" x14ac:dyDescent="0.3">
      <c r="U1479" t="s">
        <v>1714</v>
      </c>
    </row>
    <row r="1480" spans="21:21" x14ac:dyDescent="0.3">
      <c r="U1480" t="s">
        <v>1715</v>
      </c>
    </row>
    <row r="1481" spans="21:21" x14ac:dyDescent="0.3">
      <c r="U1481" t="s">
        <v>1716</v>
      </c>
    </row>
    <row r="1482" spans="21:21" x14ac:dyDescent="0.3">
      <c r="U1482" t="s">
        <v>1717</v>
      </c>
    </row>
    <row r="1483" spans="21:21" x14ac:dyDescent="0.3">
      <c r="U1483" t="s">
        <v>1718</v>
      </c>
    </row>
    <row r="1484" spans="21:21" x14ac:dyDescent="0.3">
      <c r="U1484" t="s">
        <v>1719</v>
      </c>
    </row>
    <row r="1485" spans="21:21" x14ac:dyDescent="0.3">
      <c r="U1485" t="s">
        <v>1720</v>
      </c>
    </row>
    <row r="1486" spans="21:21" x14ac:dyDescent="0.3">
      <c r="U1486" t="s">
        <v>1721</v>
      </c>
    </row>
    <row r="1487" spans="21:21" x14ac:dyDescent="0.3">
      <c r="U1487" t="s">
        <v>1722</v>
      </c>
    </row>
    <row r="1488" spans="21:21" x14ac:dyDescent="0.3">
      <c r="U1488" t="s">
        <v>1723</v>
      </c>
    </row>
    <row r="1489" spans="21:21" x14ac:dyDescent="0.3">
      <c r="U1489" t="s">
        <v>1724</v>
      </c>
    </row>
    <row r="1490" spans="21:21" x14ac:dyDescent="0.3">
      <c r="U1490" t="s">
        <v>1725</v>
      </c>
    </row>
    <row r="1491" spans="21:21" x14ac:dyDescent="0.3">
      <c r="U1491" t="s">
        <v>1726</v>
      </c>
    </row>
    <row r="1492" spans="21:21" x14ac:dyDescent="0.3">
      <c r="U1492" t="s">
        <v>1727</v>
      </c>
    </row>
    <row r="1493" spans="21:21" x14ac:dyDescent="0.3">
      <c r="U1493" t="s">
        <v>1728</v>
      </c>
    </row>
    <row r="1494" spans="21:21" x14ac:dyDescent="0.3">
      <c r="U1494" t="s">
        <v>1729</v>
      </c>
    </row>
    <row r="1495" spans="21:21" x14ac:dyDescent="0.3">
      <c r="U1495" t="s">
        <v>1730</v>
      </c>
    </row>
    <row r="1496" spans="21:21" x14ac:dyDescent="0.3">
      <c r="U1496" t="s">
        <v>1731</v>
      </c>
    </row>
    <row r="1497" spans="21:21" x14ac:dyDescent="0.3">
      <c r="U1497" t="s">
        <v>1732</v>
      </c>
    </row>
    <row r="1498" spans="21:21" x14ac:dyDescent="0.3">
      <c r="U1498" t="s">
        <v>1733</v>
      </c>
    </row>
    <row r="1499" spans="21:21" x14ac:dyDescent="0.3">
      <c r="U1499" t="s">
        <v>1734</v>
      </c>
    </row>
    <row r="1500" spans="21:21" x14ac:dyDescent="0.3">
      <c r="U1500" t="s">
        <v>1735</v>
      </c>
    </row>
    <row r="1501" spans="21:21" x14ac:dyDescent="0.3">
      <c r="U1501" t="s">
        <v>1736</v>
      </c>
    </row>
    <row r="1502" spans="21:21" x14ac:dyDescent="0.3">
      <c r="U1502" t="s">
        <v>1737</v>
      </c>
    </row>
    <row r="1503" spans="21:21" x14ac:dyDescent="0.3">
      <c r="U1503" t="s">
        <v>1738</v>
      </c>
    </row>
    <row r="1504" spans="21:21" x14ac:dyDescent="0.3">
      <c r="U1504" t="s">
        <v>1739</v>
      </c>
    </row>
    <row r="1505" spans="21:21" x14ac:dyDescent="0.3">
      <c r="U1505" t="s">
        <v>1740</v>
      </c>
    </row>
    <row r="1506" spans="21:21" x14ac:dyDescent="0.3">
      <c r="U1506" t="s">
        <v>1741</v>
      </c>
    </row>
    <row r="1507" spans="21:21" x14ac:dyDescent="0.3">
      <c r="U1507" t="s">
        <v>1742</v>
      </c>
    </row>
    <row r="1508" spans="21:21" x14ac:dyDescent="0.3">
      <c r="U1508" t="s">
        <v>1743</v>
      </c>
    </row>
    <row r="1509" spans="21:21" x14ac:dyDescent="0.3">
      <c r="U1509" t="s">
        <v>1744</v>
      </c>
    </row>
    <row r="1510" spans="21:21" x14ac:dyDescent="0.3">
      <c r="U1510" t="s">
        <v>1745</v>
      </c>
    </row>
    <row r="1511" spans="21:21" x14ac:dyDescent="0.3">
      <c r="U1511" t="s">
        <v>1746</v>
      </c>
    </row>
    <row r="1512" spans="21:21" x14ac:dyDescent="0.3">
      <c r="U1512" t="s">
        <v>1747</v>
      </c>
    </row>
    <row r="1513" spans="21:21" x14ac:dyDescent="0.3">
      <c r="U1513" t="s">
        <v>1748</v>
      </c>
    </row>
    <row r="1514" spans="21:21" x14ac:dyDescent="0.3">
      <c r="U1514" t="s">
        <v>1749</v>
      </c>
    </row>
    <row r="1515" spans="21:21" x14ac:dyDescent="0.3">
      <c r="U1515" t="s">
        <v>1750</v>
      </c>
    </row>
    <row r="1516" spans="21:21" x14ac:dyDescent="0.3">
      <c r="U1516" t="s">
        <v>1751</v>
      </c>
    </row>
    <row r="1517" spans="21:21" x14ac:dyDescent="0.3">
      <c r="U1517" t="s">
        <v>1752</v>
      </c>
    </row>
    <row r="1518" spans="21:21" x14ac:dyDescent="0.3">
      <c r="U1518" t="s">
        <v>1753</v>
      </c>
    </row>
    <row r="1519" spans="21:21" x14ac:dyDescent="0.3">
      <c r="U1519" t="s">
        <v>1754</v>
      </c>
    </row>
    <row r="1520" spans="21:21" x14ac:dyDescent="0.3">
      <c r="U1520" t="s">
        <v>1755</v>
      </c>
    </row>
    <row r="1521" spans="21:21" x14ac:dyDescent="0.3">
      <c r="U1521" t="s">
        <v>1756</v>
      </c>
    </row>
    <row r="1522" spans="21:21" x14ac:dyDescent="0.3">
      <c r="U1522" t="s">
        <v>1757</v>
      </c>
    </row>
    <row r="1523" spans="21:21" x14ac:dyDescent="0.3">
      <c r="U1523" t="s">
        <v>1758</v>
      </c>
    </row>
    <row r="1524" spans="21:21" x14ac:dyDescent="0.3">
      <c r="U1524" t="s">
        <v>1759</v>
      </c>
    </row>
    <row r="1525" spans="21:21" x14ac:dyDescent="0.3">
      <c r="U1525" t="s">
        <v>1760</v>
      </c>
    </row>
    <row r="1526" spans="21:21" x14ac:dyDescent="0.3">
      <c r="U1526" t="s">
        <v>1761</v>
      </c>
    </row>
    <row r="1527" spans="21:21" x14ac:dyDescent="0.3">
      <c r="U1527" t="s">
        <v>1762</v>
      </c>
    </row>
    <row r="1528" spans="21:21" x14ac:dyDescent="0.3">
      <c r="U1528" t="s">
        <v>1763</v>
      </c>
    </row>
    <row r="1529" spans="21:21" x14ac:dyDescent="0.3">
      <c r="U1529" t="s">
        <v>1764</v>
      </c>
    </row>
    <row r="1530" spans="21:21" x14ac:dyDescent="0.3">
      <c r="U1530" t="s">
        <v>1765</v>
      </c>
    </row>
    <row r="1531" spans="21:21" x14ac:dyDescent="0.3">
      <c r="U1531" t="s">
        <v>1766</v>
      </c>
    </row>
    <row r="1532" spans="21:21" x14ac:dyDescent="0.3">
      <c r="U1532" t="s">
        <v>1767</v>
      </c>
    </row>
    <row r="1533" spans="21:21" x14ac:dyDescent="0.3">
      <c r="U1533" t="s">
        <v>1768</v>
      </c>
    </row>
    <row r="1534" spans="21:21" x14ac:dyDescent="0.3">
      <c r="U1534" t="s">
        <v>1769</v>
      </c>
    </row>
    <row r="1535" spans="21:21" x14ac:dyDescent="0.3">
      <c r="U1535" t="s">
        <v>1770</v>
      </c>
    </row>
    <row r="1536" spans="21:21" x14ac:dyDescent="0.3">
      <c r="U1536" t="s">
        <v>1771</v>
      </c>
    </row>
    <row r="1537" spans="21:21" x14ac:dyDescent="0.3">
      <c r="U1537" t="s">
        <v>1772</v>
      </c>
    </row>
    <row r="1538" spans="21:21" x14ac:dyDescent="0.3">
      <c r="U1538" t="s">
        <v>1773</v>
      </c>
    </row>
    <row r="1539" spans="21:21" x14ac:dyDescent="0.3">
      <c r="U1539" t="s">
        <v>1774</v>
      </c>
    </row>
    <row r="1540" spans="21:21" x14ac:dyDescent="0.3">
      <c r="U1540" t="s">
        <v>1775</v>
      </c>
    </row>
    <row r="1541" spans="21:21" x14ac:dyDescent="0.3">
      <c r="U1541" t="s">
        <v>1776</v>
      </c>
    </row>
    <row r="1542" spans="21:21" x14ac:dyDescent="0.3">
      <c r="U1542" t="s">
        <v>1777</v>
      </c>
    </row>
    <row r="1543" spans="21:21" x14ac:dyDescent="0.3">
      <c r="U1543" t="s">
        <v>1778</v>
      </c>
    </row>
    <row r="1544" spans="21:21" x14ac:dyDescent="0.3">
      <c r="U1544" t="s">
        <v>1779</v>
      </c>
    </row>
    <row r="1545" spans="21:21" x14ac:dyDescent="0.3">
      <c r="U1545" t="s">
        <v>1780</v>
      </c>
    </row>
    <row r="1546" spans="21:21" x14ac:dyDescent="0.3">
      <c r="U1546" t="s">
        <v>1781</v>
      </c>
    </row>
    <row r="1547" spans="21:21" x14ac:dyDescent="0.3">
      <c r="U1547" t="s">
        <v>1782</v>
      </c>
    </row>
    <row r="1548" spans="21:21" x14ac:dyDescent="0.3">
      <c r="U1548" t="s">
        <v>1783</v>
      </c>
    </row>
    <row r="1549" spans="21:21" x14ac:dyDescent="0.3">
      <c r="U1549" t="s">
        <v>1784</v>
      </c>
    </row>
    <row r="1550" spans="21:21" x14ac:dyDescent="0.3">
      <c r="U1550" t="s">
        <v>1785</v>
      </c>
    </row>
    <row r="1551" spans="21:21" x14ac:dyDescent="0.3">
      <c r="U1551" t="s">
        <v>1786</v>
      </c>
    </row>
    <row r="1552" spans="21:21" x14ac:dyDescent="0.3">
      <c r="U1552" t="s">
        <v>1787</v>
      </c>
    </row>
    <row r="1553" spans="21:21" x14ac:dyDescent="0.3">
      <c r="U1553" t="s">
        <v>1788</v>
      </c>
    </row>
    <row r="1554" spans="21:21" x14ac:dyDescent="0.3">
      <c r="U1554" t="s">
        <v>1789</v>
      </c>
    </row>
    <row r="1555" spans="21:21" x14ac:dyDescent="0.3">
      <c r="U1555" t="s">
        <v>1790</v>
      </c>
    </row>
    <row r="1556" spans="21:21" x14ac:dyDescent="0.3">
      <c r="U1556" t="s">
        <v>1791</v>
      </c>
    </row>
    <row r="1557" spans="21:21" x14ac:dyDescent="0.3">
      <c r="U1557" t="s">
        <v>1792</v>
      </c>
    </row>
    <row r="1558" spans="21:21" x14ac:dyDescent="0.3">
      <c r="U1558" t="s">
        <v>1793</v>
      </c>
    </row>
    <row r="1559" spans="21:21" x14ac:dyDescent="0.3">
      <c r="U1559" t="s">
        <v>1794</v>
      </c>
    </row>
    <row r="1560" spans="21:21" x14ac:dyDescent="0.3">
      <c r="U1560" t="s">
        <v>1795</v>
      </c>
    </row>
    <row r="1561" spans="21:21" x14ac:dyDescent="0.3">
      <c r="U1561" t="s">
        <v>1796</v>
      </c>
    </row>
    <row r="1562" spans="21:21" x14ac:dyDescent="0.3">
      <c r="U1562" t="s">
        <v>1797</v>
      </c>
    </row>
    <row r="1563" spans="21:21" x14ac:dyDescent="0.3">
      <c r="U1563" t="s">
        <v>1798</v>
      </c>
    </row>
    <row r="1564" spans="21:21" x14ac:dyDescent="0.3">
      <c r="U1564" t="s">
        <v>1799</v>
      </c>
    </row>
    <row r="1565" spans="21:21" x14ac:dyDescent="0.3">
      <c r="U1565" t="s">
        <v>1800</v>
      </c>
    </row>
    <row r="1566" spans="21:21" x14ac:dyDescent="0.3">
      <c r="U1566" t="s">
        <v>1801</v>
      </c>
    </row>
    <row r="1567" spans="21:21" x14ac:dyDescent="0.3">
      <c r="U1567" t="s">
        <v>1802</v>
      </c>
    </row>
    <row r="1568" spans="21:21" x14ac:dyDescent="0.3">
      <c r="U1568" t="s">
        <v>1803</v>
      </c>
    </row>
    <row r="1569" spans="21:21" x14ac:dyDescent="0.3">
      <c r="U1569" t="s">
        <v>1804</v>
      </c>
    </row>
    <row r="1570" spans="21:21" x14ac:dyDescent="0.3">
      <c r="U1570" t="s">
        <v>1805</v>
      </c>
    </row>
    <row r="1571" spans="21:21" x14ac:dyDescent="0.3">
      <c r="U1571" t="s">
        <v>1806</v>
      </c>
    </row>
    <row r="1572" spans="21:21" x14ac:dyDescent="0.3">
      <c r="U1572" t="s">
        <v>1807</v>
      </c>
    </row>
    <row r="1573" spans="21:21" x14ac:dyDescent="0.3">
      <c r="U1573" t="s">
        <v>1808</v>
      </c>
    </row>
    <row r="1574" spans="21:21" x14ac:dyDescent="0.3">
      <c r="U1574" t="s">
        <v>1809</v>
      </c>
    </row>
    <row r="1575" spans="21:21" x14ac:dyDescent="0.3">
      <c r="U1575" t="s">
        <v>1810</v>
      </c>
    </row>
    <row r="1576" spans="21:21" x14ac:dyDescent="0.3">
      <c r="U1576" t="s">
        <v>1811</v>
      </c>
    </row>
    <row r="1577" spans="21:21" x14ac:dyDescent="0.3">
      <c r="U1577" t="s">
        <v>1812</v>
      </c>
    </row>
    <row r="1578" spans="21:21" x14ac:dyDescent="0.3">
      <c r="U1578" t="s">
        <v>1813</v>
      </c>
    </row>
    <row r="1579" spans="21:21" x14ac:dyDescent="0.3">
      <c r="U1579" t="s">
        <v>1814</v>
      </c>
    </row>
    <row r="1580" spans="21:21" x14ac:dyDescent="0.3">
      <c r="U1580" t="s">
        <v>1815</v>
      </c>
    </row>
    <row r="1581" spans="21:21" x14ac:dyDescent="0.3">
      <c r="U1581" t="s">
        <v>1816</v>
      </c>
    </row>
    <row r="1582" spans="21:21" x14ac:dyDescent="0.3">
      <c r="U1582" t="s">
        <v>1817</v>
      </c>
    </row>
    <row r="1583" spans="21:21" x14ac:dyDescent="0.3">
      <c r="U1583" t="s">
        <v>1818</v>
      </c>
    </row>
    <row r="1584" spans="21:21" x14ac:dyDescent="0.3">
      <c r="U1584" t="s">
        <v>1819</v>
      </c>
    </row>
    <row r="1585" spans="21:21" x14ac:dyDescent="0.3">
      <c r="U1585" t="s">
        <v>1820</v>
      </c>
    </row>
    <row r="1586" spans="21:21" x14ac:dyDescent="0.3">
      <c r="U1586" t="s">
        <v>1821</v>
      </c>
    </row>
    <row r="1587" spans="21:21" x14ac:dyDescent="0.3">
      <c r="U1587" t="s">
        <v>1822</v>
      </c>
    </row>
    <row r="1588" spans="21:21" x14ac:dyDescent="0.3">
      <c r="U1588" t="s">
        <v>1823</v>
      </c>
    </row>
    <row r="1589" spans="21:21" x14ac:dyDescent="0.3">
      <c r="U1589" t="s">
        <v>1824</v>
      </c>
    </row>
    <row r="1590" spans="21:21" x14ac:dyDescent="0.3">
      <c r="U1590" t="s">
        <v>1825</v>
      </c>
    </row>
    <row r="1591" spans="21:21" x14ac:dyDescent="0.3">
      <c r="U1591" t="s">
        <v>1826</v>
      </c>
    </row>
    <row r="1592" spans="21:21" x14ac:dyDescent="0.3">
      <c r="U1592" t="s">
        <v>1827</v>
      </c>
    </row>
    <row r="1593" spans="21:21" x14ac:dyDescent="0.3">
      <c r="U1593" t="s">
        <v>1828</v>
      </c>
    </row>
    <row r="1594" spans="21:21" x14ac:dyDescent="0.3">
      <c r="U1594" t="s">
        <v>1829</v>
      </c>
    </row>
    <row r="1595" spans="21:21" x14ac:dyDescent="0.3">
      <c r="U1595" t="s">
        <v>1830</v>
      </c>
    </row>
    <row r="1596" spans="21:21" x14ac:dyDescent="0.3">
      <c r="U1596" t="s">
        <v>1831</v>
      </c>
    </row>
    <row r="1597" spans="21:21" x14ac:dyDescent="0.3">
      <c r="U1597" t="s">
        <v>1832</v>
      </c>
    </row>
    <row r="1598" spans="21:21" x14ac:dyDescent="0.3">
      <c r="U1598" t="s">
        <v>1833</v>
      </c>
    </row>
    <row r="1599" spans="21:21" x14ac:dyDescent="0.3">
      <c r="U1599" t="s">
        <v>1834</v>
      </c>
    </row>
    <row r="1600" spans="21:21" x14ac:dyDescent="0.3">
      <c r="U1600" t="s">
        <v>1835</v>
      </c>
    </row>
    <row r="1601" spans="21:21" x14ac:dyDescent="0.3">
      <c r="U1601" t="s">
        <v>1836</v>
      </c>
    </row>
    <row r="1602" spans="21:21" x14ac:dyDescent="0.3">
      <c r="U1602" t="s">
        <v>1837</v>
      </c>
    </row>
  </sheetData>
  <pageMargins left="0.7" right="0.7" top="0.75" bottom="0.75" header="0.3" footer="0.3"/>
  <drawing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8A83CC699830A4686DA71CD1760B0E5" ma:contentTypeVersion="18" ma:contentTypeDescription="Create a new document." ma:contentTypeScope="" ma:versionID="4df94959906547163cb192fd7c8fc28a">
  <xsd:schema xmlns:xsd="http://www.w3.org/2001/XMLSchema" xmlns:xs="http://www.w3.org/2001/XMLSchema" xmlns:p="http://schemas.microsoft.com/office/2006/metadata/properties" xmlns:ns2="aadc0ee7-3be5-489b-b774-40dba019f518" xmlns:ns3="10639e62-034a-4b32-a785-e3bbfe756d04" targetNamespace="http://schemas.microsoft.com/office/2006/metadata/properties" ma:root="true" ma:fieldsID="cdcbf7922263b32b22bb1db06efa95c8" ns2:_="" ns3:_="">
    <xsd:import namespace="aadc0ee7-3be5-489b-b774-40dba019f518"/>
    <xsd:import namespace="10639e62-034a-4b32-a785-e3bbfe756d0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DateTaken" minOccurs="0"/>
                <xsd:element ref="ns2:MediaServiceAutoTags" minOccurs="0"/>
                <xsd:element ref="ns2:MediaLengthInSecond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adc0ee7-3be5-489b-b774-40dba019f51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85389e98-caee-41f9-a330-e6acc3ec2b5d"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GenerationTime" ma:index="23" nillable="true" ma:displayName="MediaServiceGenerationTime" ma:hidden="true" ma:internalName="MediaServiceGenerationTime" ma:readOnly="true">
      <xsd:simpleType>
        <xsd:restriction base="dms:Text"/>
      </xsd:simpleType>
    </xsd:element>
    <xsd:element name="MediaServiceEventHashCode" ma:index="24"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0639e62-034a-4b32-a785-e3bbfe756d04"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63be5605-2885-4341-88c3-2bd616e7c81a}" ma:internalName="TaxCatchAll" ma:showField="CatchAllData" ma:web="10639e62-034a-4b32-a785-e3bbfe756d0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10639e62-034a-4b32-a785-e3bbfe756d04" xsi:nil="true"/>
    <lcf76f155ced4ddcb4097134ff3c332f xmlns="aadc0ee7-3be5-489b-b774-40dba019f518">
      <Terms xmlns="http://schemas.microsoft.com/office/infopath/2007/PartnerControls"/>
    </lcf76f155ced4ddcb4097134ff3c332f>
    <SharedWithUsers xmlns="10639e62-034a-4b32-a785-e3bbfe756d04">
      <UserInfo>
        <DisplayName>Jean Johnson</DisplayName>
        <AccountId>92</AccountId>
        <AccountType/>
      </UserInfo>
      <UserInfo>
        <DisplayName>Froukje Kruijssen</DisplayName>
        <AccountId>48</AccountId>
        <AccountType/>
      </UserInfo>
    </SharedWithUsers>
    <MediaLengthInSeconds xmlns="aadc0ee7-3be5-489b-b774-40dba019f51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5DFF4AF-A11B-43FB-B6EA-D5A2927D32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adc0ee7-3be5-489b-b774-40dba019f518"/>
    <ds:schemaRef ds:uri="10639e62-034a-4b32-a785-e3bbfe756d0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A3EA93C-ECBC-4B88-AF0A-593021804B71}">
  <ds:schemaRefs>
    <ds:schemaRef ds:uri="http://purl.org/dc/elements/1.1/"/>
    <ds:schemaRef ds:uri="http://purl.org/dc/terms/"/>
    <ds:schemaRef ds:uri="http://schemas.openxmlformats.org/package/2006/metadata/core-properties"/>
    <ds:schemaRef ds:uri="http://schemas.microsoft.com/office/2006/metadata/properties"/>
    <ds:schemaRef ds:uri="http://purl.org/dc/dcmitype/"/>
    <ds:schemaRef ds:uri="http://schemas.microsoft.com/office/2006/documentManagement/types"/>
    <ds:schemaRef ds:uri="http://www.w3.org/XML/1998/namespace"/>
    <ds:schemaRef ds:uri="http://schemas.microsoft.com/office/infopath/2007/PartnerControls"/>
    <ds:schemaRef ds:uri="10639e62-034a-4b32-a785-e3bbfe756d04"/>
    <ds:schemaRef ds:uri="aadc0ee7-3be5-489b-b774-40dba019f518"/>
  </ds:schemaRefs>
</ds:datastoreItem>
</file>

<file path=customXml/itemProps3.xml><?xml version="1.0" encoding="utf-8"?>
<ds:datastoreItem xmlns:ds="http://schemas.openxmlformats.org/officeDocument/2006/customXml" ds:itemID="{2E6E7D24-43EE-47F0-9D52-535E291A1B26}">
  <ds:schemaRefs>
    <ds:schemaRef ds:uri="http://schemas.microsoft.com/sharepoint/v3/contenttype/forms"/>
  </ds:schemaRefs>
</ds:datastoreItem>
</file>

<file path=docMetadata/LabelInfo.xml><?xml version="1.0" encoding="utf-8"?>
<clbl:labelList xmlns:clbl="http://schemas.microsoft.com/office/2020/mipLabelMetadata">
  <clbl:label id="{1e62a75f-252a-4fea-bdbd-a69482ff24df}" enabled="1" method="Standard" siteId="{9188a5af-1d3d-4c96-adc4-5a86281aebb7}"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5</vt:i4>
      </vt:variant>
    </vt:vector>
  </HeadingPairs>
  <TitlesOfParts>
    <vt:vector size="5" baseType="lpstr">
      <vt:lpstr>Start page</vt:lpstr>
      <vt:lpstr>Level 1 &amp; 2</vt:lpstr>
      <vt:lpstr>Level 3</vt:lpstr>
      <vt:lpstr>Indicator tresholds</vt:lpstr>
      <vt:lpstr>Dropdown table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Hans</dc:creator>
  <cp:keywords/>
  <dc:description/>
  <cp:lastModifiedBy>Samuel Forsans</cp:lastModifiedBy>
  <cp:revision/>
  <dcterms:created xsi:type="dcterms:W3CDTF">2021-11-10T09:51:12Z</dcterms:created>
  <dcterms:modified xsi:type="dcterms:W3CDTF">2026-06-30T08:53:51Z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0x01010008A83CC699830A4686DA71CD1760B0E5</vt:lpwstr>
  </property>
  <property fmtid="{D5CDD505-2E9C-101B-9397-08002B2CF9AE}" pid="3" name="MediaServiceImageTags">
    <vt:lpwstr/>
  </property>
  <property fmtid="{D5CDD505-2E9C-101B-9397-08002B2CF9AE}" pid="4" name="xd_ProgID">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