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hidePivotFieldList="1" defaultThemeVersion="166925"/>
  <mc:AlternateContent xmlns:mc="http://schemas.openxmlformats.org/markup-compatibility/2006">
    <mc:Choice Requires="x15">
      <x15ac:absPath xmlns:x15ac="http://schemas.microsoft.com/office/spreadsheetml/2010/11/ac" url="https://ascaqua-my.sharepoint.com/personal/samuel_forsans_asc-aqua_org/Documents/Desktop/"/>
    </mc:Choice>
  </mc:AlternateContent>
  <xr:revisionPtr revIDLastSave="0" documentId="8_{23FE0C22-E158-4B99-8435-F4DE6D190EE6}" xr6:coauthVersionLast="47" xr6:coauthVersionMax="47" xr10:uidLastSave="{00000000-0000-0000-0000-000000000000}"/>
  <workbookProtection workbookAlgorithmName="SHA-512" workbookHashValue="lJNY4DFa016t7c/HtjEVqRx40JHOKS+QnpA+bxBqeOkZFAZIo/WZayituSFQr8Gqa4FPBPjxAN0/IFS/HfNeAQ==" workbookSaltValue="u1iERNLj6QRcQjyBjYVShQ==" workbookSpinCount="100000" lockStructure="1"/>
  <bookViews>
    <workbookView xWindow="28680" yWindow="-5055" windowWidth="29040" windowHeight="17520" tabRatio="685" xr2:uid="{FD32E8E5-3906-4D8A-850C-0BF6599CF705}"/>
  </bookViews>
  <sheets>
    <sheet name="Start page" sheetId="32" r:id="rId1"/>
    <sheet name="Species and production details" sheetId="24" r:id="rId2"/>
    <sheet name="Feed" sheetId="12" r:id="rId3"/>
    <sheet name="Dropdown tables - Production" sheetId="33"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 i="24" l="1"/>
  <c r="F6" i="24"/>
  <c r="F7" i="24"/>
  <c r="F8" i="24"/>
  <c r="F9" i="24"/>
  <c r="F10" i="24"/>
  <c r="F11" i="24"/>
  <c r="F12" i="24"/>
  <c r="F13" i="24"/>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Y101" i="12"/>
  <c r="Y102" i="12"/>
  <c r="Y103" i="12"/>
  <c r="Y104" i="12"/>
  <c r="Y105" i="12"/>
  <c r="Y106" i="12"/>
  <c r="Y107" i="12"/>
  <c r="Y108" i="12"/>
  <c r="Y109" i="12"/>
  <c r="Y110" i="12"/>
  <c r="Y111" i="12"/>
  <c r="Y112" i="12"/>
  <c r="Y113" i="12"/>
  <c r="Y114" i="12"/>
  <c r="Y115" i="12"/>
  <c r="Y116" i="12"/>
  <c r="Y117" i="12"/>
  <c r="Y118" i="12"/>
  <c r="Y119" i="12"/>
  <c r="Y120" i="12"/>
  <c r="Y121" i="12"/>
  <c r="V55" i="12"/>
  <c r="X55" i="12"/>
  <c r="X56" i="12"/>
  <c r="X57" i="12"/>
  <c r="X58" i="12"/>
  <c r="X59" i="12"/>
  <c r="X60" i="12"/>
  <c r="X61" i="12"/>
  <c r="X62" i="12"/>
  <c r="X63" i="12"/>
  <c r="X64" i="12"/>
  <c r="X65" i="12"/>
  <c r="X66" i="12"/>
  <c r="X67" i="12"/>
  <c r="X68" i="12"/>
  <c r="X69" i="12"/>
  <c r="X70" i="12"/>
  <c r="X71" i="12"/>
  <c r="X72" i="12"/>
  <c r="X73" i="12"/>
  <c r="X74" i="12"/>
  <c r="X75" i="12"/>
  <c r="X76" i="12"/>
  <c r="X77" i="12"/>
  <c r="X78" i="12"/>
  <c r="X79" i="12"/>
  <c r="X80" i="12"/>
  <c r="X81" i="12"/>
  <c r="X82" i="12"/>
  <c r="X83" i="12"/>
  <c r="X84" i="12"/>
  <c r="X85" i="12"/>
  <c r="X86" i="12"/>
  <c r="X87" i="12"/>
  <c r="X88" i="12"/>
  <c r="X89" i="12"/>
  <c r="X90" i="12"/>
  <c r="X91" i="12"/>
  <c r="X92" i="12"/>
  <c r="X93" i="12"/>
  <c r="X94" i="12"/>
  <c r="X95" i="12"/>
  <c r="X96" i="12"/>
  <c r="X97" i="12"/>
  <c r="X98" i="12"/>
  <c r="X99" i="12"/>
  <c r="X100" i="12"/>
  <c r="X101" i="12"/>
  <c r="X102" i="12"/>
  <c r="X103" i="12"/>
  <c r="X104" i="12"/>
  <c r="X105" i="12"/>
  <c r="X106" i="12"/>
  <c r="X107" i="12"/>
  <c r="X108" i="12"/>
  <c r="X109" i="12"/>
  <c r="X110" i="12"/>
  <c r="X111" i="12"/>
  <c r="X112" i="12"/>
  <c r="X113" i="12"/>
  <c r="X114" i="12"/>
  <c r="X115" i="12"/>
  <c r="X116" i="12"/>
  <c r="X117" i="12"/>
  <c r="X118" i="12"/>
  <c r="X119" i="12"/>
  <c r="X120" i="12"/>
  <c r="X121" i="12"/>
  <c r="W55" i="12"/>
  <c r="W56" i="12"/>
  <c r="W57" i="12"/>
  <c r="W58" i="12"/>
  <c r="W59" i="12"/>
  <c r="W60" i="12"/>
  <c r="W61" i="12"/>
  <c r="W62" i="12"/>
  <c r="W63" i="12"/>
  <c r="W64" i="12"/>
  <c r="W65" i="12"/>
  <c r="W66" i="12"/>
  <c r="W67" i="12"/>
  <c r="W68" i="12"/>
  <c r="W69" i="12"/>
  <c r="W70" i="12"/>
  <c r="W71" i="12"/>
  <c r="W72" i="12"/>
  <c r="W73" i="12"/>
  <c r="W74" i="12"/>
  <c r="W75" i="12"/>
  <c r="W76" i="12"/>
  <c r="W77" i="12"/>
  <c r="W78" i="12"/>
  <c r="W79" i="12"/>
  <c r="W80" i="12"/>
  <c r="W81" i="12"/>
  <c r="W82" i="12"/>
  <c r="W83" i="12"/>
  <c r="W84" i="12"/>
  <c r="W85" i="12"/>
  <c r="W86" i="12"/>
  <c r="W87" i="12"/>
  <c r="W88" i="12"/>
  <c r="W89" i="12"/>
  <c r="W90" i="12"/>
  <c r="W91" i="12"/>
  <c r="W92" i="12"/>
  <c r="W93" i="12"/>
  <c r="W94" i="12"/>
  <c r="W95" i="12"/>
  <c r="W96" i="12"/>
  <c r="W97" i="12"/>
  <c r="W98" i="12"/>
  <c r="W99" i="12"/>
  <c r="W100" i="12"/>
  <c r="W101" i="12"/>
  <c r="W102" i="12"/>
  <c r="W103" i="12"/>
  <c r="W104" i="12"/>
  <c r="W105" i="12"/>
  <c r="W106" i="12"/>
  <c r="W107" i="12"/>
  <c r="W108" i="12"/>
  <c r="W109" i="12"/>
  <c r="W110" i="12"/>
  <c r="W111" i="12"/>
  <c r="W112" i="12"/>
  <c r="W113" i="12"/>
  <c r="W114" i="12"/>
  <c r="W115" i="12"/>
  <c r="W116" i="12"/>
  <c r="W117" i="12"/>
  <c r="W118" i="12"/>
  <c r="W119" i="12"/>
  <c r="W120" i="12"/>
  <c r="W121"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Z101" i="12"/>
  <c r="Z102" i="12"/>
  <c r="Z103" i="12"/>
  <c r="Z104" i="12"/>
  <c r="Z105" i="12"/>
  <c r="Z106" i="12"/>
  <c r="Z107" i="12"/>
  <c r="Z108" i="12"/>
  <c r="Z109" i="12"/>
  <c r="Z110" i="12"/>
  <c r="Z111" i="12"/>
  <c r="Z112" i="12"/>
  <c r="Z113" i="12"/>
  <c r="Z114" i="12"/>
  <c r="Z115" i="12"/>
  <c r="Z116" i="12"/>
  <c r="Z117" i="12"/>
  <c r="Z118" i="12"/>
  <c r="Z119" i="12"/>
  <c r="Z120" i="12"/>
  <c r="Z121" i="12"/>
  <c r="V56" i="12"/>
  <c r="V57" i="12"/>
  <c r="V58" i="12"/>
  <c r="V59" i="12"/>
  <c r="V60" i="12"/>
  <c r="V61" i="12"/>
  <c r="V62" i="12"/>
  <c r="V63" i="12"/>
  <c r="V64" i="12"/>
  <c r="V65" i="12"/>
  <c r="V66" i="12"/>
  <c r="V67" i="12"/>
  <c r="V68" i="12"/>
  <c r="V69" i="12"/>
  <c r="V70" i="12"/>
  <c r="V71" i="12"/>
  <c r="V72" i="12"/>
  <c r="V73" i="12"/>
  <c r="V74" i="12"/>
  <c r="V75" i="12"/>
  <c r="V76" i="12"/>
  <c r="V77" i="12"/>
  <c r="V78" i="12"/>
  <c r="V79" i="12"/>
  <c r="V80" i="12"/>
  <c r="V81" i="12"/>
  <c r="V82" i="12"/>
  <c r="V83" i="12"/>
  <c r="V84" i="12"/>
  <c r="V85" i="12"/>
  <c r="V86" i="12"/>
  <c r="V87" i="12"/>
  <c r="V88" i="12"/>
  <c r="V89" i="12"/>
  <c r="V90" i="12"/>
  <c r="V91" i="12"/>
  <c r="V92" i="12"/>
  <c r="V93" i="12"/>
  <c r="V94" i="12"/>
  <c r="V95" i="12"/>
  <c r="V96" i="12"/>
  <c r="V97" i="12"/>
  <c r="V98" i="12"/>
  <c r="V99" i="12"/>
  <c r="V100" i="12"/>
  <c r="V101" i="12"/>
  <c r="V102" i="12"/>
  <c r="V103" i="12"/>
  <c r="V104" i="12"/>
  <c r="V105" i="12"/>
  <c r="V106" i="12"/>
  <c r="V107" i="12"/>
  <c r="V108" i="12"/>
  <c r="V109" i="12"/>
  <c r="V110" i="12"/>
  <c r="V111" i="12"/>
  <c r="V112" i="12"/>
  <c r="V113" i="12"/>
  <c r="V114" i="12"/>
  <c r="V115" i="12"/>
  <c r="V116" i="12"/>
  <c r="V117" i="12"/>
  <c r="V118" i="12"/>
  <c r="V119" i="12"/>
  <c r="V120" i="12"/>
  <c r="V121" i="12"/>
  <c r="B4" i="33" l="1"/>
  <c r="B5" i="33"/>
  <c r="B6" i="33"/>
  <c r="A4" i="33"/>
  <c r="C4" i="33"/>
  <c r="A5" i="33"/>
  <c r="C5" i="33"/>
  <c r="A6" i="33"/>
  <c r="C6" i="33"/>
  <c r="A7" i="33"/>
  <c r="B7" i="33"/>
  <c r="C7" i="33"/>
  <c r="A8" i="33"/>
  <c r="B8" i="33"/>
  <c r="C8" i="33"/>
  <c r="A9" i="33"/>
  <c r="B9" i="33"/>
  <c r="C9" i="33"/>
  <c r="A10" i="33"/>
  <c r="B10" i="33"/>
  <c r="C10" i="33"/>
  <c r="A11" i="33"/>
  <c r="B11" i="33"/>
  <c r="C11" i="33"/>
  <c r="A12" i="33"/>
  <c r="B12" i="33"/>
  <c r="C12" i="33"/>
  <c r="A13" i="33"/>
  <c r="B13" i="33"/>
  <c r="C13" i="33"/>
  <c r="A14" i="33"/>
  <c r="B14" i="33"/>
  <c r="C14" i="33"/>
  <c r="A15" i="33"/>
  <c r="B15" i="33"/>
  <c r="C15" i="33"/>
  <c r="A16" i="33"/>
  <c r="B16" i="33"/>
  <c r="C16" i="33"/>
  <c r="A17" i="33"/>
  <c r="B17" i="33"/>
  <c r="C17" i="33"/>
  <c r="A18" i="33"/>
  <c r="B18" i="33"/>
  <c r="C18" i="33"/>
  <c r="A19" i="33"/>
  <c r="B19" i="33"/>
  <c r="C19" i="33"/>
  <c r="A20" i="33"/>
  <c r="B20" i="33"/>
  <c r="C20" i="33"/>
  <c r="A21" i="33"/>
  <c r="B21" i="33"/>
  <c r="C21" i="33"/>
  <c r="A22" i="33"/>
  <c r="B22" i="33"/>
  <c r="C22" i="33"/>
  <c r="A23" i="33"/>
  <c r="B23" i="33"/>
  <c r="C23" i="33"/>
  <c r="A24" i="33"/>
  <c r="B24" i="33"/>
  <c r="C24" i="33"/>
  <c r="A25" i="33"/>
  <c r="B25" i="33"/>
  <c r="C25" i="33"/>
  <c r="A26" i="33"/>
  <c r="B26" i="33"/>
  <c r="C26" i="33"/>
  <c r="A27" i="33"/>
  <c r="B27" i="33"/>
  <c r="C27" i="33"/>
  <c r="A28" i="33"/>
  <c r="B28" i="33"/>
  <c r="C28" i="33"/>
  <c r="A29" i="33"/>
  <c r="B29" i="33"/>
  <c r="C29" i="33"/>
  <c r="A30" i="33"/>
  <c r="B30" i="33"/>
  <c r="C30" i="33"/>
  <c r="A31" i="33"/>
  <c r="B31" i="33"/>
  <c r="C31" i="33"/>
  <c r="A32" i="33"/>
  <c r="B32" i="33"/>
  <c r="C32" i="33"/>
  <c r="A33" i="33"/>
  <c r="B33" i="33"/>
  <c r="C33" i="33"/>
  <c r="A34" i="33"/>
  <c r="B34" i="33"/>
  <c r="C34" i="33"/>
  <c r="A35" i="33"/>
  <c r="B35" i="33"/>
  <c r="C35" i="33"/>
  <c r="A36" i="33"/>
  <c r="B36" i="33"/>
  <c r="C36" i="33"/>
  <c r="A37" i="33"/>
  <c r="B37" i="33"/>
  <c r="C37" i="33"/>
  <c r="A38" i="33"/>
  <c r="B38" i="33"/>
  <c r="C38" i="33"/>
  <c r="A39" i="33"/>
  <c r="B39" i="33"/>
  <c r="C39" i="33"/>
  <c r="A40" i="33"/>
  <c r="B40" i="33"/>
  <c r="C40" i="33"/>
  <c r="A41" i="33"/>
  <c r="B41" i="33"/>
  <c r="C41" i="33"/>
  <c r="A42" i="33"/>
  <c r="B42" i="33"/>
  <c r="C42" i="33"/>
  <c r="A43" i="33"/>
  <c r="B43" i="33"/>
  <c r="C43" i="33"/>
  <c r="A44" i="33"/>
  <c r="B44" i="33"/>
  <c r="C44" i="33"/>
  <c r="A45" i="33"/>
  <c r="B45" i="33"/>
  <c r="C45" i="33"/>
  <c r="A46" i="33"/>
  <c r="B46" i="33"/>
  <c r="C46" i="33"/>
  <c r="A47" i="33"/>
  <c r="B47" i="33"/>
  <c r="C47" i="33"/>
  <c r="A48" i="33"/>
  <c r="B48" i="33"/>
  <c r="C48" i="33"/>
  <c r="A49" i="33"/>
  <c r="B49" i="33"/>
  <c r="C49" i="33"/>
  <c r="A50" i="33"/>
  <c r="B50" i="33"/>
  <c r="C50" i="33"/>
  <c r="A51" i="33"/>
  <c r="B51" i="33"/>
  <c r="C51" i="33"/>
  <c r="A52" i="33"/>
  <c r="B52" i="33"/>
  <c r="C52" i="33"/>
  <c r="A53" i="33"/>
  <c r="B53" i="33"/>
  <c r="C53" i="33"/>
  <c r="A54" i="33"/>
  <c r="B54" i="33"/>
  <c r="C54" i="33"/>
  <c r="A55" i="33"/>
  <c r="B55" i="33"/>
  <c r="C55" i="33"/>
  <c r="A56" i="33"/>
  <c r="B56" i="33"/>
  <c r="C56" i="33"/>
  <c r="A57" i="33"/>
  <c r="B57" i="33"/>
  <c r="C57" i="33"/>
  <c r="A58" i="33"/>
  <c r="B58" i="33"/>
  <c r="C58" i="33"/>
  <c r="A59" i="33"/>
  <c r="B59" i="33"/>
  <c r="C59" i="33"/>
  <c r="A60" i="33"/>
  <c r="B60" i="33"/>
  <c r="C60" i="33"/>
  <c r="A61" i="33"/>
  <c r="B61" i="33"/>
  <c r="C61" i="33"/>
  <c r="A62" i="33"/>
  <c r="B62" i="33"/>
  <c r="C62" i="33"/>
  <c r="A63" i="33"/>
  <c r="B63" i="33"/>
  <c r="C63" i="33"/>
  <c r="A64" i="33"/>
  <c r="B64" i="33"/>
  <c r="C64" i="33"/>
  <c r="A65" i="33"/>
  <c r="B65" i="33"/>
  <c r="C65" i="33"/>
  <c r="A66" i="33"/>
  <c r="B66" i="33"/>
  <c r="C66" i="33"/>
  <c r="A67" i="33"/>
  <c r="B67" i="33"/>
  <c r="C67" i="33"/>
  <c r="A68" i="33"/>
  <c r="B68" i="33"/>
  <c r="C68" i="33"/>
  <c r="A69" i="33"/>
  <c r="B69" i="33"/>
  <c r="C69" i="33"/>
  <c r="A70" i="33"/>
  <c r="B70" i="33"/>
  <c r="C70" i="33"/>
  <c r="A71" i="33"/>
  <c r="B71" i="33"/>
  <c r="C71" i="33"/>
  <c r="A72" i="33"/>
  <c r="B72" i="33"/>
  <c r="C72" i="33"/>
  <c r="A73" i="33"/>
  <c r="B73" i="33"/>
  <c r="C73" i="33"/>
  <c r="A74" i="33"/>
  <c r="B74" i="33"/>
  <c r="C74" i="33"/>
  <c r="A75" i="33"/>
  <c r="B75" i="33"/>
  <c r="C75" i="33"/>
  <c r="A76" i="33"/>
  <c r="B76" i="33"/>
  <c r="C76" i="33"/>
  <c r="A77" i="33"/>
  <c r="B77" i="33"/>
  <c r="C77" i="33"/>
  <c r="C3" i="33" l="1"/>
  <c r="B3" i="33"/>
  <c r="A3" i="33"/>
  <c r="D3" i="33" l="1" a="1"/>
  <c r="D3" i="33" s="1"/>
  <c r="N17" i="12"/>
  <c r="O17" i="12" s="1"/>
  <c r="K17" i="12"/>
  <c r="N18" i="12"/>
  <c r="O18" i="12" s="1"/>
  <c r="K18" i="12"/>
  <c r="N19" i="12"/>
  <c r="O19" i="12" s="1"/>
  <c r="K19" i="12"/>
  <c r="K15" i="12"/>
  <c r="N16" i="12"/>
  <c r="O16" i="12" s="1"/>
  <c r="N20" i="12"/>
  <c r="O20" i="12" s="1"/>
  <c r="K20" i="12"/>
  <c r="N24" i="12"/>
  <c r="O24" i="12" s="1"/>
  <c r="N25" i="12"/>
  <c r="O25" i="12" s="1"/>
  <c r="N26" i="12"/>
  <c r="O26" i="12" s="1"/>
  <c r="N28" i="12"/>
  <c r="O28" i="12" s="1"/>
  <c r="K12" i="12"/>
  <c r="N21" i="12"/>
  <c r="O21" i="12" s="1"/>
  <c r="K21" i="12"/>
  <c r="N22" i="12"/>
  <c r="O22" i="12" s="1"/>
  <c r="K22" i="12"/>
  <c r="K23" i="12"/>
  <c r="K24" i="12"/>
  <c r="K26" i="12"/>
  <c r="N27" i="12"/>
  <c r="O27" i="12" s="1"/>
  <c r="K29" i="12"/>
  <c r="N29" i="12"/>
  <c r="O29" i="12" s="1"/>
  <c r="N15" i="12"/>
  <c r="O15" i="12" s="1"/>
  <c r="K16" i="12"/>
  <c r="N23" i="12"/>
  <c r="O23" i="12" s="1"/>
  <c r="K25" i="12"/>
  <c r="K27" i="12"/>
  <c r="K28" i="12"/>
  <c r="K13" i="12"/>
  <c r="N12" i="12"/>
  <c r="O12" i="12" s="1"/>
  <c r="N13" i="12"/>
  <c r="O13" i="12" s="1"/>
  <c r="K14" i="12"/>
  <c r="N14" i="12"/>
  <c r="O14" i="12" s="1"/>
  <c r="K5" i="12" l="1"/>
  <c r="N8" i="12"/>
  <c r="N7" i="12"/>
  <c r="N6" i="12"/>
  <c r="N11" i="12"/>
  <c r="N10" i="12"/>
  <c r="K8" i="12"/>
  <c r="K7" i="12"/>
  <c r="K6" i="12"/>
  <c r="K11" i="12"/>
  <c r="N5" i="12"/>
  <c r="O5" i="12" s="1"/>
  <c r="N9" i="12"/>
  <c r="K9" i="12"/>
  <c r="K10" i="12"/>
  <c r="T12" i="12"/>
  <c r="U12" i="12"/>
  <c r="T15" i="12"/>
  <c r="U15" i="12"/>
  <c r="T22" i="12"/>
  <c r="U22" i="12"/>
  <c r="U24" i="12"/>
  <c r="T24" i="12"/>
  <c r="T19" i="12"/>
  <c r="U19" i="12"/>
  <c r="T29" i="12"/>
  <c r="U29" i="12"/>
  <c r="U25" i="12"/>
  <c r="T25" i="12"/>
  <c r="T21" i="12"/>
  <c r="U21" i="12"/>
  <c r="T20" i="12"/>
  <c r="U20" i="12"/>
  <c r="T18" i="12"/>
  <c r="U18" i="12"/>
  <c r="T13" i="12"/>
  <c r="U13" i="12"/>
  <c r="T27" i="12"/>
  <c r="U27" i="12"/>
  <c r="U16" i="12"/>
  <c r="T16" i="12"/>
  <c r="U17" i="12"/>
  <c r="T17" i="12"/>
  <c r="T14" i="12"/>
  <c r="U14" i="12"/>
  <c r="T28" i="12"/>
  <c r="U28" i="12"/>
  <c r="T23" i="12"/>
  <c r="U23" i="12"/>
  <c r="U26" i="12"/>
  <c r="T26" i="12"/>
  <c r="P22" i="12"/>
  <c r="P17" i="12"/>
  <c r="P13" i="12"/>
  <c r="P12" i="12"/>
  <c r="P28" i="12"/>
  <c r="P26" i="12"/>
  <c r="P25" i="12"/>
  <c r="P24" i="12"/>
  <c r="P14" i="12"/>
  <c r="P21" i="12"/>
  <c r="P20" i="12"/>
  <c r="P23" i="12"/>
  <c r="P16" i="12"/>
  <c r="P15" i="12"/>
  <c r="P29" i="12"/>
  <c r="P27" i="12"/>
  <c r="P19" i="12"/>
  <c r="P18" i="12"/>
  <c r="U9" i="12" l="1"/>
  <c r="O9" i="12"/>
  <c r="P9" i="12" s="1"/>
  <c r="R9" i="12" s="1"/>
  <c r="O10" i="12"/>
  <c r="P10" i="12" s="1"/>
  <c r="U11" i="12"/>
  <c r="O11" i="12"/>
  <c r="P11" i="12" s="1"/>
  <c r="S11" i="12" s="1"/>
  <c r="T8" i="12"/>
  <c r="O8" i="12"/>
  <c r="P8" i="12" s="1"/>
  <c r="R8" i="12" s="1"/>
  <c r="U7" i="12"/>
  <c r="O7" i="12"/>
  <c r="P7" i="12" s="1"/>
  <c r="R7" i="12" s="1"/>
  <c r="T6" i="12"/>
  <c r="O6" i="12"/>
  <c r="P6" i="12" s="1"/>
  <c r="R6" i="12" s="1"/>
  <c r="U5" i="12"/>
  <c r="T11" i="12"/>
  <c r="T7" i="12"/>
  <c r="U6" i="12"/>
  <c r="U8" i="12"/>
  <c r="T9" i="12"/>
  <c r="T10" i="12"/>
  <c r="U10" i="12"/>
  <c r="T5" i="12"/>
  <c r="Q23" i="12" a="1"/>
  <c r="Q23" i="12" s="1"/>
  <c r="Q19" i="12" a="1"/>
  <c r="Q19" i="12" s="1"/>
  <c r="S28" i="12"/>
  <c r="R28" i="12"/>
  <c r="S22" i="12"/>
  <c r="R22" i="12"/>
  <c r="Q17" i="12" a="1"/>
  <c r="Q17" i="12" s="1"/>
  <c r="Q25" i="12" a="1"/>
  <c r="Q25" i="12" s="1"/>
  <c r="Q13" i="12" a="1"/>
  <c r="Q13" i="12" s="1"/>
  <c r="S23" i="12"/>
  <c r="R23" i="12"/>
  <c r="S27" i="12"/>
  <c r="R27" i="12"/>
  <c r="S29" i="12"/>
  <c r="R29" i="12"/>
  <c r="S24" i="12"/>
  <c r="R24" i="12"/>
  <c r="Q12" i="12" a="1"/>
  <c r="Q12" i="12" s="1"/>
  <c r="Q20" i="12" a="1"/>
  <c r="Q20" i="12" s="1"/>
  <c r="S18" i="12"/>
  <c r="R18" i="12"/>
  <c r="S20" i="12"/>
  <c r="R20" i="12"/>
  <c r="S12" i="12"/>
  <c r="R12" i="12"/>
  <c r="Q22" i="12" a="1"/>
  <c r="Q22" i="12" s="1"/>
  <c r="Q15" i="12" a="1"/>
  <c r="Q15" i="12" s="1"/>
  <c r="Q26" i="12" a="1"/>
  <c r="Q26" i="12" s="1"/>
  <c r="Q27" i="12" a="1"/>
  <c r="Q27" i="12" s="1"/>
  <c r="Q18" i="12" a="1"/>
  <c r="Q18" i="12" s="1"/>
  <c r="S15" i="12"/>
  <c r="R15" i="12"/>
  <c r="R25" i="12"/>
  <c r="S25" i="12"/>
  <c r="S13" i="12"/>
  <c r="R13" i="12"/>
  <c r="Q21" i="12" a="1"/>
  <c r="Q21" i="12" s="1"/>
  <c r="Q14" i="12" a="1"/>
  <c r="Q14" i="12" s="1"/>
  <c r="S21" i="12"/>
  <c r="R21" i="12"/>
  <c r="Q16" i="12" a="1"/>
  <c r="Q16" i="12" s="1"/>
  <c r="Q29" i="12" a="1"/>
  <c r="Q29" i="12" s="1"/>
  <c r="R17" i="12"/>
  <c r="S17" i="12"/>
  <c r="S19" i="12"/>
  <c r="R19" i="12"/>
  <c r="S16" i="12"/>
  <c r="R16" i="12"/>
  <c r="S14" i="12"/>
  <c r="R14" i="12"/>
  <c r="S26" i="12"/>
  <c r="R26" i="12"/>
  <c r="Q28" i="12" a="1"/>
  <c r="Q28" i="12" s="1"/>
  <c r="Q24" i="12" a="1"/>
  <c r="Q24" i="12" s="1"/>
  <c r="Q10" i="12" l="1" a="1"/>
  <c r="Q10" i="12" s="1"/>
  <c r="S8" i="12"/>
  <c r="S10" i="12"/>
  <c r="R10" i="12"/>
  <c r="Q7" i="12" a="1"/>
  <c r="Q7" i="12" s="1"/>
  <c r="Q8" i="12" a="1"/>
  <c r="Q8" i="12" s="1"/>
  <c r="R11" i="12"/>
  <c r="Q11" i="12" a="1"/>
  <c r="Q11" i="12" s="1"/>
  <c r="S6" i="12"/>
  <c r="Q9" i="12" a="1"/>
  <c r="Q9" i="12" s="1"/>
  <c r="Q6" i="12" a="1"/>
  <c r="Q6" i="12" s="1"/>
  <c r="S7" i="12"/>
  <c r="S9" i="12"/>
  <c r="Q5" i="12" a="1"/>
  <c r="Q5" i="12" s="1"/>
  <c r="P5" i="12"/>
  <c r="R5" i="12" s="1"/>
  <c r="S5"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V54"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H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
Only kept Pisce and crustacea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<sst xmlns="http://schemas.openxmlformats.org/spreadsheetml/2006/main" count="590" uniqueCount="587">
  <si>
    <t>USEFUL LINKS</t>
  </si>
  <si>
    <t>MyASC - Data submission portal</t>
  </si>
  <si>
    <t>TEMPLATE VERSION</t>
  </si>
  <si>
    <t>TABLE 1. Site and production details</t>
  </si>
  <si>
    <t>Site name</t>
  </si>
  <si>
    <t>ASC site ID</t>
  </si>
  <si>
    <t>Species in production (Latin name) (select)</t>
  </si>
  <si>
    <t>ASC certified stocked volume (tonnes)</t>
  </si>
  <si>
    <t>ASC certified harvested production volume (tonnes)</t>
  </si>
  <si>
    <t>ASC certified net production volume (tonnes)</t>
  </si>
  <si>
    <t>Species in production</t>
  </si>
  <si>
    <t>TABLE 1. Feed name and properties</t>
  </si>
  <si>
    <t>TABLE 3. Species protein content</t>
  </si>
  <si>
    <t>Feed name</t>
  </si>
  <si>
    <t>Fish meal in feed derived from forage fisheries (%)</t>
  </si>
  <si>
    <t>Fish oil in feed derived from forage fisheries (%)</t>
  </si>
  <si>
    <t>EPA and DHA content of fish oil (%)</t>
  </si>
  <si>
    <t>Fish oil yield per kg fish (%)</t>
  </si>
  <si>
    <t>Fish meal yield per kg fish (%)</t>
  </si>
  <si>
    <t>Protein content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</si>
  <si>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</si>
  <si>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</si>
  <si>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</si>
  <si>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</si>
  <si>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</si>
  <si>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</si>
  <si>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</si>
  <si>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</si>
  <si>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</si>
  <si>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</si>
  <si>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</si>
  <si>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</si>
  <si>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</si>
  <si>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</si>
  <si>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</si>
  <si>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Distinct Site name</t>
  </si>
  <si>
    <t>Distinct ASC site ID</t>
  </si>
  <si>
    <t>Distinct Species in production</t>
  </si>
  <si>
    <t>ASC certified feed? (select)</t>
  </si>
  <si>
    <t>Latin name</t>
  </si>
  <si>
    <t>yes</t>
  </si>
  <si>
    <t>no</t>
  </si>
  <si>
    <t>Cephalopholis spp</t>
  </si>
  <si>
    <t>Cherax albidus</t>
  </si>
  <si>
    <t>Haliotis cyclobates</t>
  </si>
  <si>
    <t>Haliotis scalaris</t>
  </si>
  <si>
    <t>Haliotis spadicea</t>
  </si>
  <si>
    <t>Helicophagus typus</t>
  </si>
  <si>
    <t>Lutjanus indicus</t>
  </si>
  <si>
    <t>Macrobrachium assamense</t>
  </si>
  <si>
    <t>Oreochromis amphimelas</t>
  </si>
  <si>
    <t>Oreochromis andersonii x O. niloticus</t>
  </si>
  <si>
    <t>Oreochromis angolensis</t>
  </si>
  <si>
    <t>Oreochromis chungruruensis</t>
  </si>
  <si>
    <t>Oreochromis esculentus</t>
  </si>
  <si>
    <t>Oreochromis hunteri</t>
  </si>
  <si>
    <t>Oreochromis jipe</t>
  </si>
  <si>
    <t>Oreochromis karongae</t>
  </si>
  <si>
    <t>Oreochromis korogwe</t>
  </si>
  <si>
    <t>Oreochromis lepidurus</t>
  </si>
  <si>
    <t>Oreochromis leucostictus</t>
  </si>
  <si>
    <t>Oreochromis lidole</t>
  </si>
  <si>
    <t>Oreochromis malagarasi</t>
  </si>
  <si>
    <t>Oreochromis rukwaensis</t>
  </si>
  <si>
    <t>Oreochromis saka</t>
  </si>
  <si>
    <t>Oreochromis salinicola</t>
  </si>
  <si>
    <t>Oreochromis schwebischi</t>
  </si>
  <si>
    <t>Oreochromis squamipinnis</t>
  </si>
  <si>
    <t>Oreochromis tanganicae</t>
  </si>
  <si>
    <t>Oreochromis upembae</t>
  </si>
  <si>
    <t>Oreochromis variabilis</t>
  </si>
  <si>
    <t>Pangasius djambal</t>
  </si>
  <si>
    <t>Pangasius nasutus</t>
  </si>
  <si>
    <t>Pangasius polyuranodon</t>
  </si>
  <si>
    <t>Paralichthys isosceles</t>
  </si>
  <si>
    <t>Procambarus fallax</t>
  </si>
  <si>
    <t>Procambarus hayi</t>
  </si>
  <si>
    <t>Procambarus hirsutus</t>
  </si>
  <si>
    <t>Pseudopleuronectes obscurus</t>
  </si>
  <si>
    <t>Salmo carpio</t>
  </si>
  <si>
    <t>Salmo ferox</t>
  </si>
  <si>
    <t>Salmo fibreni</t>
  </si>
  <si>
    <t>Salmo marmoratus</t>
  </si>
  <si>
    <t>Salmo ohridanus</t>
  </si>
  <si>
    <t>Salvelinus leucomaenis</t>
  </si>
  <si>
    <t>Salvelinus profundus</t>
  </si>
  <si>
    <t>Salvelinus willoughbii</t>
  </si>
  <si>
    <t>Tilapia baloni</t>
  </si>
  <si>
    <t>Tilapia brevimanus</t>
  </si>
  <si>
    <t>Tilapia busumana</t>
  </si>
  <si>
    <t>TABLE 4. Feed efficiencies per species</t>
  </si>
  <si>
    <t>TABLE 2. Feed use reporting per species</t>
  </si>
  <si>
    <t>FURTHER INFORMATION AND QUESTIONS
For questions, please contact data@asc-aqua.org</t>
  </si>
  <si>
    <t xml:space="preserve">DATA FIELDS
In this calculator, each column is colour coded. These colours correspond to the following:
- Blue fields are mandatory and must be completed to fulfill the expected calculations; 
- Orange fields are prepopulated or automated calculation using data provided in blue fields and applying the method intended by ASC, orange field do not require input and cannot be modified.
</t>
  </si>
  <si>
    <t>FEEDV1.0</t>
  </si>
  <si>
    <r>
      <t xml:space="preserve">FEED EFFICIENCIES CALCULATOR
FARM STANDARD 
</t>
    </r>
    <r>
      <rPr>
        <b/>
        <sz val="11"/>
        <rFont val="Montserrat"/>
      </rPr>
      <t xml:space="preserve">
</t>
    </r>
    <r>
      <rPr>
        <sz val="11"/>
        <rFont val="Montserrat"/>
      </rPr>
      <t>INSTRUCTIONS</t>
    </r>
    <r>
      <rPr>
        <b/>
        <sz val="11"/>
        <rFont val="Montserrat"/>
      </rPr>
      <t xml:space="preserve">
</t>
    </r>
    <r>
      <rPr>
        <sz val="11"/>
        <rFont val="Montserrat"/>
      </rPr>
      <t xml:space="preserve">This calculator is a recommanded tool for producers using feed to calculate their feed effciencies following the methodology of Appendix 2 of the ASC Farm Standard in order to comply with their indicator 2.12.5 requirements. The element of the "Species and production details"  tab are required input to calculate the feed efficiencies in the "Feed" tab. 
</t>
    </r>
  </si>
  <si>
    <t>York shrimp (Metapenaeus eboracensis)</t>
  </si>
  <si>
    <t>Yellowtail snapper (Ocyurus chrysurus)</t>
  </si>
  <si>
    <t>Yellowtail amberjack (Seriola lalandi)</t>
  </si>
  <si>
    <t>Yellowstreaked snapper (Lutjanus lemniscatus)</t>
  </si>
  <si>
    <t>Yellowspotted grouper (Epinephelus timorensis)</t>
  </si>
  <si>
    <t>Yellow-lined snapper (Lutjanus rufolineatus)</t>
  </si>
  <si>
    <t>Yellowleg shrimp (Penaeus californiensis)</t>
  </si>
  <si>
    <t>Yellowfin red snapper (Lutjanus guilcheri)</t>
  </si>
  <si>
    <t>Yellowfin hind (Cephalopholis hemistiktos)</t>
  </si>
  <si>
    <t>Yellow-banded snapper (Lutjanus adetii)</t>
  </si>
  <si>
    <t>Yellow striped flounder (Pseudopleuronectes herzensteini)</t>
  </si>
  <si>
    <t>Yellow snapper (Lutjanus argentiventris)</t>
  </si>
  <si>
    <t>Yellow shrimp (Metapenaeus brevicornis)</t>
  </si>
  <si>
    <t>Yellow grouper (Epinephelus awoara)</t>
  </si>
  <si>
    <t>Yellow croaker (Larimichthys polyactis)</t>
  </si>
  <si>
    <t>Yabby crayfish (Cherax destructor)</t>
  </si>
  <si>
    <t>Wood shrimp (Metapenaeus conjunctus)</t>
  </si>
  <si>
    <t>Witch prawn (Penaeus canaliculatus)</t>
  </si>
  <si>
    <t>Winter flounder (Pseudopleuronectes americanus)</t>
  </si>
  <si>
    <t>Windowpane flounder (Scophthalmus aquosus)</t>
  </si>
  <si>
    <t>Whitespotted grouper (Epinephelus coeruleopunctatus)</t>
  </si>
  <si>
    <t>Whiteleg shrimp (Penaeus vannamei)</t>
  </si>
  <si>
    <t>Whitefishes NEI (Coregonus spp)</t>
  </si>
  <si>
    <t>White-edged grouper (Epinephelus albomarginatus)</t>
  </si>
  <si>
    <t>White-blotched grouper (Epinephelus multinotatus)</t>
  </si>
  <si>
    <t>White grouper (Epinephelus aeneus)</t>
  </si>
  <si>
    <t>White crawfish (Procambarus acutus)</t>
  </si>
  <si>
    <t>Western white shrimp (Penaeus occidentalis)</t>
  </si>
  <si>
    <t>Western school shrimp (Metapenaeus dalli)</t>
  </si>
  <si>
    <t>Western river prawn (Macrobrachium occidentale)</t>
  </si>
  <si>
    <t>Western king prawn (Penaeus latisulcatus)</t>
  </si>
  <si>
    <t>Wavy-lined grouper (Epinephelus undulosus)</t>
  </si>
  <si>
    <t>Wami tilapia (Oreochromis urolepis)</t>
  </si>
  <si>
    <t>Volta river prawn (Macrobrachium raridens)</t>
  </si>
  <si>
    <t>Vendace (Coregonus albula)</t>
  </si>
  <si>
    <t>Valaam whitefish (Coregonus widegreni)</t>
  </si>
  <si>
    <t>Two-spot red snapper (Lutjanus bohar)</t>
  </si>
  <si>
    <t>Turbot (Scophthalmus maximus)</t>
  </si>
  <si>
    <t>Tugun (Coregonus tugun)</t>
  </si>
  <si>
    <t>Trouts NEI (Salmo spp)</t>
  </si>
  <si>
    <t>Tropical flounder (Paralichthys tropicus)</t>
  </si>
  <si>
    <t>Tomato hind (Cephalopholis sonnerati)</t>
  </si>
  <si>
    <t>Timor snapper (Lutjanus timoriensis)</t>
  </si>
  <si>
    <t>Tilapias NEI (Oreochromis spp)</t>
  </si>
  <si>
    <t>Tilapia shiranus (Oreochromis shiranus)</t>
  </si>
  <si>
    <t>Tiger-dragon grouper, hybrid (Epinephelus fuscoguttatus x E. lanceolatus)</t>
  </si>
  <si>
    <t>Threespot grouper (Epinephelus trimaculatus)</t>
  </si>
  <si>
    <t>Three spotted tilapia (Oreochromis andersonii)</t>
  </si>
  <si>
    <t>Tanganyika lates (Lates angustifrons)</t>
  </si>
  <si>
    <t>Sweet river prawn (Macrobrachium esculentum)</t>
  </si>
  <si>
    <t>Swallowtail dart (Trachinotus coppingeri)</t>
  </si>
  <si>
    <t>Suriname river prawn (Macrobrachium surinamicum)</t>
  </si>
  <si>
    <t>Sunda river prawn (Macrobrachium sintangense)</t>
  </si>
  <si>
    <t>Summer flounder (Paralichthys dentatus)</t>
  </si>
  <si>
    <t>Summan grouper (Epinephelus summana)</t>
  </si>
  <si>
    <t>Sulu shrimp (Metapenaeus suluensis)</t>
  </si>
  <si>
    <t>Striped-fin grouper (Epinephelus posteli)</t>
  </si>
  <si>
    <t>Striped grouper (Epinephelus latifasciatus)</t>
  </si>
  <si>
    <t>Striped catfish (Pangasianodon hypophthalmus)</t>
  </si>
  <si>
    <t>Strawberry hind (Cephalopholis spiloparaea)</t>
  </si>
  <si>
    <t>Stork shrimp (Metapenaeus tenuipes)</t>
  </si>
  <si>
    <t>Steel pompano (Trachinotus stilbe)</t>
  </si>
  <si>
    <t>Starspotted grouper (Epinephelus hexagonatus)</t>
  </si>
  <si>
    <t>Starry grouper (Epinephelus labriformis)</t>
  </si>
  <si>
    <t>Star snapper (Lutjanus stellatus)</t>
  </si>
  <si>
    <t>Squaretail kob (Argyrosomus thorpei)</t>
  </si>
  <si>
    <t>Squaretail coralgrouper (Plectropomus areolatus)</t>
  </si>
  <si>
    <t>Spotted seabass (Dicentrarchus punctatus)</t>
  </si>
  <si>
    <t>Spotted rose snapper (Lutjanus guttatus)</t>
  </si>
  <si>
    <t>Spotted grouper (Epinephelus analogus)</t>
  </si>
  <si>
    <t>Spotted coralgrouper (Plectropomus maculatus)</t>
  </si>
  <si>
    <t>Spot pangasius (Pangasius larnaudii)</t>
  </si>
  <si>
    <t>Spinycheek grouper (Epinephelus diacanthus)</t>
  </si>
  <si>
    <t>Spiny greasyback shrimp (Metapenaeus anchistus)</t>
  </si>
  <si>
    <t>Speckled shrimp (Metapenaeus monoceros)</t>
  </si>
  <si>
    <t>Speckled grouper (Epinephelus magniscuttis)</t>
  </si>
  <si>
    <t>Speckled flounder (Paralichthys woolmani)</t>
  </si>
  <si>
    <t>Speckled blue grouper (Epinephelus cyanopodus)</t>
  </si>
  <si>
    <t>Sparctic char (Salvelinus alpinus x Salvelinus fontinalis)</t>
  </si>
  <si>
    <t>Southern white shrimp (Penaeus schmitti)</t>
  </si>
  <si>
    <t>Southern red snapper (Lutjanus purpureus)</t>
  </si>
  <si>
    <t>Southern pompano (Trachinotus africanus)</t>
  </si>
  <si>
    <t>Southern pink shrimp (Penaeus notialis)</t>
  </si>
  <si>
    <t>Southern meagre(=Mulloway) (Argyrosomus hololepidotus)</t>
  </si>
  <si>
    <t>Southern flounder (Paralichthys lethostigma)</t>
  </si>
  <si>
    <t>Southern common seabream (Pagrus africanus)</t>
  </si>
  <si>
    <t>Southern brown shrimp (Penaeus subtilis)</t>
  </si>
  <si>
    <t>Sockeye(=Red) salmon (Oncorhynchus nerka)</t>
  </si>
  <si>
    <t>Snubnose pompano (Trachinotus blochii)</t>
  </si>
  <si>
    <t>Snubnose grouper (Epinephelus macrospilos)</t>
  </si>
  <si>
    <t>Snappers NEI (Lutjanus spp)</t>
  </si>
  <si>
    <t>Smooth marron crayfish (Cherax cainii)</t>
  </si>
  <si>
    <t>Smallscaled grouper (Epinephelus polylepis)</t>
  </si>
  <si>
    <t>Small spotted dart (Trachinotus baillonii)</t>
  </si>
  <si>
    <t>Slender river prawn (Macrobrachium idella)</t>
  </si>
  <si>
    <t>Sleek lates (Lates stappersii)</t>
  </si>
  <si>
    <t>Sixblotch hind (Cephalopholis sexmaculata)</t>
  </si>
  <si>
    <t>Sixbar grouper (Epinephelus sexfasciatus)</t>
  </si>
  <si>
    <t>Silk snapper (Lutjanus vivanus)</t>
  </si>
  <si>
    <t>Shortnose cisco (Coregonus reighardi)</t>
  </si>
  <si>
    <t>Shortfinger river shrimp (Macrobrachium rathbunae)</t>
  </si>
  <si>
    <t>Shortfin pompano (Trachinotus teraia)</t>
  </si>
  <si>
    <t>Shortbarbel pangasius (Pseudolais micronemus)</t>
  </si>
  <si>
    <t>Shiba shrimp (Metapenaeus joyneri)</t>
  </si>
  <si>
    <t>Sevan trout (Salmo ischchan)</t>
  </si>
  <si>
    <t>Seabasses NEI (Dicentrarchus spp)</t>
  </si>
  <si>
    <t>Sea trout (Salmo trutta)</t>
  </si>
  <si>
    <t>Scissor river prawn (Macrobrachium latidactylus)</t>
  </si>
  <si>
    <t>Schoolmaster snapper (Lutjanus apodus)</t>
  </si>
  <si>
    <t>Sardine cisco (Coregonus sardinella)</t>
  </si>
  <si>
    <t>Sao Paulo shrimp (Penaeus paulensis)</t>
  </si>
  <si>
    <t>Samson fish (Seriola hippos)</t>
  </si>
  <si>
    <t>Saddletail grouper (Epinephelus daemelii)</t>
  </si>
  <si>
    <t>Sabaki tilapia (Oreochromis spilurus)</t>
  </si>
  <si>
    <t>Rusty hind (Cephalopholis aitha)</t>
  </si>
  <si>
    <t>Russell's snapper (Lutjanus russellii)</t>
  </si>
  <si>
    <t>Roving coralgrouper (Plectropomus pessuliferus)</t>
  </si>
  <si>
    <t>Rough river prawn (Macrobrachium equidens)</t>
  </si>
  <si>
    <t>Rock hind (Epinephelus adscensionis)</t>
  </si>
  <si>
    <t>Rock grouper (Epinephelus fasciatomaculosus)</t>
  </si>
  <si>
    <t>River prawns NEI (Macrobrachium spp)</t>
  </si>
  <si>
    <t>Riceland prawn (Macrobrachium lanchesteri)</t>
  </si>
  <si>
    <t>Ribbon crayfish (Procambarus bivittatus)</t>
  </si>
  <si>
    <t>Reticulate grouper (Epinephelus tuamotuensis)</t>
  </si>
  <si>
    <t>Red-tipped grouper (Epinephelus retouti)</t>
  </si>
  <si>
    <t>Redtail prawn (Penaeus penicillatus)</t>
  </si>
  <si>
    <t>Redspotted shrimp (Penaeus brasiliensis)</t>
  </si>
  <si>
    <t>Red-spot king prawn (Penaeus longistylus)</t>
  </si>
  <si>
    <t>Redbreast tilapia (Coptodon rendalli)</t>
  </si>
  <si>
    <t>Redbelly tilapia (Coptodon zillii)</t>
  </si>
  <si>
    <t>Redbanded seabream (Pagrus auriga)</t>
  </si>
  <si>
    <t>Red Tilapia (Oreochromis sp.)</t>
  </si>
  <si>
    <t>Red swamp crawfish (Procambarus clarkii)</t>
  </si>
  <si>
    <t>Red seabream (Pagrus major)</t>
  </si>
  <si>
    <t>Red porgy (Pagrus pagrus)</t>
  </si>
  <si>
    <t>Red hind (Epinephelus guttatus)</t>
  </si>
  <si>
    <t>Red grouper (Epinephelus morio)</t>
  </si>
  <si>
    <t>Red claw crayfish (Cherax quadricarinatus)</t>
  </si>
  <si>
    <t>Rainbow trout (Oncorhynchus mykiss)</t>
  </si>
  <si>
    <t>Procambarus crayfishes NEI (Procambarus spp)</t>
  </si>
  <si>
    <t>Potato grouper (Epinephelus tukula)</t>
  </si>
  <si>
    <t>Pompanos NEI (Trachinotus spp)</t>
  </si>
  <si>
    <t>Pompano (Trachinotus ovatus)</t>
  </si>
  <si>
    <t>Plata pompano (Trachinotus marginatus)</t>
  </si>
  <si>
    <t>Pink(=Humpback) salmon (Oncorhynchus gorbuscha)</t>
  </si>
  <si>
    <t>Pike-perch (Sander lucioperca)</t>
  </si>
  <si>
    <t>Philippine river prawn (Macrobrachium lanceifrons)</t>
  </si>
  <si>
    <t>Permit (Trachinotus falcatus)</t>
  </si>
  <si>
    <t>Peregrine shrimp (Metapenaeus stebbingi)</t>
  </si>
  <si>
    <t>Penaeus shrimps NEI (Penaeus spp)</t>
  </si>
  <si>
    <t>Peled (Coregonus peled)</t>
  </si>
  <si>
    <t>Peacock hind (Cephalopholis argus)</t>
  </si>
  <si>
    <t>Patsa river prawn (Macrobrachium patsa)</t>
  </si>
  <si>
    <t>Patagonian flounder (Paralichthys patagonicus)</t>
  </si>
  <si>
    <t>Pargo breams NEI (Pagrus spp)</t>
  </si>
  <si>
    <t>Papuan black snapper (Lutjanus goldiei)</t>
  </si>
  <si>
    <t>Papua shrimp (Metapenaeus papuensis)</t>
  </si>
  <si>
    <t>Pangas catfishes NEI (Pangasius spp)</t>
  </si>
  <si>
    <t>Pangas catfish (Pangasius pangasius)</t>
  </si>
  <si>
    <t>Paloma pompano (Trachinotus paitensis)</t>
  </si>
  <si>
    <t>Painted river prawn (Macrobrachium carcinus)</t>
  </si>
  <si>
    <t>Pacific salmons NEI (Oncorhynchus spp)</t>
  </si>
  <si>
    <t>Pacific red snapper (Lutjanus peru)</t>
  </si>
  <si>
    <t>Pacific halibut (Hippoglossus stenolepis)</t>
  </si>
  <si>
    <t>Pacific graysby (Cephalopholis panamensis)</t>
  </si>
  <si>
    <t>Pacific goliath grouper (Epinephelus quinquefasciatus)</t>
  </si>
  <si>
    <t>Pacific dog snapper (Lutjanus novemfasciatus)</t>
  </si>
  <si>
    <t>Pacific creole-fish (Cephalopholis colonus)</t>
  </si>
  <si>
    <t>Oyster pompano (Trachinotus anak)</t>
  </si>
  <si>
    <t>Otjikoto tilapia (Tilapia guinasana)</t>
  </si>
  <si>
    <t>Oriental river prawn (Macrobrachium nipponense)</t>
  </si>
  <si>
    <t>Orange-spotted grouper (Epinephelus coioides)</t>
  </si>
  <si>
    <t>Orana river prawn (Macrobrachium idae)</t>
  </si>
  <si>
    <t>One-spot snapper (Lutjanus monostigma)</t>
  </si>
  <si>
    <t>One-blotch grouper (Epinephelus melanostigma)</t>
  </si>
  <si>
    <t>Okavango tilapia (Tilapia ruweti)</t>
  </si>
  <si>
    <t>Ohrid trout (Salmo letnica)</t>
  </si>
  <si>
    <t>Ohio river prawn (Macrobrachium ohione)</t>
  </si>
  <si>
    <t>Oblique-banded grouper (Epinephelus radiatus)</t>
  </si>
  <si>
    <t>Noumea river prawn (Macrobrachium aemulum)</t>
  </si>
  <si>
    <t>Northern white shrimp (Penaeus setiferus)</t>
  </si>
  <si>
    <t>Northern red snapper (Lutjanus campechanus)</t>
  </si>
  <si>
    <t>Northern pink shrimp (Penaeus duorarum)</t>
  </si>
  <si>
    <t>Northern brown shrimp (Penaeus aztecus)</t>
  </si>
  <si>
    <t>Noble crayfish (Astacus astacus)</t>
  </si>
  <si>
    <t>Nile tilapia (Oreochromis niloticus)</t>
  </si>
  <si>
    <t>Nile perch (Lates niloticus)</t>
  </si>
  <si>
    <t>Niger hind (Cephalopholis nigri)</t>
  </si>
  <si>
    <t>New Caledonia river prawn (Macrobrachium caledonicum)</t>
  </si>
  <si>
    <t>Netfin grouper (Epinephelus miliaris)</t>
  </si>
  <si>
    <t>Neiva (Salvelinus neiva)</t>
  </si>
  <si>
    <t>Nassau grouper (Epinephelus striatus)</t>
  </si>
  <si>
    <t>Mutton snapper (Lutjanus analis)</t>
  </si>
  <si>
    <t>Mullet snapper (Lutjanus aratus)</t>
  </si>
  <si>
    <t>Muksun (Coregonus muksun)</t>
  </si>
  <si>
    <t>Muff prawn (Macrobrachium pilimanus)</t>
  </si>
  <si>
    <t>Mozambique tilapia (Oreochromis mossambicus)</t>
  </si>
  <si>
    <t>Moyebi shrimp (Metapenaeus moyebi)</t>
  </si>
  <si>
    <t>Mountain river prawn (Macrobrachium latimanus)</t>
  </si>
  <si>
    <t>Monsoon river prawn (Macrobrachium malcolmsonii)</t>
  </si>
  <si>
    <t>Monkey river prawn (Macrobrachium lar)</t>
  </si>
  <si>
    <t>Mongolian grayling (Thymallus brevirostris)</t>
  </si>
  <si>
    <t>Middle shrimp (Metapenaeus intermedius)</t>
  </si>
  <si>
    <t>Mexican golden trout (Oncorhynchus chrysogaster)</t>
  </si>
  <si>
    <t>Metapenaeus shrimps NEI (Metapenaeus spp)</t>
  </si>
  <si>
    <t>Mekong giant catfish (Pangasianodon gigas)</t>
  </si>
  <si>
    <t>Meagres NEI (Argyrosomus spp)</t>
  </si>
  <si>
    <t>Meagre (Argyrosomus regius)</t>
  </si>
  <si>
    <t>Masu(=Cherry) salmon (Oncorhynchus masou)</t>
  </si>
  <si>
    <t>Marquesan grouper (Epinephelus irroratus)</t>
  </si>
  <si>
    <t>Marbled flounder (Pseudopleuronectes yokohamae)</t>
  </si>
  <si>
    <t>Marbled coralgrouper (Plectropomus punctatus)</t>
  </si>
  <si>
    <t>Maraena whitefish (Coregonus maraena)</t>
  </si>
  <si>
    <t>Mangrove red snapper (Lutjanus argentimaculatus)</t>
  </si>
  <si>
    <t>Malayam scale prawn (Macrobrachium lepidactyloides)</t>
  </si>
  <si>
    <t>Malabar grouper (Epinephelus malabaricus)</t>
  </si>
  <si>
    <t>Malabar blood snapper (Lutjanus malabaricus)</t>
  </si>
  <si>
    <t>Mahogany snapper (Lutjanus mahogoni)</t>
  </si>
  <si>
    <t>Magadi tilapia (Oreochromis alcalicus)</t>
  </si>
  <si>
    <t>Madagascar scale prawn (Macrobrachium lepidactylus)</t>
  </si>
  <si>
    <t>Lunartail snapper (Lutjanus lunulatus)</t>
  </si>
  <si>
    <t>Longtooth grouper (Epinephelus bruneus)</t>
  </si>
  <si>
    <t>Longspine grouper (Epinephelus longispinis)</t>
  </si>
  <si>
    <t>Longfin yellowtail (Seriola rivoliana)</t>
  </si>
  <si>
    <t>Longfin tilapia (Oreochromis macrochir)</t>
  </si>
  <si>
    <t>Longfin pompano (Trachinotus goreensis)</t>
  </si>
  <si>
    <t>Longfin grouper (Epinephelus quoyanus)</t>
  </si>
  <si>
    <t>Longarm river prawn (Macrobrachium tenellum)</t>
  </si>
  <si>
    <t>Lesser amberjack (Seriola fasciata)</t>
  </si>
  <si>
    <t>Leopard hind (Cephalopholis leopardus)</t>
  </si>
  <si>
    <t>Leopard coralgrouper (Plectropomus leopardus)</t>
  </si>
  <si>
    <t>Largespotted dart (Trachinotus botla)</t>
  </si>
  <si>
    <t>Large yellow croaker (Larimichthys crocea)</t>
  </si>
  <si>
    <t>Lane snapper (Lutjanus synagris)</t>
  </si>
  <si>
    <t>Lake(=Common) whitefish (Coregonus clupeaformis)</t>
  </si>
  <si>
    <t>Lake trout(=Char) (Salvelinus namaycush)</t>
  </si>
  <si>
    <t>Lake cisco (Coregonus artedi)</t>
  </si>
  <si>
    <t>Kuruma prawn (Penaeus japonicus)</t>
  </si>
  <si>
    <t>Kuncho river prawn (Macrobrachium lamarrei)</t>
  </si>
  <si>
    <t>Koua river prawn (Macrobrachium australe)</t>
  </si>
  <si>
    <t>Knobtooth prawn (Macrobrachium mammillodactylus)</t>
  </si>
  <si>
    <t>Kiyi (Coregonus kiyi)</t>
  </si>
  <si>
    <t>Khadary-whitefish (Coregonus chadary)</t>
  </si>
  <si>
    <t>Karomo (Oreochromis karomo)</t>
  </si>
  <si>
    <t>Kariba tilapia (Oreochromis mortimeri)</t>
  </si>
  <si>
    <t>Kaira river prawn (Macrobrachium dayanum)</t>
  </si>
  <si>
    <t>Kadal shrimp (Metapenaeus dobsoni)</t>
  </si>
  <si>
    <t>Jordan's snapper (Lutjanus jordani)</t>
  </si>
  <si>
    <t>John's snapper (Lutjanus johnii)</t>
  </si>
  <si>
    <t>Jinga shrimp (Metapenaeus affinis)</t>
  </si>
  <si>
    <t>Jaro river prawn (Macrobrachium jaroense)</t>
  </si>
  <si>
    <t>Japanese meagre (Argyrosomus japonicus)</t>
  </si>
  <si>
    <t>Japanese amberjack (Seriola quinqueradiata)</t>
  </si>
  <si>
    <t>Irish pollan (Coregonus pollan)</t>
  </si>
  <si>
    <t>Indian white prawn (Penaeus indicus)</t>
  </si>
  <si>
    <t>Indian pompano (Trachinotus mookalee)</t>
  </si>
  <si>
    <t>Humphead snapper (Lutjanus sanguineus)</t>
  </si>
  <si>
    <t>Humpback red snapper (Lutjanus gibbus)</t>
  </si>
  <si>
    <t>Houting (Coregonus oxyrinchus)</t>
  </si>
  <si>
    <t>Hong Kong grouper (Epinephelus akaara)</t>
  </si>
  <si>
    <t>Honeycomb grouper (Epinephelus merra)</t>
  </si>
  <si>
    <t>Highfin grouper (Epinephelus maculatus)</t>
  </si>
  <si>
    <t>Highfin coralgrouper (Plectropomus oligacanthus)</t>
  </si>
  <si>
    <t>Hawaii river prawn (Macrobrachium grandimanus)</t>
  </si>
  <si>
    <t>Harlequin hind (Cephalopholis polleni)</t>
  </si>
  <si>
    <t>Hancock's river prawn (Macrobrachium hancocki)</t>
  </si>
  <si>
    <t>Halfmoon grouper (Epinephelus rivulatus)</t>
  </si>
  <si>
    <t>Hairy river prawn (Macrobrachium rude)</t>
  </si>
  <si>
    <t>Hairy marron crayfish (Cherax tenuimanus)</t>
  </si>
  <si>
    <t>Gulf flounder (Paralichthys albigutta)</t>
  </si>
  <si>
    <t>Guinean tilapia (Coptodon guineensis)</t>
  </si>
  <si>
    <t>Guinean pompano (Trachinotus maxillosus)</t>
  </si>
  <si>
    <t>Guinean amberjack (Seriola carpenteri)</t>
  </si>
  <si>
    <t>Guinea snapper (Lutjanus endecacanthus)</t>
  </si>
  <si>
    <t>Groupers NEI (Epinephelus spp)</t>
  </si>
  <si>
    <t>Greybeard river prawn (Macrobrachium malayanum)</t>
  </si>
  <si>
    <t>Grey snapper (Lutjanus griseus)</t>
  </si>
  <si>
    <t>Greentail shrimp (Metapenaeus bennettae)</t>
  </si>
  <si>
    <t>Green tiger prawn (Penaeus semisulcatus)</t>
  </si>
  <si>
    <t>Greater amberjack (Seriola dumerili)</t>
  </si>
  <si>
    <t>Great pompano (Trachinotus goodei)</t>
  </si>
  <si>
    <t>Greasyback shrimp (Metapenaeus ensis)</t>
  </si>
  <si>
    <t>Greasy grouper (Epinephelus tauvina)</t>
  </si>
  <si>
    <t>Graysby (Cephalopholis cruentata)</t>
  </si>
  <si>
    <t>Grayling (Thymallus thymallus)</t>
  </si>
  <si>
    <t>Gorean snapper (Lutjanus goreensis)</t>
  </si>
  <si>
    <t>Golden trout (Oncorhynchus aguabonita)</t>
  </si>
  <si>
    <t>Golden snapper (Lutjanus inermis)</t>
  </si>
  <si>
    <t>Golden hind (Cephalopholis aurantia)</t>
  </si>
  <si>
    <t>Golden African snapper (Lutjanus fulgens)</t>
  </si>
  <si>
    <t>Goldblotch grouper (Epinephelus costae)</t>
  </si>
  <si>
    <t>Goda river prawn (Macrobrachium scabriculum)</t>
  </si>
  <si>
    <t>Ginger shrimp (Metapenaeus kutchensis)</t>
  </si>
  <si>
    <t>Gilthead seabream (Sparus aurata)</t>
  </si>
  <si>
    <t>Gila trout (Oncorhynchus gilae)</t>
  </si>
  <si>
    <t>Giant tiger prawn (Penaeus monodon)</t>
  </si>
  <si>
    <t>Giant river prawn (Macrobrachium rosenbergii)</t>
  </si>
  <si>
    <t>Giant pangasius (Pangasius sanitwongsei)</t>
  </si>
  <si>
    <t>Giant grouper (Epinephelus lanceolatus)</t>
  </si>
  <si>
    <t>Garish hind (Cephalopholis igarashiensis)</t>
  </si>
  <si>
    <t>Ganges river prawn (Macrobrachium gangeticum)</t>
  </si>
  <si>
    <t>Gafftopsail pompano (Trachinotus rhodopus)</t>
  </si>
  <si>
    <t>Fusiliers NEI (Lutjanidae (ex Caesionidae))</t>
  </si>
  <si>
    <t>Freshwater perches NEI (Lates spp)</t>
  </si>
  <si>
    <t>Freckled hind (Cephalopholis microprion)</t>
  </si>
  <si>
    <t>Fourspot flounder (Paralichthys oblongus)</t>
  </si>
  <si>
    <t>Foursaddle grouper (Epinephelus spilotoceps)</t>
  </si>
  <si>
    <t>Fortune jack (Seriola peruana)</t>
  </si>
  <si>
    <t>Forktail lates (Lates microlepis)</t>
  </si>
  <si>
    <t>Forest river prawn (Macrobrachium sundaicum)</t>
  </si>
  <si>
    <t>Florida pompano (Trachinotus carolinus)</t>
  </si>
  <si>
    <t>Florida crayfish (Procambarus alleni)</t>
  </si>
  <si>
    <t>Fleshy prawn (Penaeus chinensis)</t>
  </si>
  <si>
    <t>Five-lined snapper (Lutjanus quinquelineatus)</t>
  </si>
  <si>
    <t>Fire shrimp (Metapenaeus alcocki)</t>
  </si>
  <si>
    <t>Fine shrimp (Metapenaeus elegans)</t>
  </si>
  <si>
    <t>Fine flounder (Paralichthys adspersus)</t>
  </si>
  <si>
    <t>False white prawn (Penaeus silasi)</t>
  </si>
  <si>
    <t>European whitefish (Coregonus lavaretus)</t>
  </si>
  <si>
    <t>European seabass (Dicentrarchus labrax)</t>
  </si>
  <si>
    <t>Epaulet grouper (Epinephelus stoliczkae)</t>
  </si>
  <si>
    <t>Endeavour shrimp (Metapenaeus endeavouri)</t>
  </si>
  <si>
    <t>Emperor red snapper (Lutjanus sebae)</t>
  </si>
  <si>
    <t>Emerald shrimp (Metapenaeus insolitus)</t>
  </si>
  <si>
    <t>Eastern school shrimp (Metapenaeus macleayi)</t>
  </si>
  <si>
    <t>Eastern king prawn (Penaeus plebejus)</t>
  </si>
  <si>
    <t>Duskytail grouper (Epinephelus bleekeri)</t>
  </si>
  <si>
    <t>Duskyfin hind (Cephalopholis nigripinnis)</t>
  </si>
  <si>
    <t>Dusky grouper (Epinephelus marginatus)</t>
  </si>
  <si>
    <t>Dungat grouper (Epinephelus goreensis)</t>
  </si>
  <si>
    <t>Dotted grouper (Epinephelus epistictus)</t>
  </si>
  <si>
    <t>Dot-dash grouper (Epinephelus poecilonotus)</t>
  </si>
  <si>
    <t>Dory snapper (Lutjanus fulviflamma)</t>
  </si>
  <si>
    <t>Dolly varden (Salvelinus malma)</t>
  </si>
  <si>
    <t>Dogtooth grouper (Epinephelus caninus)</t>
  </si>
  <si>
    <t>Dog snapper (Lutjanus jocu)</t>
  </si>
  <si>
    <t>Dimua river prawn (Macrobrachium villosimanus)</t>
  </si>
  <si>
    <t>Demons prawn (Metapenaeus demani)</t>
  </si>
  <si>
    <t>Darkfin hind (Cephalopholis urodeta)</t>
  </si>
  <si>
    <t>Cutthroat trout (Oncorhynchus clarkii)</t>
  </si>
  <si>
    <t>Cubera snapper (Lutjanus cyanopterus)</t>
  </si>
  <si>
    <t>Crystal shrimp (Penaeus brevirostris)</t>
  </si>
  <si>
    <t>Crimson snapper (Lutjanus erythropterus)</t>
  </si>
  <si>
    <t>Cresthead flounder (Pseudopleuronectes schrenki)</t>
  </si>
  <si>
    <t>Crane river prawn (Macrobrachium formosense)</t>
  </si>
  <si>
    <t>Coralgroupers NEI (Plectropomus spp)</t>
  </si>
  <si>
    <t>Coral hind (Cephalopholis miniata)</t>
  </si>
  <si>
    <t>Coral grouper (Epinephelus corallicola)</t>
  </si>
  <si>
    <t>Congo river prawn (Macrobrachium dux)</t>
  </si>
  <si>
    <t>Coney (Cephalopholis fulva)</t>
  </si>
  <si>
    <t>Common bluestripe snapper (Lutjanus kasmira)</t>
  </si>
  <si>
    <t>Comet grouper (Epinephelus morrhua)</t>
  </si>
  <si>
    <t>Colorado snapper (Lutjanus colorado)</t>
  </si>
  <si>
    <t>Coho(=Silver) salmon (Oncorhynchus kisutch)</t>
  </si>
  <si>
    <t>Cobia (Rachycentron canadum)</t>
  </si>
  <si>
    <t>Cinnamon river prawn (Macrobrachium acanthurus)</t>
  </si>
  <si>
    <t>Chum(=Keta=Dog) salmon (Oncorhynchus keta)</t>
  </si>
  <si>
    <t>Chocolate hind (Cephalopholis boenak)</t>
  </si>
  <si>
    <t>Chinook(=Spring=King) salmon (Oncorhynchus tshawytscha)</t>
  </si>
  <si>
    <t>Checkered snapper (Lutjanus decussatus)</t>
  </si>
  <si>
    <t>Chars NEI (Salvelinus spp)</t>
  </si>
  <si>
    <t>Cayenne pompano (Trachinotus cayennensis)</t>
  </si>
  <si>
    <t>Cauque river prawn (Macrobrachium americanum)</t>
  </si>
  <si>
    <t>Catface grouper (Epinephelus andersoni)</t>
  </si>
  <si>
    <t>Cascade river prawn (Macrobrachium heterochirus)</t>
  </si>
  <si>
    <t>Caramote prawn (Penaeus kerathurus)</t>
  </si>
  <si>
    <t>Camouflage grouper (Epinephelus polyphekadion)</t>
  </si>
  <si>
    <t>California flounder (Paralichthys californicus)</t>
  </si>
  <si>
    <t>Bull trout (Salvelinus confluentus)</t>
  </si>
  <si>
    <t>Buchura river prawn (Macrobrachium olfersii)</t>
  </si>
  <si>
    <t>Brownstripe red snapper (Lutjanus vitta)</t>
  </si>
  <si>
    <t>Brownspotted grouper (Epinephelus chlorostigma)</t>
  </si>
  <si>
    <t>Brown-marbled grouper (Epinephelus fuscoguttatus)</t>
  </si>
  <si>
    <t>Brown tiger prawn (Penaeus esculentus)</t>
  </si>
  <si>
    <t>Brook trout (Salvelinus fontinalis)</t>
  </si>
  <si>
    <t>Broad whitefish (Coregonus nasus)</t>
  </si>
  <si>
    <t>Brill (Scophthalmus rhombus)</t>
  </si>
  <si>
    <t>Bridled grouper (Epinephelus heniochus)</t>
  </si>
  <si>
    <t>Brazilian flounder (Paralichthys brasiliensis)</t>
  </si>
  <si>
    <t>Brackish river prawn (Macrobrachium macrobrachion)</t>
  </si>
  <si>
    <t>Bluestriped snapper (Lutjanus notatus)</t>
  </si>
  <si>
    <t>Bluespotted seabream (Pagrus caeruleostictus)</t>
  </si>
  <si>
    <t>Bluespotted seabass (Cephalopholis taeniops)</t>
  </si>
  <si>
    <t>Bluespotted hind (Cephalopholis cyanostigma)</t>
  </si>
  <si>
    <t>Blue-Nile tilapia, hybrid (Oreochromis aureus x O. niloticus)</t>
  </si>
  <si>
    <t>Bluelined hind (Cephalopholis formosa)</t>
  </si>
  <si>
    <t>Blueline snapper (Lutjanus coeruleolineatus)</t>
  </si>
  <si>
    <t>Blue-and-yellow grouper (Epinephelus flavocaeruleus)</t>
  </si>
  <si>
    <t>Blue tilapia (Oreochromis aureus)</t>
  </si>
  <si>
    <t>Blue shrimp (Penaeus stylirostris)</t>
  </si>
  <si>
    <t>Blue and gold snapper (Lutjanus viridis)</t>
  </si>
  <si>
    <t>Blubberlip snapper (Lutjanus rivulatus)</t>
  </si>
  <si>
    <t>Bloater (Coregonus hoyi)</t>
  </si>
  <si>
    <t>Blacktip grouper (Epinephelus fasciatus)</t>
  </si>
  <si>
    <t>Blacktail snapper (Lutjanus fulvus)</t>
  </si>
  <si>
    <t>Blackspot snapper (Lutjanus ehrenbergii)</t>
  </si>
  <si>
    <t>Blacksaddled coralgrouper (Plectropomus laevis)</t>
  </si>
  <si>
    <t>Blacksaddle grouper (Epinephelus howlandi)</t>
  </si>
  <si>
    <t>Blackfin snapper (Lutjanus buccanella)</t>
  </si>
  <si>
    <t>Black-dotted grouper (Epinephelus stictus)</t>
  </si>
  <si>
    <t>Blackblotch pompano (Trachinotus kennedyi)</t>
  </si>
  <si>
    <t>Black tilapia (Oreochromis placidus)</t>
  </si>
  <si>
    <t>Birma river prawn (Macrobrachium birmanicum)</t>
  </si>
  <si>
    <t>Bird shrimp (Metapenaeus lysianassa)</t>
  </si>
  <si>
    <t>Bigeye snapper (Lutjanus lutjanus)</t>
  </si>
  <si>
    <t>Bigeye lates (Lates mariae)</t>
  </si>
  <si>
    <t>Bengal snapper (Lutjanus bengalensis)</t>
  </si>
  <si>
    <t>Bastard halibuts NEI (Paralichthys spp)</t>
  </si>
  <si>
    <t>Bastard halibut (Paralichthys olivaceus)</t>
  </si>
  <si>
    <t>Basa catfish (Pangasius bocourti)</t>
  </si>
  <si>
    <t>Barred-chest grouper (Epinephelus faveatus)</t>
  </si>
  <si>
    <t>Barramundi(=Giant seaperch) (Lates calcarifer)</t>
  </si>
  <si>
    <t>Banded tilapia (Tilapia sparrmanii)</t>
  </si>
  <si>
    <t>Banded rudderfish (Seriola zonata)</t>
  </si>
  <si>
    <t>Banded grouper (Epinephelus amblycephalus)</t>
  </si>
  <si>
    <t>Banana prawn (Penaeus merguiensis)</t>
  </si>
  <si>
    <t>Atlantic salmon (Salmo salar)</t>
  </si>
  <si>
    <t>Atlantic halibut (Hippoglossus hippoglossus)</t>
  </si>
  <si>
    <t>Atlantic goliath grouper (Epinephelus itajara)</t>
  </si>
  <si>
    <t>Atlantic cod (Gadus morhua)</t>
  </si>
  <si>
    <t>Areolate grouper (Epinephelus areolatus)</t>
  </si>
  <si>
    <t>Arctic grayling (Thymallus arcticus)</t>
  </si>
  <si>
    <t>Arctic cisco (Coregonus autumnalis)</t>
  </si>
  <si>
    <t>Arctic char (Salvelinus alpinus)</t>
  </si>
  <si>
    <t>Arabian sea meagre (Argyrosomus heinii)</t>
  </si>
  <si>
    <t>Apache trout (Oncorhynchus apache)</t>
  </si>
  <si>
    <t>Amur whitefish (Coregonus ussuriensis)</t>
  </si>
  <si>
    <t>Amoy croaker (Argyrosomus amoyensis)</t>
  </si>
  <si>
    <t>Amberjacks NEI (Seriola spp)</t>
  </si>
  <si>
    <t>Amazonian river prawn (Macrobrachium amazonicum)</t>
  </si>
  <si>
    <t>Aloha prawn (Penaeus marginatus)</t>
  </si>
  <si>
    <t>Albert lates (Lates macrophthalmus)</t>
  </si>
  <si>
    <t>Agar river prawn (Macrobrachium jelskii)</t>
  </si>
  <si>
    <t>African river prawn (Macrobrachium vollenhovenii)</t>
  </si>
  <si>
    <t>African red snapper (Lutjanus agennes)</t>
  </si>
  <si>
    <t>African brown snapper (Lutjanus dentatus)</t>
  </si>
  <si>
    <t>Adriatic trout (Salmo obtusirostris)</t>
  </si>
  <si>
    <t>Coptodon bakossiorum</t>
  </si>
  <si>
    <t>Coptodon bemini</t>
  </si>
  <si>
    <t>Coptodon bythobates</t>
  </si>
  <si>
    <t>Coptodon cameronensis</t>
  </si>
  <si>
    <t>Coptodon camerunensis</t>
  </si>
  <si>
    <t>Coptodon coffea</t>
  </si>
  <si>
    <t>Coptodon congicus</t>
  </si>
  <si>
    <t>Coptodon dageti</t>
  </si>
  <si>
    <t>Coptodon deckerti</t>
  </si>
  <si>
    <t>Coptodon discolor</t>
  </si>
  <si>
    <t>Coptodon flavus</t>
  </si>
  <si>
    <t>Coptodon gutturosus</t>
  </si>
  <si>
    <t>Coptodon imbrifernus</t>
  </si>
  <si>
    <t>Coptodon kottae</t>
  </si>
  <si>
    <t>Coptodon louka</t>
  </si>
  <si>
    <t>Coptodon margaritaceus</t>
  </si>
  <si>
    <t>Coptodon nyonganus</t>
  </si>
  <si>
    <t>Coptodon rheophilus</t>
  </si>
  <si>
    <t>Coptodon snyderae</t>
  </si>
  <si>
    <t>Coptodon spongotroktis</t>
  </si>
  <si>
    <t>Coptodon tholloni</t>
  </si>
  <si>
    <t>Coptodon thysi</t>
  </si>
  <si>
    <t>Coptodon walteri</t>
  </si>
  <si>
    <t>Coregonus fera</t>
  </si>
  <si>
    <t>Coregonus hiemalis</t>
  </si>
  <si>
    <t>Coregonus macrophthalmus</t>
  </si>
  <si>
    <t>Coregonus megalops</t>
  </si>
  <si>
    <t>Coregonus nilssoni</t>
  </si>
  <si>
    <t>Coregonus wartmanni</t>
  </si>
  <si>
    <t>Paralichthys orbignyanus</t>
  </si>
  <si>
    <t>Procambarus atkinsoni</t>
  </si>
  <si>
    <t>Procambarus troglodytes</t>
  </si>
  <si>
    <t>Tiger abalone, hybrid (Haliotis laevigata x Haliotis rubra)</t>
  </si>
  <si>
    <t>Donkey's ear abalone (Haliotis asinina)</t>
  </si>
  <si>
    <t>Pink abalone (Haliotis corrugata)</t>
  </si>
  <si>
    <t>Black abalone (Haliotis cracherodii)</t>
  </si>
  <si>
    <t>Japanese abalone (Haliotis discus)</t>
  </si>
  <si>
    <t>Small abalone (Haliotis diversicolor)</t>
  </si>
  <si>
    <t>Southern green abalone (Haliotis fulgens)</t>
  </si>
  <si>
    <t>Giant abalone (Haliotis gigantea)</t>
  </si>
  <si>
    <t>Glistening abalone (Haliotis glabra)</t>
  </si>
  <si>
    <t>Rainbow abalone (Haliotis iris)</t>
  </si>
  <si>
    <t>Threaded abalone (Haliotis kamtschatkana)</t>
  </si>
  <si>
    <t>Greenlip abalone (Haliotis laevigata)</t>
  </si>
  <si>
    <t>Perlemoen abalone (Haliotis midae)</t>
  </si>
  <si>
    <t>Oval abalone (Haliotis ovina)</t>
  </si>
  <si>
    <t>Planate abalone (Haliotis planata)</t>
  </si>
  <si>
    <t>Roe's abalone (Haliotis roei)</t>
  </si>
  <si>
    <t>Blacklip abalone (Haliotis rubra)</t>
  </si>
  <si>
    <t>Red abalone (Haliotis rufescens)</t>
  </si>
  <si>
    <t>White abalone (Haliotis sorenseni)</t>
  </si>
  <si>
    <t>Tuberculate abalone (Haliotis tuberculata)</t>
  </si>
  <si>
    <t>Variable abalone (Haliotis varia)</t>
  </si>
  <si>
    <t>Abalones NEI (Haliotis spp)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</si>
</sst>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
  </numFmts>
  <fonts count="15"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sz val="11"/>
      <color rgb="FF000000"/>
      <name val="Montserrat"/>
    </font>
    <font>
      <i/>
      <sz val="11"/>
      <color rgb="FF000000"/>
      <name val="Montserrat"/>
    </font>
    <font>
      <b/>
      <sz val="11"/>
      <color theme="0"/>
      <name val="Montserrat"/>
    </font>
    <font>
      <b/>
      <sz val="11"/>
      <name val="Montserrat"/>
    </font>
    <font>
      <u/>
      <sz val="11"/>
      <color theme="10"/>
      <name val="Montserrat"/>
    </font>
  </fonts>
  <fills count="7">
    <fill>
      <patternFill patternType="none"/>
    </fill>
    <fill>
      <patternFill patternType="gray125"/>
    </fill>
    <fill>
      <patternFill patternType="solid">
        <fgColor theme="5" tint="0.59999389629810485"/>
        <bgColor indexed="64"/>
      </patternFill>
    </fill>
    <fill>
      <patternFill patternType="solid">
        <fgColor theme="8"/>
        <bgColor indexed="64"/>
      </patternFill>
    </fill>
    <fill>
      <patternFill patternType="solid">
        <fgColor theme="5" tint="0.39997558519241921"/>
        <bgColor indexed="64"/>
      </patternFill>
    </fill>
    <fill>
      <patternFill patternType="solid">
        <fgColor theme="0"/>
        <bgColor indexed="64"/>
      </patternFill>
    </fill>
    <fill>
      <patternFill patternType="solid">
        <fgColor theme="9" tint="0.59999389629810485"/>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bottom style="thick">
        <color theme="0"/>
      </bottom>
      <diagonal/>
    </border>
    <border>
      <left style="thin">
        <color theme="0"/>
      </left>
      <right/>
      <top style="thin">
        <color theme="0"/>
      </top>
      <bottom style="thin">
        <color theme="0"/>
      </bottom>
      <diagonal/>
    </border>
  </borders>
  <cellStyleXfs count="2">
    <xf numFmtId="0" fontId="0" fillId="0" borderId="0"/>
    <xf numFmtId="0" fontId="3" fillId="0" borderId="0" applyNumberFormat="0" applyFill="0" applyBorder="0" applyAlignment="0" applyProtection="0"/>
  </cellStyleXfs>
  <cellXfs count="41">
    <xf numFmtId="0" fontId="0" fillId="0" borderId="0" xfId="0"/>
    <xf numFmtId="0" fontId="0" fillId="0" borderId="1" xfId="0" applyBorder="1"/>
    <xf numFmtId="0" fontId="2" fillId="0" borderId="1" xfId="0" applyFont="1" applyBorder="1"/>
    <xf numFmtId="0" fontId="1" fillId="0" borderId="1" xfId="0" applyFont="1" applyBorder="1"/>
    <xf numFmtId="165" fontId="0" fillId="0" borderId="1" xfId="0" applyNumberFormat="1" applyBorder="1"/>
    <xf numFmtId="0" fontId="0" fillId="0" borderId="1" xfId="0" applyBorder="1" applyAlignment="1">
      <alignment vertical="center"/>
    </xf>
    <xf numFmtId="0" fontId="8" fillId="0" borderId="0" xfId="0" applyFont="1"/>
    <xf numFmtId="0" fontId="8" fillId="0" borderId="0" xfId="0" applyFont="1" applyAlignment="1">
      <alignment wrapText="1"/>
    </xf>
    <xf numFmtId="0" fontId="7" fillId="0" borderId="0" xfId="0" applyFont="1"/>
    <xf numFmtId="0" fontId="8" fillId="2" borderId="0" xfId="0" applyFont="1" applyFill="1"/>
    <xf numFmtId="0" fontId="10" fillId="0" borderId="0" xfId="0" applyFont="1"/>
    <xf numFmtId="0" fontId="11" fillId="0" borderId="0" xfId="0" applyFont="1"/>
    <xf numFmtId="0" fontId="7" fillId="3" borderId="0" xfId="0" applyFont="1" applyFill="1" applyAlignment="1">
      <alignment horizontal="left" vertical="top" wrapText="1"/>
    </xf>
    <xf numFmtId="0" fontId="8" fillId="0" borderId="0" xfId="0" applyFont="1" applyAlignment="1">
      <alignment horizontal="left" vertical="top" wrapText="1"/>
    </xf>
    <xf numFmtId="0" fontId="7" fillId="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2" fontId="8" fillId="0" borderId="0" xfId="0" applyNumberFormat="1" applyFont="1" applyProtection="1">
      <protection locked="0"/>
    </xf>
    <xf numFmtId="0" fontId="8" fillId="0" borderId="0" xfId="0" applyFont="1" applyProtection="1">
      <protection locked="0"/>
    </xf>
    <xf numFmtId="1" fontId="8" fillId="0" borderId="0" xfId="0" applyNumberFormat="1" applyFont="1"/>
    <xf numFmtId="0" fontId="12" fillId="4" borderId="5" xfId="0" applyFont="1" applyFill="1" applyBorder="1"/>
    <xf numFmtId="0" fontId="12" fillId="4" borderId="6" xfId="0" applyFont="1" applyFill="1" applyBorder="1"/>
    <xf numFmtId="1" fontId="12" fillId="4" borderId="9" xfId="0" applyNumberFormat="1" applyFont="1" applyFill="1" applyBorder="1"/>
    <xf numFmtId="1" fontId="8" fillId="2" borderId="8" xfId="0" applyNumberFormat="1" applyFont="1" applyFill="1" applyBorder="1"/>
    <xf numFmtId="1" fontId="8" fillId="2" borderId="10" xfId="0" applyNumberFormat="1" applyFont="1" applyFill="1" applyBorder="1"/>
    <xf numFmtId="14" fontId="8" fillId="0" borderId="0" xfId="0" applyNumberFormat="1" applyFont="1"/>
    <xf numFmtId="0" fontId="7" fillId="3" borderId="0" xfId="0" applyFont="1" applyFill="1" applyAlignment="1">
      <alignment vertical="top" wrapText="1"/>
    </xf>
    <xf numFmtId="0" fontId="7" fillId="4" borderId="0" xfId="0" applyFont="1" applyFill="1" applyAlignment="1">
      <alignment vertical="top" wrapText="1"/>
    </xf>
    <xf numFmtId="0" fontId="7" fillId="3" borderId="0" xfId="0" applyFont="1" applyFill="1" applyAlignment="1">
      <alignment vertical="top"/>
    </xf>
    <xf numFmtId="164" fontId="8" fillId="0" borderId="0" xfId="0" applyNumberFormat="1" applyFont="1" applyProtection="1">
      <protection locked="0"/>
    </xf>
    <xf numFmtId="0" fontId="7" fillId="0" borderId="2" xfId="0" applyFont="1" applyBorder="1"/>
    <xf numFmtId="0" fontId="8" fillId="0" borderId="3" xfId="0" applyFont="1" applyBorder="1"/>
    <xf numFmtId="0" fontId="14" fillId="0" borderId="3" xfId="1" applyFont="1" applyBorder="1"/>
    <xf numFmtId="0" fontId="7" fillId="5" borderId="2" xfId="0" applyFont="1" applyFill="1" applyBorder="1" applyAlignment="1">
      <alignment horizontal="left" vertical="top" wrapText="1"/>
    </xf>
    <xf numFmtId="0" fontId="8" fillId="5" borderId="4" xfId="0" applyFont="1" applyFill="1" applyBorder="1" applyAlignment="1">
      <alignment horizontal="left" vertical="top" wrapText="1"/>
    </xf>
    <xf numFmtId="0" fontId="8" fillId="5" borderId="3" xfId="0" applyFont="1" applyFill="1" applyBorder="1" applyAlignment="1">
      <alignment horizontal="left" vertical="top" wrapText="1"/>
    </xf>
    <xf numFmtId="0" fontId="2" fillId="6" borderId="1" xfId="0" applyFont="1" applyFill="1" applyBorder="1"/>
    <xf numFmtId="0" fontId="0" fillId="2" borderId="7" xfId="0" applyFill="1" applyBorder="1"/>
    <xf numFmtId="1" fontId="0" fillId="2" borderId="8" xfId="0" applyNumberFormat="1" applyFill="1" applyBorder="1"/>
    <xf numFmtId="166" fontId="8" fillId="0" borderId="0" xfId="0" applyNumberFormat="1" applyFont="1" applyProtection="1">
      <protection locked="0"/>
    </xf>
    <xf numFmtId="2" fontId="8" fillId="0" borderId="0" xfId="0" applyNumberFormat="1" applyFont="1"/>
  </cellXfs>
  <cellStyles count="2">
    <cellStyle name="Hyperlink" xfId="1" builtinId="8"/>
    <cellStyle name="Normal" xfId="0" builtinId="0"/>
  </cellStyles>
  <dxfs count="44">
    <dxf>
      <font>
        <strike val="0"/>
        <outline val="0"/>
        <shadow val="0"/>
        <u val="none"/>
        <vertAlign val="baseline"/>
        <sz val="11"/>
        <name val="Montserrat"/>
        <scheme val="none"/>
      </font>
      <numFmt numFmtId="0" formatCode="General"/>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1</xdr:row>
      <xdr:rowOff>206692</xdr:rowOff>
    </xdr:from>
    <xdr:to>
      <xdr:col>19</xdr:col>
      <xdr:colOff>0</xdr:colOff>
      <xdr:row>26</xdr:row>
      <xdr:rowOff>11906</xdr:rowOff>
    </xdr:to>
    <xdr:sp macro="" textlink="">
      <xdr:nvSpPr>
        <xdr:cNvPr id="62" name="TextBox 2">
          <a:extLst>
            <a:ext uri="{FF2B5EF4-FFF2-40B4-BE49-F238E27FC236}">
              <a16:creationId xmlns:a16="http://schemas.microsoft.com/office/drawing/2014/main" id="{00000000-0008-0000-1300-000006000000}"/>
            </a:ext>
          </a:extLst>
        </xdr:cNvPr>
        <xdr:cNvSpPr txBox="1"/>
      </xdr:nvSpPr>
      <xdr:spPr>
        <a:xfrm>
          <a:off x="12870656" y="421005"/>
          <a:ext cx="7429500" cy="52106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site specific </a:t>
          </a:r>
          <a:r>
            <a:rPr lang="en-US" sz="1100" b="0" i="0">
              <a:solidFill>
                <a:schemeClr val="dk1"/>
              </a:solidFill>
              <a:effectLst/>
              <a:latin typeface="Montserrat" panose="00000500000000000000" pitchFamily="2" charset="0"/>
              <a:ea typeface="+mn-ea"/>
              <a:cs typeface="+mn-cs"/>
            </a:rPr>
            <a:t>production details.</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using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a:t>
          </a:r>
          <a:r>
            <a:rPr lang="en-US" sz="1100" b="0" i="0" baseline="0">
              <a:solidFill>
                <a:schemeClr val="dk1"/>
              </a:solidFill>
              <a:effectLst/>
              <a:latin typeface="Montserrat" panose="00000500000000000000" pitchFamily="2" charset="0"/>
              <a:ea typeface="+mn-ea"/>
              <a:cs typeface="+mn-cs"/>
            </a:rPr>
            <a:t>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for each species in production</a:t>
          </a:r>
          <a:r>
            <a:rPr lang="en-US" sz="1100" baseline="0">
              <a:solidFill>
                <a:schemeClr val="dk1"/>
              </a:solidFill>
              <a:effectLst/>
              <a:latin typeface="Montserrat" panose="00000500000000000000" pitchFamily="2" charset="0"/>
              <a:ea typeface="+mn-ea"/>
              <a:cs typeface="+mn-cs"/>
            </a:rPr>
            <a:t> using </a:t>
          </a:r>
          <a:r>
            <a:rPr lang="en-US" sz="1100" i="0">
              <a:solidFill>
                <a:schemeClr val="dk1"/>
              </a:solidFill>
              <a:effectLst/>
              <a:latin typeface="Montserrat" panose="00000500000000000000" pitchFamily="2" charset="0"/>
              <a:ea typeface="+mn-ea"/>
              <a:cs typeface="+mn-cs"/>
            </a:rPr>
            <a:t>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and should al</a:t>
          </a:r>
          <a:r>
            <a:rPr lang="en-GB" sz="1100">
              <a:solidFill>
                <a:schemeClr val="dk1"/>
              </a:solidFill>
              <a:effectLst/>
              <a:latin typeface="Montserrat" panose="00000500000000000000" pitchFamily="2" charset="0"/>
              <a:ea typeface="+mn-ea"/>
              <a:cs typeface="+mn-cs"/>
            </a:rPr>
            <a:t>so include the volume of</a:t>
          </a:r>
          <a:r>
            <a:rPr lang="en-GB" sz="1100" baseline="0">
              <a:solidFill>
                <a:schemeClr val="dk1"/>
              </a:solidFill>
              <a:effectLst/>
              <a:latin typeface="Montserrat" panose="00000500000000000000" pitchFamily="2" charset="0"/>
              <a:ea typeface="+mn-ea"/>
              <a:cs typeface="+mn-cs"/>
            </a:rPr>
            <a:t> animals transfered to this site during the year.</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Stocked animals that are transferred from this site shall be included in the harvested volume,</a:t>
          </a:r>
          <a:r>
            <a:rPr lang="en-GB" sz="1100" baseline="0">
              <a:solidFill>
                <a:schemeClr val="dk1"/>
              </a:solidFill>
              <a:effectLst/>
              <a:latin typeface="Montserrat" panose="00000500000000000000" pitchFamily="2" charset="0"/>
              <a:ea typeface="+mn-ea"/>
              <a:cs typeface="+mn-cs"/>
            </a:rPr>
            <a:t> however the volume of mortalities shall not be included in the total. </a:t>
          </a:r>
          <a:endParaRPr lang="en-GB" sz="1100">
            <a:solidFill>
              <a:schemeClr val="dk1"/>
            </a:solidFill>
            <a:effectLst/>
            <a:latin typeface="Montserrat" panose="00000500000000000000" pitchFamily="2" charset="0"/>
            <a:ea typeface="+mn-ea"/>
            <a:cs typeface="+mn-cs"/>
          </a:endParaRP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and stocked volume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harvested volume</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stocked volume (tonnes)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30</xdr:col>
      <xdr:colOff>20161</xdr:colOff>
      <xdr:row>3</xdr:row>
      <xdr:rowOff>19527</xdr:rowOff>
    </xdr:from>
    <xdr:to>
      <xdr:col>43</xdr:col>
      <xdr:colOff>15920</xdr:colOff>
      <xdr:row>133</xdr:row>
      <xdr:rowOff>28575</xdr:rowOff>
    </xdr:to>
    <mc:AlternateContent xmlns:mc="http://schemas.openxmlformats.org/markup-compatibility/2006" xmlns:a14="http://schemas.microsoft.com/office/drawing/2010/main">
      <mc:Choice Requires="a14">
        <xdr:sp macro="" textlink="">
          <xdr:nvSpPr>
            <xdr:cNvPr id="2" name="Rectangle 2">
              <a:extLst>
                <a:ext uri="{FF2B5EF4-FFF2-40B4-BE49-F238E27FC236}">
                  <a16:creationId xmlns:a16="http://schemas.microsoft.com/office/drawing/2014/main" id="{8508ABD6-1F1C-4A65-A3FD-03AC4D963A9A}"/>
                </a:ext>
              </a:extLst>
            </xdr:cNvPr>
            <xdr:cNvSpPr/>
          </xdr:nvSpPr>
          <xdr:spPr>
            <a:xfrm>
              <a:off x="33824386" y="438627"/>
              <a:ext cx="8044384" cy="27288648"/>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according to Appendix 15.1 of the Farm Standard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according to Appendix 15.3 of the Farm Standard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according to Appendix 15.2 of the Farm Standard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according to Appendix 15.2 of the Farm Standard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according to Appendix 15.4 of the Farm Standard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t>
              </a:r>
              <a:r>
                <a:rPr lang="en-US" sz="1100" b="0">
                  <a:solidFill>
                    <a:sysClr val="windowText" lastClr="000000"/>
                  </a:solidFill>
                  <a:effectLst/>
                  <a:latin typeface="Montserrat" pitchFamily="2" charset="0"/>
                </a:rPr>
                <a:t>according to Appendix 15.5 of the Farm Standard </a:t>
              </a:r>
              <a:r>
                <a:rPr lang="en-NL" sz="1100" b="0">
                  <a:solidFill>
                    <a:sysClr val="windowText" lastClr="000000"/>
                  </a:solidFill>
                  <a:effectLst/>
                  <a:latin typeface="Montserrat" pitchFamily="2" charset="0"/>
                </a:rPr>
                <a:t>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m:t>
                    </m:r>
                    <m:r>
                      <a:rPr lang="en-NL" sz="1100" i="1">
                        <a:solidFill>
                          <a:sysClr val="windowText" lastClr="000000"/>
                        </a:solidFill>
                        <a:effectLst/>
                        <a:latin typeface="Cambria Math" panose="02040503050406030204" pitchFamily="18" charset="0"/>
                        <a:ea typeface="+mn-ea"/>
                        <a:cs typeface="+mn-cs"/>
                      </a:rPr>
                      <m:t>h</m:t>
                    </m:r>
                    <m:r>
                      <a:rPr lang="en-NL" sz="1100" i="1">
                        <a:solidFill>
                          <a:sysClr val="windowText" lastClr="000000"/>
                        </a:solidFill>
                        <a:effectLst/>
                        <a:latin typeface="Cambria Math" panose="02040503050406030204" pitchFamily="18" charset="0"/>
                        <a:ea typeface="+mn-ea"/>
                        <a:cs typeface="+mn-cs"/>
                      </a:rPr>
                      <m:t>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m:t>
                    </m:r>
                    <m:r>
                      <a:rPr lang="en-NL" sz="1100" i="1">
                        <a:solidFill>
                          <a:sysClr val="windowText" lastClr="000000"/>
                        </a:solidFill>
                        <a:effectLst/>
                        <a:latin typeface="Cambria Math" panose="02040503050406030204" pitchFamily="18" charset="0"/>
                        <a:ea typeface="+mn-ea"/>
                        <a:cs typeface="+mn-cs"/>
                      </a:rPr>
                      <m:t>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2" name="Rectangle 2">
              <a:extLst>
                <a:ext uri="{FF2B5EF4-FFF2-40B4-BE49-F238E27FC236}">
                  <a16:creationId xmlns:a16="http://schemas.microsoft.com/office/drawing/2014/main" id="{8508ABD6-1F1C-4A65-A3FD-03AC4D963A9A}"/>
                </a:ext>
              </a:extLst>
            </xdr:cNvPr>
            <xdr:cNvSpPr/>
          </xdr:nvSpPr>
          <xdr:spPr>
            <a:xfrm>
              <a:off x="33824386" y="438627"/>
              <a:ext cx="8044384" cy="27288648"/>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according to Appendix 15.1 of the Farm Standard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according to Appendix 15.3 of the Farm Standard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according to Appendix 15.2 of the Farm Standard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according to Appendix 15.2 of the Farm Standard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according to Appendix 15.4 of the Farm Standard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t>
              </a:r>
              <a:r>
                <a:rPr lang="en-US" sz="1100" b="0">
                  <a:solidFill>
                    <a:sysClr val="windowText" lastClr="000000"/>
                  </a:solidFill>
                  <a:effectLst/>
                  <a:latin typeface="Montserrat" pitchFamily="2" charset="0"/>
                </a:rPr>
                <a:t>according to Appendix 15.5 of the Farm Standard </a:t>
              </a:r>
              <a:r>
                <a:rPr lang="en-NL" sz="1100" b="0">
                  <a:solidFill>
                    <a:sysClr val="windowText" lastClr="000000"/>
                  </a:solidFill>
                  <a:effectLst/>
                  <a:latin typeface="Montserrat" pitchFamily="2" charset="0"/>
                </a:rPr>
                <a:t>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17</xdr:row>
      <xdr:rowOff>84455</xdr:rowOff>
    </xdr:from>
    <xdr:to>
      <xdr:col>7</xdr:col>
      <xdr:colOff>0</xdr:colOff>
      <xdr:row>68</xdr:row>
      <xdr:rowOff>95250</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7096125" y="3161030"/>
          <a:ext cx="1133475" cy="924052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i="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F13" totalsRowShown="0" headerRowDxfId="43" dataDxfId="42">
  <tableColumns count="4">
    <tableColumn id="3" xr3:uid="{0B070CB7-188D-4AF2-B80E-7B9575683689}" name="Species in production (Latin name) (select)" dataDxfId="41"/>
    <tableColumn id="4" xr3:uid="{024F4006-50C5-4E3D-AA6F-536EC10C108D}" name="ASC certified stocked volume (tonnes)" dataDxfId="40"/>
    <tableColumn id="5" xr3:uid="{62F6369A-80BA-4B50-AA50-1FEF5AE78F53}" name="ASC certified harvested production volume (tonnes)" dataDxfId="39"/>
    <tableColumn id="10" xr3:uid="{7A350BFD-114F-4008-8EA1-6B910A417A05}" name="ASC certified net production volume (tonnes)" dataDxfId="38">
      <calculatedColumnFormula>IF(Table126[[#This Row],[Species in production (Latin name) (select)]]= "", "",(Table126[[#This Row],[ASC certified harvested production volume (tonnes)]])-(Table126[[#This Row],[ASC certified stocked volume (tonnes)]]))</calculatedColumnFormula>
    </tableColumn>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I50" totalsRowShown="0" headerRowDxfId="37" dataDxfId="36">
  <tableColumns count="7">
    <tableColumn id="1" xr3:uid="{E5299362-ED7C-40F6-B103-6927FE275EAE}" name="Feed name" dataDxfId="35"/>
    <tableColumn id="3" xr3:uid="{949948D8-6549-41E7-958A-5E0B7934684F}" name="Fish meal in feed derived from forage fisheries (%)" dataDxfId="34"/>
    <tableColumn id="4" xr3:uid="{8B69F589-2327-436B-8354-F7C13E6C705A}" name="Fish oil in feed derived from forage fisheries (%)" dataDxfId="33"/>
    <tableColumn id="5" xr3:uid="{CA8760DA-392D-4815-BE71-EBADD264BF2F}" name="EPA and DHA content of fish oil (%)" dataDxfId="32"/>
    <tableColumn id="6" xr3:uid="{24E2B2D4-DB5C-412C-A9FA-18162B03BDB0}" name="Fish oil yield per kg fish (%)" dataDxfId="31"/>
    <tableColumn id="7" xr3:uid="{89C84C03-4505-45DD-89AB-092A2E6E3B45}" name="Fish meal yield per kg fish (%)" dataDxfId="30"/>
    <tableColumn id="8" xr3:uid="{454C31F9-0681-4FC1-B070-92E59FAC8CD1}" name="Protein content (%)" dataDxfId="29"/>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54:E121" totalsRowShown="0" headerRowDxfId="28" dataDxfId="27">
  <tableColumns count="3">
    <tableColumn id="2" xr3:uid="{194F001F-7A66-4CD2-8D9F-6CBE3103A70D}" name="Species in production (select)" dataDxfId="26"/>
    <tableColumn id="11" xr3:uid="{ACBE897F-6E90-4555-BAD7-092AC639D232}" name="Feed name (select)" dataDxfId="25"/>
    <tableColumn id="4" xr3:uid="{4F580E75-9314-47D4-9EA2-E1B6B9B88E64}" name="Feed use (tonnes)" dataDxfId="24"/>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K4:L29" totalsRowShown="0" headerRowDxfId="23" dataDxfId="22">
  <tableColumns count="2">
    <tableColumn id="1" xr3:uid="{30B5F661-0AEE-466B-A09F-4431B365FF76}" name="Species in production" dataDxfId="21">
      <calculatedColumnFormula>IF('Dropdown tables - Production'!F3= 0, "", 'Dropdown tables - Production'!F3)</calculatedColumnFormula>
    </tableColumn>
    <tableColumn id="2" xr3:uid="{719504EA-E266-4B6E-9CC3-44DF2165987C}" name="Animal protein content (%)" dataDxfId="20"/>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N4:U29" totalsRowShown="0" headerRowDxfId="19" dataDxfId="18">
  <tableColumns count="8">
    <tableColumn id="3" xr3:uid="{5B9669D3-8B34-4E5B-81B2-690C60D13B52}" name="Species in production" dataDxfId="17">
      <calculatedColumnFormula>IF('Dropdown tables - Production'!F3= 0, "", 'Dropdown tables - Production'!F3)</calculatedColumnFormula>
    </tableColumn>
    <tableColumn id="4" xr3:uid="{99480815-4FBD-4FC2-B70D-7E8AAC6DEFE4}" name="ASC certified net production volume (tonnes)" dataDxfId="16">
      <calculatedColumnFormula>IF(Table11[[#This Row],[Species in production]]= "", "", SUMIFS(Table126[ASC certified net production volume (tonnes)],Table126[Species in production (Latin name) (select)],Feed!N5))</calculatedColumnFormula>
    </tableColumn>
    <tableColumn id="5" xr3:uid="{6A64E3E7-D02A-4F48-8536-9B1AE4B07300}" name="eFCR" dataDxfId="15">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14">
      <calculatedColumnFormula array="1" xml:space="preserve"> IFERROR((((SUMPRODUCT((N5=Table10[Species in production])*(Table10[Animal protein content (%)]))*O5)/100)/(SUMIFS(Table38[Protein fed per feed type (tonnes)], Table7[Species in production (select)],Table11[[#This Row],[Species in production]]))*100), "")</calculatedColumnFormula>
    </tableColumn>
    <tableColumn id="7" xr3:uid="{35AA3405-EE12-4447-BD9A-493E3956B4AE}" name="FFDRm" dataDxfId="13">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12">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11">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10">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V54:Z121" totalsRowShown="0" headerRowDxfId="9" dataDxfId="7" headerRowBorderDxfId="8" tableBorderDxfId="6" totalsRowBorderDxfId="5">
  <autoFilter ref="V54:Z121" xr:uid="{45052A02-71B1-4839-AEC7-805047312E49}"/>
  <tableColumns count="5">
    <tableColumn id="1" xr3:uid="{83C038E6-A433-4C99-B9F0-EC03FD64CA6C}" name="Protein fed per feed type (tonnes)" dataDxfId="4">
      <calculatedColumnFormula>(VLOOKUP(D55, $C$4:$I$50, 7, 0))/100*E55</calculatedColumnFormula>
    </tableColumn>
    <tableColumn id="3" xr3:uid="{6CA4D03F-15D8-4B2D-865F-70E5600B8F6B}" name="total EPA and DHA in feed, per type (g)" dataDxfId="3">
      <calculatedColumnFormula>(VLOOKUP(D55,$C$4:$I$50,3,0))*(VLOOKUP(D55,$C$4:$I$50,4,0))*E55*100</calculatedColumnFormula>
    </tableColumn>
    <tableColumn id="4" xr3:uid="{1D5A1ACD-D403-4197-A2BA-D6F6E2F91733}" name="FO%/yield*feed use" dataDxfId="2">
      <calculatedColumnFormula>(VLOOKUP(D55,Table6[#All],3,0))/(VLOOKUP(D55,Table6[#All],5,0))*E55</calculatedColumnFormula>
    </tableColumn>
    <tableColumn id="5" xr3:uid="{B779C2F2-2370-4B6F-827C-DD7C1B3F10F1}" name="FM%/yield*feed use" dataDxfId="1">
      <calculatedColumnFormula>(VLOOKUP(D55,Table6[#All],2,0))/(VLOOKUP(D55,Table6[#All],6,0))*E55</calculatedColumnFormula>
    </tableColumn>
    <tableColumn id="2" xr3:uid="{90532AC8-BFB7-4BBE-8F24-A7F9EE8DD8B5}" name="EPA and DHA% * feed use" dataDxfId="0">
      <calculatedColumnFormula>(VLOOKUP(D55,$C$4:$I$50,4,0))*E55</calculatedColumnFormula>
    </tableColumn>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vmlDrawing" Target="../drawings/vmlDrawing1.vml"/><Relationship Id="rId7" Type="http://schemas.openxmlformats.org/officeDocument/2006/relationships/table" Target="../tables/table5.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 Id="rId9"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0"/>
  <sheetViews>
    <sheetView tabSelected="1" zoomScale="80" zoomScaleNormal="80" workbookViewId="0"/>
  </sheetViews>
  <sheetFormatPr defaultColWidth="8.6640625" defaultRowHeight="16.8" x14ac:dyDescent="0.4"/>
  <cols>
    <col min="1" max="1" width="8.6640625" style="6"/>
    <col min="2" max="2" width="0" style="6" hidden="1" customWidth="1"/>
    <col min="3" max="3" width="147.6640625" style="6" bestFit="1" customWidth="1"/>
    <col min="4" max="16384" width="8.6640625" style="6"/>
  </cols>
  <sheetData>
    <row r="2" spans="2:3" ht="168" x14ac:dyDescent="0.4">
      <c r="C2" s="33" t="s">
        <v>95</v>
      </c>
    </row>
    <row r="3" spans="2:3" ht="100.8" x14ac:dyDescent="0.4">
      <c r="C3" s="34" t="s">
        <v>93</v>
      </c>
    </row>
    <row r="4" spans="2:3" ht="33.6" x14ac:dyDescent="0.4">
      <c r="C4" s="35" t="s">
        <v>92</v>
      </c>
    </row>
    <row r="6" spans="2:3" x14ac:dyDescent="0.4">
      <c r="C6" s="30" t="s">
        <v>0</v>
      </c>
    </row>
    <row r="7" spans="2:3" x14ac:dyDescent="0.4">
      <c r="C7" s="32" t="s">
        <v>1</v>
      </c>
    </row>
    <row r="9" spans="2:3" x14ac:dyDescent="0.4">
      <c r="C9" s="30" t="s">
        <v>2</v>
      </c>
    </row>
    <row r="10" spans="2:3" x14ac:dyDescent="0.4">
      <c r="B10" s="6">
        <v>99.9</v>
      </c>
      <c r="C10" s="31" t="s">
        <v>94</v>
      </c>
    </row>
  </sheetData>
  <sheetProtection algorithmName="SHA-512" hashValue="VZEX5LaVRc7dvn7PKqHphJKjATZ8PxJvQOic7YRNzdxJ6MAwIZ/qpNM/V+Zn8yxq5O2pQueto/s7HF43VLxlPA==" saltValue="qIYFqlfJUXpNNvovdOsWXw==" spinCount="100000" sheet="1" objects="1" scenarios="1"/>
  <hyperlinks>
    <hyperlink ref="C7" r:id="rId1" xr:uid="{AEF06631-3898-427B-BD9C-1EEDEDE66CEA}"/>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G19"/>
  <sheetViews>
    <sheetView zoomScale="80" zoomScaleNormal="80" workbookViewId="0"/>
  </sheetViews>
  <sheetFormatPr defaultColWidth="9" defaultRowHeight="16.8" x14ac:dyDescent="0.4"/>
  <cols>
    <col min="1" max="1" width="9" style="6"/>
    <col min="2" max="2" width="9" style="6" hidden="1" customWidth="1"/>
    <col min="3" max="3" width="41.33203125" style="6" customWidth="1"/>
    <col min="4" max="4" width="28.33203125" style="6" customWidth="1"/>
    <col min="5" max="5" width="35.44140625" style="6" customWidth="1"/>
    <col min="6" max="6" width="42" style="6" customWidth="1"/>
    <col min="7" max="7" width="31.5546875" style="6" bestFit="1" customWidth="1"/>
    <col min="8" max="16384" width="9" style="6"/>
  </cols>
  <sheetData>
    <row r="2" spans="3:7" x14ac:dyDescent="0.4">
      <c r="C2" s="8" t="s">
        <v>3</v>
      </c>
    </row>
    <row r="3" spans="3:7" hidden="1" x14ac:dyDescent="0.4">
      <c r="C3" s="6">
        <v>1.1000000000000001</v>
      </c>
      <c r="D3" s="6">
        <v>1.2</v>
      </c>
      <c r="E3" s="6">
        <v>1.3</v>
      </c>
      <c r="F3" s="6">
        <v>1.9</v>
      </c>
      <c r="G3" s="6">
        <v>1.17</v>
      </c>
    </row>
    <row r="4" spans="3:7" s="7" customFormat="1" ht="37.200000000000003" customHeight="1" x14ac:dyDescent="0.4">
      <c r="C4" s="12" t="s">
        <v>6</v>
      </c>
      <c r="D4" s="12" t="s">
        <v>7</v>
      </c>
      <c r="E4" s="12" t="s">
        <v>8</v>
      </c>
      <c r="F4" s="14" t="s">
        <v>9</v>
      </c>
      <c r="G4" s="13"/>
    </row>
    <row r="5" spans="3:7" x14ac:dyDescent="0.4">
      <c r="C5" s="16"/>
      <c r="D5" s="17"/>
      <c r="E5" s="17"/>
      <c r="F5" s="15" t="str">
        <f>IF(Table126[[#This Row],[Species in production (Latin name) (select)]]= "", "",(Table126[[#This Row],[ASC certified harvested production volume (tonnes)]])-(Table126[[#This Row],[ASC certified stocked volume (tonnes)]]))</f>
        <v/>
      </c>
    </row>
    <row r="6" spans="3:7" x14ac:dyDescent="0.4">
      <c r="C6" s="16"/>
      <c r="D6" s="17"/>
      <c r="E6" s="17"/>
      <c r="F6" s="15" t="str">
        <f>IF(Table126[[#This Row],[Species in production (Latin name) (select)]]= "", "",(Table126[[#This Row],[ASC certified harvested production volume (tonnes)]])-(Table126[[#This Row],[ASC certified stocked volume (tonnes)]]))</f>
        <v/>
      </c>
    </row>
    <row r="7" spans="3:7" x14ac:dyDescent="0.4">
      <c r="C7" s="16"/>
      <c r="D7" s="17"/>
      <c r="E7" s="17"/>
      <c r="F7" s="15" t="str">
        <f>IF(Table126[[#This Row],[Species in production (Latin name) (select)]]= "", "",(Table126[[#This Row],[ASC certified harvested production volume (tonnes)]])-(Table126[[#This Row],[ASC certified stocked volume (tonnes)]]))</f>
        <v/>
      </c>
    </row>
    <row r="8" spans="3:7" x14ac:dyDescent="0.4">
      <c r="C8" s="16"/>
      <c r="D8" s="17"/>
      <c r="E8" s="17"/>
      <c r="F8" s="15" t="str">
        <f>IF(Table126[[#This Row],[Species in production (Latin name) (select)]]= "", "",(Table126[[#This Row],[ASC certified harvested production volume (tonnes)]])-(Table126[[#This Row],[ASC certified stocked volume (tonnes)]]))</f>
        <v/>
      </c>
    </row>
    <row r="9" spans="3:7" x14ac:dyDescent="0.4">
      <c r="C9" s="16"/>
      <c r="D9" s="17"/>
      <c r="E9" s="17"/>
      <c r="F9" s="15" t="str">
        <f>IF(Table126[[#This Row],[Species in production (Latin name) (select)]]= "", "",(Table126[[#This Row],[ASC certified harvested production volume (tonnes)]])-(Table126[[#This Row],[ASC certified stocked volume (tonnes)]]))</f>
        <v/>
      </c>
    </row>
    <row r="10" spans="3:7" x14ac:dyDescent="0.4">
      <c r="C10" s="16"/>
      <c r="D10" s="17"/>
      <c r="E10" s="17"/>
      <c r="F10" s="15" t="str">
        <f>IF(Table126[[#This Row],[Species in production (Latin name) (select)]]= "", "",(Table126[[#This Row],[ASC certified harvested production volume (tonnes)]])-(Table126[[#This Row],[ASC certified stocked volume (tonnes)]]))</f>
        <v/>
      </c>
    </row>
    <row r="11" spans="3:7" x14ac:dyDescent="0.4">
      <c r="C11" s="16"/>
      <c r="D11" s="17"/>
      <c r="E11" s="17"/>
      <c r="F11" s="15" t="str">
        <f>IF(Table126[[#This Row],[Species in production (Latin name) (select)]]= "", "",(Table126[[#This Row],[ASC certified harvested production volume (tonnes)]])-(Table126[[#This Row],[ASC certified stocked volume (tonnes)]]))</f>
        <v/>
      </c>
    </row>
    <row r="12" spans="3:7" x14ac:dyDescent="0.4">
      <c r="C12" s="16"/>
      <c r="D12" s="17"/>
      <c r="E12" s="17"/>
      <c r="F12" s="15" t="str">
        <f>IF(Table126[[#This Row],[Species in production (Latin name) (select)]]= "", "",(Table126[[#This Row],[ASC certified harvested production volume (tonnes)]])-(Table126[[#This Row],[ASC certified stocked volume (tonnes)]]))</f>
        <v/>
      </c>
    </row>
    <row r="13" spans="3:7" x14ac:dyDescent="0.4">
      <c r="C13" s="16"/>
      <c r="D13" s="17"/>
      <c r="E13" s="17"/>
      <c r="F13" s="15" t="str">
        <f>IF(Table126[[#This Row],[Species in production (Latin name) (select)]]= "", "",(Table126[[#This Row],[ASC certified harvested production volume (tonnes)]])-(Table126[[#This Row],[ASC certified stocked volume (tonnes)]]))</f>
        <v/>
      </c>
    </row>
    <row r="19" spans="6:6" x14ac:dyDescent="0.4">
      <c r="F19" s="40"/>
    </row>
  </sheetData>
  <sheetProtection algorithmName="SHA-512" hashValue="SoyuSMgDMUz1aj59D2vD9gjFSE5MOnWdPDWtrtc9Z25jZzxtVPjL0rWmOWsUoIWitiv6qCLYAgVyZh6gq1rAcw==" saltValue="Hdvk9tyYITf+NqOtwxRpJw==" spinCount="100000" sheet="1" objects="1" scenarios="1"/>
  <phoneticPr fontId="6" type="noConversion"/>
  <dataValidations count="1">
    <dataValidation type="decimal" operator="greaterThanOrEqual" allowBlank="1" showInputMessage="1" showErrorMessage="1" sqref="D5:E7" xr:uid="{DDA18046-72F1-4B0B-A909-32B8104DB78C}">
      <formula1>0</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Production'!$H$2:$H$1602</xm:f>
          </x14:formula1>
          <xm:sqref>C5:C13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B122"/>
  <sheetViews>
    <sheetView zoomScale="80" zoomScaleNormal="80" workbookViewId="0"/>
  </sheetViews>
  <sheetFormatPr defaultColWidth="9" defaultRowHeight="16.8" x14ac:dyDescent="0.4"/>
  <cols>
    <col min="1" max="1" width="9" style="6"/>
    <col min="2" max="2" width="0" style="6" hidden="1" customWidth="1"/>
    <col min="3" max="3" width="37.109375" style="6" customWidth="1"/>
    <col min="4" max="4" width="32.33203125" style="6" customWidth="1"/>
    <col min="5" max="5" width="29.44140625" style="6" bestFit="1" customWidth="1"/>
    <col min="6" max="6" width="28" style="6" bestFit="1" customWidth="1"/>
    <col min="7" max="7" width="24.88671875" style="6" bestFit="1" customWidth="1"/>
    <col min="8" max="8" width="21.88671875" style="6" bestFit="1" customWidth="1"/>
    <col min="9" max="9" width="21.109375" style="6" bestFit="1" customWidth="1"/>
    <col min="10" max="10" width="19" style="6" bestFit="1" customWidth="1"/>
    <col min="11" max="11" width="26.88671875" style="6" bestFit="1" customWidth="1"/>
    <col min="12" max="12" width="27" style="6" customWidth="1"/>
    <col min="13" max="13" width="19.6640625" style="6" customWidth="1"/>
    <col min="14" max="14" width="25.6640625" style="6" customWidth="1"/>
    <col min="15" max="15" width="36.5546875" style="6" customWidth="1"/>
    <col min="16" max="16" width="31.6640625" style="6" customWidth="1"/>
    <col min="17" max="17" width="7.6640625" style="6" customWidth="1"/>
    <col min="18" max="18" width="12.33203125" style="6" customWidth="1"/>
    <col min="19" max="19" width="10.33203125" style="6" customWidth="1"/>
    <col min="20" max="20" width="20.6640625" style="6" customWidth="1"/>
    <col min="21" max="21" width="24.33203125" style="6" customWidth="1"/>
    <col min="22" max="22" width="16.33203125" style="6" hidden="1" customWidth="1"/>
    <col min="23" max="23" width="37.88671875" style="6" hidden="1" customWidth="1"/>
    <col min="24" max="24" width="27.33203125" style="6" hidden="1" customWidth="1"/>
    <col min="25" max="25" width="31" style="6" hidden="1" customWidth="1"/>
    <col min="26" max="26" width="34.6640625" style="6" hidden="1" customWidth="1"/>
    <col min="27" max="27" width="31.44140625" style="6" hidden="1" customWidth="1"/>
    <col min="28" max="28" width="9.33203125" style="6" customWidth="1"/>
    <col min="29" max="29" width="9" style="6" customWidth="1"/>
    <col min="30" max="16384" width="9" style="6"/>
  </cols>
  <sheetData>
    <row r="2" spans="3:28" x14ac:dyDescent="0.4">
      <c r="C2" s="8" t="s">
        <v>11</v>
      </c>
      <c r="K2" s="8" t="s">
        <v>12</v>
      </c>
      <c r="N2" s="8" t="s">
        <v>90</v>
      </c>
    </row>
    <row r="3" spans="3:28" hidden="1" x14ac:dyDescent="0.4">
      <c r="C3" s="6">
        <v>9.1</v>
      </c>
      <c r="D3" s="6">
        <v>9.1999999999999993</v>
      </c>
      <c r="E3" s="6">
        <v>9.3000000000000007</v>
      </c>
      <c r="F3" s="6">
        <v>9.4</v>
      </c>
      <c r="G3" s="6">
        <v>9.5</v>
      </c>
      <c r="H3" s="6">
        <v>9.6</v>
      </c>
      <c r="I3" s="6">
        <v>9.6999999999999993</v>
      </c>
      <c r="J3" s="6">
        <v>9.8000000000000007</v>
      </c>
      <c r="L3" s="6">
        <v>9.17</v>
      </c>
      <c r="M3" s="6">
        <v>9.18</v>
      </c>
      <c r="O3" s="6">
        <v>9.19</v>
      </c>
      <c r="P3" s="6">
        <v>9.2100000000000009</v>
      </c>
      <c r="Q3" s="6">
        <v>9.2200000000000006</v>
      </c>
      <c r="R3" s="6">
        <v>9.23</v>
      </c>
      <c r="S3" s="6">
        <v>9.24</v>
      </c>
      <c r="T3" s="6">
        <v>9.25</v>
      </c>
      <c r="U3" s="6">
        <v>9.26</v>
      </c>
      <c r="V3" s="6">
        <v>9.27</v>
      </c>
      <c r="W3" s="6">
        <v>9.2799999999999994</v>
      </c>
      <c r="X3" s="6">
        <v>9.2899999999999991</v>
      </c>
      <c r="Y3" s="6">
        <v>9.3000000000000007</v>
      </c>
      <c r="Z3" s="6">
        <v>9.31</v>
      </c>
      <c r="AA3" s="6">
        <v>9.32</v>
      </c>
      <c r="AB3" s="6">
        <v>9.33</v>
      </c>
    </row>
    <row r="4" spans="3:28" s="7" customFormat="1" ht="33.6" x14ac:dyDescent="0.4">
      <c r="C4" s="26" t="s">
        <v>13</v>
      </c>
      <c r="D4" s="26" t="s">
        <v>14</v>
      </c>
      <c r="E4" s="26" t="s">
        <v>15</v>
      </c>
      <c r="F4" s="26" t="s">
        <v>16</v>
      </c>
      <c r="G4" s="26" t="s">
        <v>17</v>
      </c>
      <c r="H4" s="26" t="s">
        <v>18</v>
      </c>
      <c r="I4" s="26" t="s">
        <v>19</v>
      </c>
      <c r="K4" s="27" t="s">
        <v>10</v>
      </c>
      <c r="L4" s="26" t="s">
        <v>20</v>
      </c>
      <c r="N4" s="14" t="s">
        <v>10</v>
      </c>
      <c r="O4" s="14" t="s">
        <v>9</v>
      </c>
      <c r="P4" s="14" t="s">
        <v>21</v>
      </c>
      <c r="Q4" s="14" t="s">
        <v>22</v>
      </c>
      <c r="R4" s="14" t="s">
        <v>23</v>
      </c>
      <c r="S4" s="14" t="s">
        <v>24</v>
      </c>
      <c r="T4" s="14" t="s">
        <v>25</v>
      </c>
      <c r="U4" s="14" t="s">
        <v>26</v>
      </c>
      <c r="W4" s="6"/>
    </row>
    <row r="5" spans="3:28" x14ac:dyDescent="0.4">
      <c r="C5" s="18"/>
      <c r="D5" s="29"/>
      <c r="E5" s="29"/>
      <c r="F5" s="29"/>
      <c r="G5" s="29"/>
      <c r="H5" s="18"/>
      <c r="I5" s="29"/>
      <c r="K5" s="9" t="str">
        <f>IF('Dropdown tables - Production'!F3= 0, "", 'Dropdown tables - Production'!F3)</f>
        <v/>
      </c>
      <c r="L5" s="18"/>
      <c r="N5" s="9" t="str">
        <f>IF('Dropdown tables - Production'!F3= 0, "", 'Dropdown tables - Production'!F3)</f>
        <v/>
      </c>
      <c r="O5" s="15" t="str">
        <f>IF(Table11[[#This Row],[Species in production]]= "", "", SUMIFS(Table126[ASC certified net production volume (tonnes)],Table126[Species in production (Latin name) (select)],Feed!N5))</f>
        <v/>
      </c>
      <c r="P5" s="15" t="str">
        <f>IFERROR((SUMIFS(Table7[Feed use (tonnes)],Table7[Species in production (select)],Table11[[#This Row],[Species in production]])/Table11[[#This Row],[ASC certified net production volume (tonnes)]]), "")</f>
        <v/>
      </c>
      <c r="Q5" s="15" t="str" cm="1">
        <f t="array" ref="Q5" xml:space="preserve"> IFERROR((((SUMPRODUCT((N5=Table10[Species in production])*(Table10[Animal protein content (%)]))*O5)/100)/(SUMIFS(Table38[Protein fed per feed type (tonnes)], Table7[Species in production (select)],Table11[[#This Row],[Species in production]]))*100), "")</f>
        <v/>
      </c>
      <c r="R5" s="15" t="str">
        <f xml:space="preserve"> IFERROR((SUMIFS(Table38[FM%/yield*feed use], Table7[Species in production (select)],Table11[[#This Row],[Species in production]])/SUMIFS(Table7[Feed use (tonnes)],Table7[Species in production (select)], Table11[[#This Row],[Species in production]])*Table11[[#This Row],[eFCR]]), "")</f>
        <v/>
      </c>
      <c r="S5" s="15" t="str">
        <f xml:space="preserve"> IFERROR((SUMIFS(Table38[FO%/yield*feed use], Table7[Species in production (select)],Table11[[#This Row],[Species in production]])/SUMIFS(Table7[Feed use (tonnes)], Table7[Species in production (select)], Table11[[#This Row],[Species in production]])*Table11[[#This Row],[eFCR]]), "")</f>
        <v/>
      </c>
      <c r="T5" s="15" t="str">
        <f xml:space="preserve"> IFERROR((SUMIFS(Table38[total EPA and DHA in feed, per type (g)],Table7[Species in production (select)], Table11[[#This Row],[Species in production]])/(SUMIFS(Table7[Feed use (tonnes)],Table7[Species in production (select)], Table11[[#This Row],[Species in production]])*1000)), "")</f>
        <v/>
      </c>
      <c r="U5" s="15" t="str">
        <f>IFERROR((SUMIFS(Table38[EPA and DHA% * feed use],Table7[Species in production (select)], Table11[[#This Row],[Species in production]])/(SUMIFS(Table7[Feed use (tonnes)],Table7[Species in production (select)], Table11[[#This Row],[Species in production]]))), "")</f>
        <v/>
      </c>
    </row>
    <row r="6" spans="3:28" x14ac:dyDescent="0.4">
      <c r="C6" s="18"/>
      <c r="D6" s="29"/>
      <c r="E6" s="29"/>
      <c r="F6" s="29"/>
      <c r="G6" s="29"/>
      <c r="H6" s="18"/>
      <c r="I6" s="29"/>
      <c r="K6" s="9" t="str">
        <f>IF('Dropdown tables - Production'!F4= 0, "", 'Dropdown tables - Production'!F4)</f>
        <v/>
      </c>
      <c r="L6" s="18"/>
      <c r="N6" s="9" t="str">
        <f>IF('Dropdown tables - Production'!F4= 0, "", 'Dropdown tables - Production'!F4)</f>
        <v/>
      </c>
      <c r="O6" s="15" t="str">
        <f>IF(Table11[[#This Row],[Species in production]]= "", "", SUMIFS(Table126[ASC certified net production volume (tonnes)],Table126[Species in production (Latin name) (select)],Feed!N6))</f>
        <v/>
      </c>
      <c r="P6" s="15" t="str">
        <f>IFERROR((SUMIFS(Table7[Feed use (tonnes)],Table7[Species in production (select)],Table11[[#This Row],[Species in production]])/Table11[[#This Row],[ASC certified net production volume (tonnes)]]), "")</f>
        <v/>
      </c>
      <c r="Q6" s="15" t="str" cm="1">
        <f t="array" ref="Q6" xml:space="preserve"> IFERROR((((SUMPRODUCT((N6=Table10[Species in production])*(Table10[Animal protein content (%)]))*O6)/100)/(SUMIFS(Table38[Protein fed per feed type (tonnes)], Table7[Species in production (select)],Table11[[#This Row],[Species in production]]))*100), "")</f>
        <v/>
      </c>
      <c r="R6" s="15" t="str">
        <f xml:space="preserve"> IFERROR((SUMIFS(Table38[FM%/yield*feed use], Table7[Species in production (select)],Table11[[#This Row],[Species in production]])/SUMIFS(Table7[Feed use (tonnes)],Table7[Species in production (select)], Table11[[#This Row],[Species in production]])*Table11[[#This Row],[eFCR]]), "")</f>
        <v/>
      </c>
      <c r="S6" s="15" t="str">
        <f xml:space="preserve"> IFERROR((SUMIFS(Table38[FO%/yield*feed use], Table7[Species in production (select)],Table11[[#This Row],[Species in production]])/SUMIFS(Table7[Feed use (tonnes)], Table7[Species in production (select)], Table11[[#This Row],[Species in production]])*Table11[[#This Row],[eFCR]]), "")</f>
        <v/>
      </c>
      <c r="T6" s="15" t="str">
        <f xml:space="preserve"> IFERROR((SUMIFS(Table38[total EPA and DHA in feed, per type (g)],Table7[Species in production (select)], Table11[[#This Row],[Species in production]])/(SUMIFS(Table7[Feed use (tonnes)],Table7[Species in production (select)], Table11[[#This Row],[Species in production]])*1000)), "")</f>
        <v/>
      </c>
      <c r="U6" s="15" t="str">
        <f>IFERROR((SUMIFS(Table38[EPA and DHA% * feed use],Table7[Species in production (select)], Table11[[#This Row],[Species in production]])/(SUMIFS(Table7[Feed use (tonnes)],Table7[Species in production (select)], Table11[[#This Row],[Species in production]]))), "")</f>
        <v/>
      </c>
    </row>
    <row r="7" spans="3:28" x14ac:dyDescent="0.4">
      <c r="C7" s="18"/>
      <c r="D7" s="29"/>
      <c r="E7" s="29"/>
      <c r="F7" s="29"/>
      <c r="G7" s="29"/>
      <c r="H7" s="39"/>
      <c r="I7" s="29"/>
      <c r="K7" s="9" t="str">
        <f>IF('Dropdown tables - Production'!F5= 0, "", 'Dropdown tables - Production'!F5)</f>
        <v/>
      </c>
      <c r="L7" s="18"/>
      <c r="N7" s="9" t="str">
        <f>IF('Dropdown tables - Production'!F5= 0, "", 'Dropdown tables - Production'!F5)</f>
        <v/>
      </c>
      <c r="O7" s="15" t="str">
        <f>IF(Table11[[#This Row],[Species in production]]= "", "", SUMIFS(Table126[ASC certified net production volume (tonnes)],Table126[Species in production (Latin name) (select)],Feed!N7))</f>
        <v/>
      </c>
      <c r="P7" s="15" t="str">
        <f>IFERROR((SUMIFS(Table7[Feed use (tonnes)],Table7[Species in production (select)],Table11[[#This Row],[Species in production]])/Table11[[#This Row],[ASC certified net production volume (tonnes)]]), "")</f>
        <v/>
      </c>
      <c r="Q7" s="15" t="str" cm="1">
        <f t="array" ref="Q7" xml:space="preserve"> IFERROR((((SUMPRODUCT((N7=Table10[Species in production])*(Table10[Animal protein content (%)]))*O7)/100)/(SUMIFS(Table38[Protein fed per feed type (tonnes)], Table7[Species in production (select)],Table11[[#This Row],[Species in production]]))*100), "")</f>
        <v/>
      </c>
      <c r="R7" s="15" t="str">
        <f xml:space="preserve"> IFERROR((SUMIFS(Table38[FM%/yield*feed use], Table7[Species in production (select)],Table11[[#This Row],[Species in production]])/SUMIFS(Table7[Feed use (tonnes)],Table7[Species in production (select)], Table11[[#This Row],[Species in production]])*Table11[[#This Row],[eFCR]]), "")</f>
        <v/>
      </c>
      <c r="S7" s="15" t="str">
        <f xml:space="preserve"> IFERROR((SUMIFS(Table38[FO%/yield*feed use], Table7[Species in production (select)],Table11[[#This Row],[Species in production]])/SUMIFS(Table7[Feed use (tonnes)], Table7[Species in production (select)], Table11[[#This Row],[Species in production]])*Table11[[#This Row],[eFCR]]), "")</f>
        <v/>
      </c>
      <c r="T7" s="15" t="str">
        <f xml:space="preserve"> IFERROR((SUMIFS(Table38[total EPA and DHA in feed, per type (g)],Table7[Species in production (select)], Table11[[#This Row],[Species in production]])/(SUMIFS(Table7[Feed use (tonnes)],Table7[Species in production (select)], Table11[[#This Row],[Species in production]])*1000)), "")</f>
        <v/>
      </c>
      <c r="U7" s="15" t="str">
        <f>IFERROR((SUMIFS(Table38[EPA and DHA% * feed use],Table7[Species in production (select)], Table11[[#This Row],[Species in production]])/(SUMIFS(Table7[Feed use (tonnes)],Table7[Species in production (select)], Table11[[#This Row],[Species in production]]))), "")</f>
        <v/>
      </c>
    </row>
    <row r="8" spans="3:28" x14ac:dyDescent="0.4">
      <c r="C8" s="18"/>
      <c r="D8" s="29"/>
      <c r="E8" s="29"/>
      <c r="F8" s="29"/>
      <c r="G8" s="29"/>
      <c r="H8" s="39"/>
      <c r="I8" s="29"/>
      <c r="K8" s="9" t="str">
        <f>IF('Dropdown tables - Production'!F6= 0, "", 'Dropdown tables - Production'!F6)</f>
        <v/>
      </c>
      <c r="L8" s="18"/>
      <c r="N8" s="9" t="str">
        <f>IF('Dropdown tables - Production'!F6= 0, "", 'Dropdown tables - Production'!F6)</f>
        <v/>
      </c>
      <c r="O8" s="15" t="str">
        <f>IF(Table11[[#This Row],[Species in production]]= "", "", SUMIFS(Table126[ASC certified net production volume (tonnes)],Table126[Species in production (Latin name) (select)],Feed!N8))</f>
        <v/>
      </c>
      <c r="P8" s="15" t="str">
        <f>IFERROR((SUMIFS(Table7[Feed use (tonnes)],Table7[Species in production (select)],Table11[[#This Row],[Species in production]])/Table11[[#This Row],[ASC certified net production volume (tonnes)]]), "")</f>
        <v/>
      </c>
      <c r="Q8" s="15" t="str" cm="1">
        <f t="array" ref="Q8" xml:space="preserve"> IFERROR((((SUMPRODUCT((N8=Table10[Species in production])*(Table10[Animal protein content (%)]))*O8)/100)/(SUMIFS(Table38[Protein fed per feed type (tonnes)], Table7[Species in production (select)],Table11[[#This Row],[Species in production]]))*100), "")</f>
        <v/>
      </c>
      <c r="R8" s="15" t="str">
        <f xml:space="preserve"> IFERROR((SUMIFS(Table38[FM%/yield*feed use], Table7[Species in production (select)],Table11[[#This Row],[Species in production]])/SUMIFS(Table7[Feed use (tonnes)],Table7[Species in production (select)], Table11[[#This Row],[Species in production]])*Table11[[#This Row],[eFCR]]), "")</f>
        <v/>
      </c>
      <c r="S8" s="15" t="str">
        <f xml:space="preserve"> IFERROR((SUMIFS(Table38[FO%/yield*feed use], Table7[Species in production (select)],Table11[[#This Row],[Species in production]])/SUMIFS(Table7[Feed use (tonnes)], Table7[Species in production (select)], Table11[[#This Row],[Species in production]])*Table11[[#This Row],[eFCR]]), "")</f>
        <v/>
      </c>
      <c r="T8" s="15" t="str">
        <f xml:space="preserve"> IFERROR((SUMIFS(Table38[total EPA and DHA in feed, per type (g)],Table7[Species in production (select)], Table11[[#This Row],[Species in production]])/(SUMIFS(Table7[Feed use (tonnes)],Table7[Species in production (select)], Table11[[#This Row],[Species in production]])*1000)), "")</f>
        <v/>
      </c>
      <c r="U8" s="15" t="str">
        <f>IFERROR((SUMIFS(Table38[EPA and DHA% * feed use],Table7[Species in production (select)], Table11[[#This Row],[Species in production]])/(SUMIFS(Table7[Feed use (tonnes)],Table7[Species in production (select)], Table11[[#This Row],[Species in production]]))), "")</f>
        <v/>
      </c>
    </row>
    <row r="9" spans="3:28" x14ac:dyDescent="0.4">
      <c r="C9" s="18"/>
      <c r="D9" s="29"/>
      <c r="E9" s="29"/>
      <c r="F9" s="29"/>
      <c r="G9" s="29"/>
      <c r="H9" s="39"/>
      <c r="I9" s="29"/>
      <c r="K9" s="9" t="str">
        <f>IF('Dropdown tables - Production'!F7= 0, "", 'Dropdown tables - Production'!F7)</f>
        <v/>
      </c>
      <c r="L9" s="18"/>
      <c r="N9" s="9" t="str">
        <f>IF('Dropdown tables - Production'!F7= 0, "", 'Dropdown tables - Production'!F7)</f>
        <v/>
      </c>
      <c r="O9" s="15" t="str">
        <f>IF(Table11[[#This Row],[Species in production]]= "", "", SUMIFS(Table126[ASC certified net production volume (tonnes)],Table126[Species in production (Latin name) (select)],Feed!N9))</f>
        <v/>
      </c>
      <c r="P9" s="15" t="str">
        <f>IFERROR((SUMIFS(Table7[Feed use (tonnes)],Table7[Species in production (select)],Table11[[#This Row],[Species in production]])/Table11[[#This Row],[ASC certified net production volume (tonnes)]]), "")</f>
        <v/>
      </c>
      <c r="Q9" s="15" t="str" cm="1">
        <f t="array" ref="Q9" xml:space="preserve"> IFERROR((((SUMPRODUCT((N9=Table10[Species in production])*(Table10[Animal protein content (%)]))*O9)/100)/(SUMIFS(Table38[Protein fed per feed type (tonnes)], Table7[Species in production (select)],Table11[[#This Row],[Species in production]]))*100), "")</f>
        <v/>
      </c>
      <c r="R9" s="15" t="str">
        <f xml:space="preserve"> IFERROR((SUMIFS(Table38[FM%/yield*feed use], Table7[Species in production (select)],Table11[[#This Row],[Species in production]])/SUMIFS(Table7[Feed use (tonnes)],Table7[Species in production (select)], Table11[[#This Row],[Species in production]])*Table11[[#This Row],[eFCR]]), "")</f>
        <v/>
      </c>
      <c r="S9" s="15" t="str">
        <f xml:space="preserve"> IFERROR((SUMIFS(Table38[FO%/yield*feed use], Table7[Species in production (select)],Table11[[#This Row],[Species in production]])/SUMIFS(Table7[Feed use (tonnes)], Table7[Species in production (select)], Table11[[#This Row],[Species in production]])*Table11[[#This Row],[eFCR]]), "")</f>
        <v/>
      </c>
      <c r="T9" s="15" t="str">
        <f xml:space="preserve"> IFERROR((SUMIFS(Table38[total EPA and DHA in feed, per type (g)],Table7[Species in production (select)], Table11[[#This Row],[Species in production]])/(SUMIFS(Table7[Feed use (tonnes)],Table7[Species in production (select)], Table11[[#This Row],[Species in production]])*1000)), "")</f>
        <v/>
      </c>
      <c r="U9" s="15" t="str">
        <f>IFERROR((SUMIFS(Table38[EPA and DHA% * feed use],Table7[Species in production (select)], Table11[[#This Row],[Species in production]])/(SUMIFS(Table7[Feed use (tonnes)],Table7[Species in production (select)], Table11[[#This Row],[Species in production]]))), "")</f>
        <v/>
      </c>
    </row>
    <row r="10" spans="3:28" x14ac:dyDescent="0.4">
      <c r="C10" s="18"/>
      <c r="D10" s="29"/>
      <c r="E10" s="29"/>
      <c r="F10" s="29"/>
      <c r="G10" s="29"/>
      <c r="H10" s="39"/>
      <c r="I10" s="29"/>
      <c r="K10" s="9" t="str">
        <f>IF('Dropdown tables - Production'!F8= 0, "", 'Dropdown tables - Production'!F8)</f>
        <v/>
      </c>
      <c r="L10" s="18"/>
      <c r="N10" s="9" t="str">
        <f>IF('Dropdown tables - Production'!F8= 0, "", 'Dropdown tables - Production'!F8)</f>
        <v/>
      </c>
      <c r="O10" s="15" t="str">
        <f>IF(Table11[[#This Row],[Species in production]]= "", "", SUMIFS(Table126[ASC certified net production volume (tonnes)],Table126[Species in production (Latin name) (select)],Feed!N10))</f>
        <v/>
      </c>
      <c r="P10" s="15" t="str">
        <f>IFERROR((SUMIFS(Table7[Feed use (tonnes)],Table7[Species in production (select)],Table11[[#This Row],[Species in production]])/Table11[[#This Row],[ASC certified net production volume (tonnes)]]), "")</f>
        <v/>
      </c>
      <c r="Q10" s="15" t="str" cm="1">
        <f t="array" ref="Q10" xml:space="preserve"> IFERROR((((SUMPRODUCT((N10=Table10[Species in production])*(Table10[Animal protein content (%)]))*O10)/100)/(SUMIFS(Table38[Protein fed per feed type (tonnes)], Table7[Species in production (select)],Table11[[#This Row],[Species in production]]))*100), "")</f>
        <v/>
      </c>
      <c r="R10" s="15" t="str">
        <f xml:space="preserve"> IFERROR((SUMIFS(Table38[FM%/yield*feed use], Table7[Species in production (select)],Table11[[#This Row],[Species in production]])/SUMIFS(Table7[Feed use (tonnes)],Table7[Species in production (select)], Table11[[#This Row],[Species in production]])*Table11[[#This Row],[eFCR]]), "")</f>
        <v/>
      </c>
      <c r="S10" s="15" t="str">
        <f xml:space="preserve"> IFERROR((SUMIFS(Table38[FO%/yield*feed use], Table7[Species in production (select)],Table11[[#This Row],[Species in production]])/SUMIFS(Table7[Feed use (tonnes)], Table7[Species in production (select)], Table11[[#This Row],[Species in production]])*Table11[[#This Row],[eFCR]]), "")</f>
        <v/>
      </c>
      <c r="T10" s="15" t="str">
        <f xml:space="preserve"> IFERROR((SUMIFS(Table38[total EPA and DHA in feed, per type (g)],Table7[Species in production (select)], Table11[[#This Row],[Species in production]])/(SUMIFS(Table7[Feed use (tonnes)],Table7[Species in production (select)], Table11[[#This Row],[Species in production]])*1000)), "")</f>
        <v/>
      </c>
      <c r="U10" s="15" t="str">
        <f>IFERROR((SUMIFS(Table38[EPA and DHA% * feed use],Table7[Species in production (select)], Table11[[#This Row],[Species in production]])/(SUMIFS(Table7[Feed use (tonnes)],Table7[Species in production (select)], Table11[[#This Row],[Species in production]]))), "")</f>
        <v/>
      </c>
    </row>
    <row r="11" spans="3:28" x14ac:dyDescent="0.4">
      <c r="C11" s="18"/>
      <c r="D11" s="29"/>
      <c r="E11" s="29"/>
      <c r="F11" s="29"/>
      <c r="G11" s="29"/>
      <c r="H11" s="39"/>
      <c r="I11" s="29"/>
      <c r="K11" s="9" t="str">
        <f>IF('Dropdown tables - Production'!F9= 0, "", 'Dropdown tables - Production'!F9)</f>
        <v/>
      </c>
      <c r="L11" s="18"/>
      <c r="N11" s="9" t="str">
        <f>IF('Dropdown tables - Production'!F9= 0, "", 'Dropdown tables - Production'!F9)</f>
        <v/>
      </c>
      <c r="O11" s="15" t="str">
        <f>IF(Table11[[#This Row],[Species in production]]= "", "", SUMIFS(Table126[ASC certified net production volume (tonnes)],Table126[Species in production (Latin name) (select)],Feed!N11))</f>
        <v/>
      </c>
      <c r="P11" s="15" t="str">
        <f>IFERROR((SUMIFS(Table7[Feed use (tonnes)],Table7[Species in production (select)],Table11[[#This Row],[Species in production]])/Table11[[#This Row],[ASC certified net production volume (tonnes)]]), "")</f>
        <v/>
      </c>
      <c r="Q11" s="15" t="str" cm="1">
        <f t="array" ref="Q11" xml:space="preserve"> IFERROR((((SUMPRODUCT((N11=Table10[Species in production])*(Table10[Animal protein content (%)]))*O11)/100)/(SUMIFS(Table38[Protein fed per feed type (tonnes)], Table7[Species in production (select)],Table11[[#This Row],[Species in production]]))*100), "")</f>
        <v/>
      </c>
      <c r="R11" s="15" t="str">
        <f xml:space="preserve"> IFERROR((SUMIFS(Table38[FM%/yield*feed use], Table7[Species in production (select)],Table11[[#This Row],[Species in production]])/SUMIFS(Table7[Feed use (tonnes)],Table7[Species in production (select)], Table11[[#This Row],[Species in production]])*Table11[[#This Row],[eFCR]]), "")</f>
        <v/>
      </c>
      <c r="S11" s="15" t="str">
        <f xml:space="preserve"> IFERROR((SUMIFS(Table38[FO%/yield*feed use], Table7[Species in production (select)],Table11[[#This Row],[Species in production]])/SUMIFS(Table7[Feed use (tonnes)], Table7[Species in production (select)], Table11[[#This Row],[Species in production]])*Table11[[#This Row],[eFCR]]), "")</f>
        <v/>
      </c>
      <c r="T11" s="15" t="str">
        <f xml:space="preserve"> IFERROR((SUMIFS(Table38[total EPA and DHA in feed, per type (g)],Table7[Species in production (select)], Table11[[#This Row],[Species in production]])/(SUMIFS(Table7[Feed use (tonnes)],Table7[Species in production (select)], Table11[[#This Row],[Species in production]])*1000)), "")</f>
        <v/>
      </c>
      <c r="U11" s="15" t="str">
        <f>IFERROR((SUMIFS(Table38[EPA and DHA% * feed use],Table7[Species in production (select)], Table11[[#This Row],[Species in production]])/(SUMIFS(Table7[Feed use (tonnes)],Table7[Species in production (select)], Table11[[#This Row],[Species in production]]))), "")</f>
        <v/>
      </c>
    </row>
    <row r="12" spans="3:28" x14ac:dyDescent="0.4">
      <c r="C12" s="18"/>
      <c r="D12" s="29"/>
      <c r="E12" s="29"/>
      <c r="F12" s="29"/>
      <c r="G12" s="29"/>
      <c r="H12" s="39"/>
      <c r="I12" s="29"/>
      <c r="K12" s="9" t="str">
        <f>IF('Dropdown tables - Production'!F10= 0, "", 'Dropdown tables - Production'!F10)</f>
        <v/>
      </c>
      <c r="L12" s="18"/>
      <c r="N12" s="9" t="str">
        <f>IF('Dropdown tables - Production'!F10= 0, "", 'Dropdown tables - Production'!F10)</f>
        <v/>
      </c>
      <c r="O12" s="15" t="str">
        <f>IF(Table11[[#This Row],[Species in production]]= "", "", SUMIFS(Table126[ASC certified net production volume (tonnes)],Table126[Species in production (Latin name) (select)],Feed!N12))</f>
        <v/>
      </c>
      <c r="P12" s="15" t="str">
        <f>IFERROR((SUMIFS(Table7[Feed use (tonnes)],Table7[Species in production (select)],Table11[[#This Row],[Species in production]])/Table11[[#This Row],[ASC certified net production volume (tonnes)]]), "")</f>
        <v/>
      </c>
      <c r="Q12" s="15" t="str" cm="1">
        <f t="array" ref="Q12" xml:space="preserve"> IFERROR((((SUMPRODUCT((N12=Table10[Species in production])*(Table10[Animal protein content (%)]))*O12)/100)/(SUMIFS(Table38[Protein fed per feed type (tonnes)], Table7[Species in production (select)],Table11[[#This Row],[Species in production]]))*100), "")</f>
        <v/>
      </c>
      <c r="R12" s="15" t="str">
        <f xml:space="preserve"> IFERROR((SUMIFS(Table38[FM%/yield*feed use], Table7[Species in production (select)],Table11[[#This Row],[Species in production]])/SUMIFS(Table7[Feed use (tonnes)],Table7[Species in production (select)], Table11[[#This Row],[Species in production]])*Table11[[#This Row],[eFCR]]), "")</f>
        <v/>
      </c>
      <c r="S12" s="15" t="str">
        <f xml:space="preserve"> IFERROR((SUMIFS(Table38[FO%/yield*feed use], Table7[Species in production (select)],Table11[[#This Row],[Species in production]])/SUMIFS(Table7[Feed use (tonnes)], Table7[Species in production (select)], Table11[[#This Row],[Species in production]])*Table11[[#This Row],[eFCR]]), "")</f>
        <v/>
      </c>
      <c r="T12" s="15" t="str">
        <f xml:space="preserve"> IFERROR((SUMIFS(Table38[total EPA and DHA in feed, per type (g)],Table7[Species in production (select)], Table11[[#This Row],[Species in production]])/(SUMIFS(Table7[Feed use (tonnes)],Table7[Species in production (select)], Table11[[#This Row],[Species in production]])*1000)), "")</f>
        <v/>
      </c>
      <c r="U12" s="15" t="str">
        <f>IFERROR((SUMIFS(Table38[EPA and DHA% * feed use],Table7[Species in production (select)], Table11[[#This Row],[Species in production]])/(SUMIFS(Table7[Feed use (tonnes)],Table7[Species in production (select)], Table11[[#This Row],[Species in production]]))), "")</f>
        <v/>
      </c>
    </row>
    <row r="13" spans="3:28" x14ac:dyDescent="0.4">
      <c r="C13" s="18"/>
      <c r="D13" s="29"/>
      <c r="E13" s="29"/>
      <c r="F13" s="29"/>
      <c r="G13" s="29"/>
      <c r="H13" s="39"/>
      <c r="I13" s="29"/>
      <c r="K13" s="9" t="str">
        <f>IF('Dropdown tables - Production'!F11= 0, "", 'Dropdown tables - Production'!F11)</f>
        <v/>
      </c>
      <c r="L13" s="18"/>
      <c r="N13" s="9" t="str">
        <f>IF('Dropdown tables - Production'!F11= 0, "", 'Dropdown tables - Production'!F11)</f>
        <v/>
      </c>
      <c r="O13" s="15" t="str">
        <f>IF(Table11[[#This Row],[Species in production]]= "", "", SUMIFS(Table126[ASC certified net production volume (tonnes)],Table126[Species in production (Latin name) (select)],Feed!N13))</f>
        <v/>
      </c>
      <c r="P13" s="15" t="str">
        <f>IFERROR((SUMIFS(Table7[Feed use (tonnes)],Table7[Species in production (select)],Table11[[#This Row],[Species in production]])/Table11[[#This Row],[ASC certified net production volume (tonnes)]]), "")</f>
        <v/>
      </c>
      <c r="Q13" s="15" t="str" cm="1">
        <f t="array" ref="Q13" xml:space="preserve"> IFERROR((((SUMPRODUCT((N13=Table10[Species in production])*(Table10[Animal protein content (%)]))*O13)/100)/(SUMIFS(Table38[Protein fed per feed type (tonnes)], Table7[Species in production (select)],Table11[[#This Row],[Species in production]]))*100), "")</f>
        <v/>
      </c>
      <c r="R13" s="15" t="str">
        <f xml:space="preserve"> IFERROR((SUMIFS(Table38[FM%/yield*feed use], Table7[Species in production (select)],Table11[[#This Row],[Species in production]])/SUMIFS(Table7[Feed use (tonnes)],Table7[Species in production (select)], Table11[[#This Row],[Species in production]])*Table11[[#This Row],[eFCR]]), "")</f>
        <v/>
      </c>
      <c r="S13" s="15" t="str">
        <f xml:space="preserve"> IFERROR((SUMIFS(Table38[FO%/yield*feed use], Table7[Species in production (select)],Table11[[#This Row],[Species in production]])/SUMIFS(Table7[Feed use (tonnes)], Table7[Species in production (select)], Table11[[#This Row],[Species in production]])*Table11[[#This Row],[eFCR]]), "")</f>
        <v/>
      </c>
      <c r="T13" s="15" t="str">
        <f xml:space="preserve"> IFERROR((SUMIFS(Table38[total EPA and DHA in feed, per type (g)],Table7[Species in production (select)], Table11[[#This Row],[Species in production]])/(SUMIFS(Table7[Feed use (tonnes)],Table7[Species in production (select)], Table11[[#This Row],[Species in production]])*1000)), "")</f>
        <v/>
      </c>
      <c r="U13" s="15" t="str">
        <f>IFERROR((SUMIFS(Table38[EPA and DHA% * feed use],Table7[Species in production (select)], Table11[[#This Row],[Species in production]])/(SUMIFS(Table7[Feed use (tonnes)],Table7[Species in production (select)], Table11[[#This Row],[Species in production]]))), "")</f>
        <v/>
      </c>
    </row>
    <row r="14" spans="3:28" x14ac:dyDescent="0.4">
      <c r="C14" s="18"/>
      <c r="D14" s="29"/>
      <c r="E14" s="29"/>
      <c r="F14" s="29"/>
      <c r="G14" s="29"/>
      <c r="H14" s="39"/>
      <c r="I14" s="29"/>
      <c r="K14" s="9" t="str">
        <f>IF('Dropdown tables - Production'!F12= 0, "", 'Dropdown tables - Production'!F12)</f>
        <v/>
      </c>
      <c r="L14" s="18"/>
      <c r="N14" s="9" t="str">
        <f>IF('Dropdown tables - Production'!F12= 0, "", 'Dropdown tables - Production'!F12)</f>
        <v/>
      </c>
      <c r="O14" s="15" t="str">
        <f>IF(Table11[[#This Row],[Species in production]]= "", "", SUMIFS(Table126[ASC certified net production volume (tonnes)],Table126[Species in production (Latin name) (select)],Feed!N14))</f>
        <v/>
      </c>
      <c r="P14" s="15" t="str">
        <f>IFERROR((SUMIFS(Table7[Feed use (tonnes)],Table7[Species in production (select)],Table11[[#This Row],[Species in production]])/Table11[[#This Row],[ASC certified net production volume (tonnes)]]), "")</f>
        <v/>
      </c>
      <c r="Q14" s="15" t="str" cm="1">
        <f t="array" ref="Q14" xml:space="preserve"> IFERROR((((SUMPRODUCT((N14=Table10[Species in production])*(Table10[Animal protein content (%)]))*O14)/100)/(SUMIFS(Table38[Protein fed per feed type (tonnes)], Table7[Species in production (select)],Table11[[#This Row],[Species in production]]))*100), "")</f>
        <v/>
      </c>
      <c r="R14" s="15" t="str">
        <f xml:space="preserve"> IFERROR((SUMIFS(Table38[FM%/yield*feed use], Table7[Species in production (select)],Table11[[#This Row],[Species in production]])/SUMIFS(Table7[Feed use (tonnes)],Table7[Species in production (select)], Table11[[#This Row],[Species in production]])*Table11[[#This Row],[eFCR]]), "")</f>
        <v/>
      </c>
      <c r="S14" s="15" t="str">
        <f xml:space="preserve"> IFERROR((SUMIFS(Table38[FO%/yield*feed use], Table7[Species in production (select)],Table11[[#This Row],[Species in production]])/SUMIFS(Table7[Feed use (tonnes)], Table7[Species in production (select)], Table11[[#This Row],[Species in production]])*Table11[[#This Row],[eFCR]]), "")</f>
        <v/>
      </c>
      <c r="T14" s="15" t="str">
        <f xml:space="preserve"> IFERROR((SUMIFS(Table38[total EPA and DHA in feed, per type (g)],Table7[Species in production (select)], Table11[[#This Row],[Species in production]])/(SUMIFS(Table7[Feed use (tonnes)],Table7[Species in production (select)], Table11[[#This Row],[Species in production]])*1000)), "")</f>
        <v/>
      </c>
      <c r="U14" s="15" t="str">
        <f>IFERROR((SUMIFS(Table38[EPA and DHA% * feed use],Table7[Species in production (select)], Table11[[#This Row],[Species in production]])/(SUMIFS(Table7[Feed use (tonnes)],Table7[Species in production (select)], Table11[[#This Row],[Species in production]]))), "")</f>
        <v/>
      </c>
    </row>
    <row r="15" spans="3:28" x14ac:dyDescent="0.4">
      <c r="C15" s="18"/>
      <c r="D15" s="29"/>
      <c r="E15" s="29"/>
      <c r="F15" s="29"/>
      <c r="G15" s="29"/>
      <c r="H15" s="39"/>
      <c r="I15" s="29"/>
      <c r="K15" s="9" t="str">
        <f>IF('Dropdown tables - Production'!F13= 0, "", 'Dropdown tables - Production'!F13)</f>
        <v/>
      </c>
      <c r="L15" s="18"/>
      <c r="N15" s="9" t="str">
        <f>IF('Dropdown tables - Production'!F13= 0, "", 'Dropdown tables - Production'!F13)</f>
        <v/>
      </c>
      <c r="O15" s="15" t="str">
        <f>IF(Table11[[#This Row],[Species in production]]= "", "", SUMIFS(Table126[ASC certified net production volume (tonnes)],Table126[Species in production (Latin name) (select)],Feed!N15))</f>
        <v/>
      </c>
      <c r="P15" s="15" t="str">
        <f>IFERROR((SUMIFS(Table7[Feed use (tonnes)],Table7[Species in production (select)],Table11[[#This Row],[Species in production]])/Table11[[#This Row],[ASC certified net production volume (tonnes)]]), "")</f>
        <v/>
      </c>
      <c r="Q15" s="15" t="str" cm="1">
        <f t="array" ref="Q15" xml:space="preserve"> IFERROR((((SUMPRODUCT((N15=Table10[Species in production])*(Table10[Animal protein content (%)]))*O15)/100)/(SUMIFS(Table38[Protein fed per feed type (tonnes)], Table7[Species in production (select)],Table11[[#This Row],[Species in production]]))*100), "")</f>
        <v/>
      </c>
      <c r="R15" s="15" t="str">
        <f xml:space="preserve"> IFERROR((SUMIFS(Table38[FM%/yield*feed use], Table7[Species in production (select)],Table11[[#This Row],[Species in production]])/SUMIFS(Table7[Feed use (tonnes)],Table7[Species in production (select)], Table11[[#This Row],[Species in production]])*Table11[[#This Row],[eFCR]]), "")</f>
        <v/>
      </c>
      <c r="S15" s="15" t="str">
        <f xml:space="preserve"> IFERROR((SUMIFS(Table38[FO%/yield*feed use], Table7[Species in production (select)],Table11[[#This Row],[Species in production]])/SUMIFS(Table7[Feed use (tonnes)], Table7[Species in production (select)], Table11[[#This Row],[Species in production]])*Table11[[#This Row],[eFCR]]), "")</f>
        <v/>
      </c>
      <c r="T15" s="15" t="str">
        <f xml:space="preserve"> IFERROR((SUMIFS(Table38[total EPA and DHA in feed, per type (g)],Table7[Species in production (select)], Table11[[#This Row],[Species in production]])/(SUMIFS(Table7[Feed use (tonnes)],Table7[Species in production (select)], Table11[[#This Row],[Species in production]])*1000)), "")</f>
        <v/>
      </c>
      <c r="U15" s="15" t="str">
        <f>IFERROR((SUMIFS(Table38[EPA and DHA% * feed use],Table7[Species in production (select)], Table11[[#This Row],[Species in production]])/(SUMIFS(Table7[Feed use (tonnes)],Table7[Species in production (select)], Table11[[#This Row],[Species in production]]))), "")</f>
        <v/>
      </c>
    </row>
    <row r="16" spans="3:28" x14ac:dyDescent="0.4">
      <c r="C16" s="18"/>
      <c r="D16" s="29"/>
      <c r="E16" s="29"/>
      <c r="F16" s="29"/>
      <c r="G16" s="29"/>
      <c r="H16" s="39"/>
      <c r="I16" s="29"/>
      <c r="K16" s="9" t="str">
        <f>IF('Dropdown tables - Production'!F14= 0, "", 'Dropdown tables - Production'!F14)</f>
        <v/>
      </c>
      <c r="L16" s="18"/>
      <c r="N16" s="9" t="str">
        <f>IF('Dropdown tables - Production'!F14= 0, "", 'Dropdown tables - Production'!F14)</f>
        <v/>
      </c>
      <c r="O16" s="15" t="str">
        <f>IF(Table11[[#This Row],[Species in production]]= "", "", SUMIFS(Table126[ASC certified net production volume (tonnes)],Table126[Species in production (Latin name) (select)],Feed!N16))</f>
        <v/>
      </c>
      <c r="P16" s="15" t="str">
        <f>IFERROR((SUMIFS(Table7[Feed use (tonnes)],Table7[Species in production (select)],Table11[[#This Row],[Species in production]])/Table11[[#This Row],[ASC certified net production volume (tonnes)]]), "")</f>
        <v/>
      </c>
      <c r="Q16" s="15" t="str" cm="1">
        <f t="array" ref="Q16" xml:space="preserve"> IFERROR((((SUMPRODUCT((N16=Table10[Species in production])*(Table10[Animal protein content (%)]))*O16)/100)/(SUMIFS(Table38[Protein fed per feed type (tonnes)], Table7[Species in production (select)],Table11[[#This Row],[Species in production]]))*100), "")</f>
        <v/>
      </c>
      <c r="R16" s="15" t="str">
        <f xml:space="preserve"> IFERROR((SUMIFS(Table38[FM%/yield*feed use], Table7[Species in production (select)],Table11[[#This Row],[Species in production]])/SUMIFS(Table7[Feed use (tonnes)],Table7[Species in production (select)], Table11[[#This Row],[Species in production]])*Table11[[#This Row],[eFCR]]), "")</f>
        <v/>
      </c>
      <c r="S16" s="15" t="str">
        <f xml:space="preserve"> IFERROR((SUMIFS(Table38[FO%/yield*feed use], Table7[Species in production (select)],Table11[[#This Row],[Species in production]])/SUMIFS(Table7[Feed use (tonnes)], Table7[Species in production (select)], Table11[[#This Row],[Species in production]])*Table11[[#This Row],[eFCR]]), "")</f>
        <v/>
      </c>
      <c r="T16" s="15" t="str">
        <f xml:space="preserve"> IFERROR((SUMIFS(Table38[total EPA and DHA in feed, per type (g)],Table7[Species in production (select)], Table11[[#This Row],[Species in production]])/(SUMIFS(Table7[Feed use (tonnes)],Table7[Species in production (select)], Table11[[#This Row],[Species in production]])*1000)), "")</f>
        <v/>
      </c>
      <c r="U16" s="15" t="str">
        <f>IFERROR((SUMIFS(Table38[EPA and DHA% * feed use],Table7[Species in production (select)], Table11[[#This Row],[Species in production]])/(SUMIFS(Table7[Feed use (tonnes)],Table7[Species in production (select)], Table11[[#This Row],[Species in production]]))), "")</f>
        <v/>
      </c>
    </row>
    <row r="17" spans="3:21" x14ac:dyDescent="0.4">
      <c r="C17" s="18"/>
      <c r="D17" s="29"/>
      <c r="E17" s="29"/>
      <c r="F17" s="29"/>
      <c r="G17" s="29"/>
      <c r="H17" s="39"/>
      <c r="I17" s="29"/>
      <c r="K17" s="9" t="str">
        <f>IF('Dropdown tables - Production'!F15= 0, "", 'Dropdown tables - Production'!F15)</f>
        <v/>
      </c>
      <c r="L17" s="18"/>
      <c r="N17" s="9" t="str">
        <f>IF('Dropdown tables - Production'!F15= 0, "", 'Dropdown tables - Production'!F15)</f>
        <v/>
      </c>
      <c r="O17" s="15" t="str">
        <f>IF(Table11[[#This Row],[Species in production]]= "", "", SUMIFS(Table126[ASC certified net production volume (tonnes)],Table126[Species in production (Latin name) (select)],Feed!N17))</f>
        <v/>
      </c>
      <c r="P17" s="15" t="str">
        <f>IFERROR((SUMIFS(Table7[Feed use (tonnes)],Table7[Species in production (select)],Table11[[#This Row],[Species in production]])/Table11[[#This Row],[ASC certified net production volume (tonnes)]]), "")</f>
        <v/>
      </c>
      <c r="Q17" s="15" t="str" cm="1">
        <f t="array" ref="Q17" xml:space="preserve"> IFERROR((((SUMPRODUCT((N17=Table10[Species in production])*(Table10[Animal protein content (%)]))*O17)/100)/(SUMIFS(Table38[Protein fed per feed type (tonnes)], Table7[Species in production (select)],Table11[[#This Row],[Species in production]]))*100), "")</f>
        <v/>
      </c>
      <c r="R17" s="15" t="str">
        <f xml:space="preserve"> IFERROR((SUMIFS(Table38[FM%/yield*feed use], Table7[Species in production (select)],Table11[[#This Row],[Species in production]])/SUMIFS(Table7[Feed use (tonnes)],Table7[Species in production (select)], Table11[[#This Row],[Species in production]])*Table11[[#This Row],[eFCR]]), "")</f>
        <v/>
      </c>
      <c r="S17" s="15" t="str">
        <f xml:space="preserve"> IFERROR((SUMIFS(Table38[FO%/yield*feed use], Table7[Species in production (select)],Table11[[#This Row],[Species in production]])/SUMIFS(Table7[Feed use (tonnes)], Table7[Species in production (select)], Table11[[#This Row],[Species in production]])*Table11[[#This Row],[eFCR]]), "")</f>
        <v/>
      </c>
      <c r="T17" s="15" t="str">
        <f xml:space="preserve"> IFERROR((SUMIFS(Table38[total EPA and DHA in feed, per type (g)],Table7[Species in production (select)], Table11[[#This Row],[Species in production]])/(SUMIFS(Table7[Feed use (tonnes)],Table7[Species in production (select)], Table11[[#This Row],[Species in production]])*1000)), "")</f>
        <v/>
      </c>
      <c r="U17" s="15" t="str">
        <f>IFERROR((SUMIFS(Table38[EPA and DHA% * feed use],Table7[Species in production (select)], Table11[[#This Row],[Species in production]])/(SUMIFS(Table7[Feed use (tonnes)],Table7[Species in production (select)], Table11[[#This Row],[Species in production]]))), "")</f>
        <v/>
      </c>
    </row>
    <row r="18" spans="3:21" x14ac:dyDescent="0.4">
      <c r="C18" s="18"/>
      <c r="D18" s="29"/>
      <c r="E18" s="29"/>
      <c r="F18" s="29"/>
      <c r="G18" s="29"/>
      <c r="H18" s="39"/>
      <c r="I18" s="29"/>
      <c r="K18" s="9" t="str">
        <f>IF('Dropdown tables - Production'!F16= 0, "", 'Dropdown tables - Production'!F16)</f>
        <v/>
      </c>
      <c r="L18" s="18"/>
      <c r="N18" s="9" t="str">
        <f>IF('Dropdown tables - Production'!F16= 0, "", 'Dropdown tables - Production'!F16)</f>
        <v/>
      </c>
      <c r="O18" s="15" t="str">
        <f>IF(Table11[[#This Row],[Species in production]]= "", "", SUMIFS(Table126[ASC certified net production volume (tonnes)],Table126[Species in production (Latin name) (select)],Feed!N18))</f>
        <v/>
      </c>
      <c r="P18" s="15" t="str">
        <f>IFERROR((SUMIFS(Table7[Feed use (tonnes)],Table7[Species in production (select)],Table11[[#This Row],[Species in production]])/Table11[[#This Row],[ASC certified net production volume (tonnes)]]), "")</f>
        <v/>
      </c>
      <c r="Q18" s="15" t="str" cm="1">
        <f t="array" ref="Q18" xml:space="preserve"> IFERROR((((SUMPRODUCT((N18=Table10[Species in production])*(Table10[Animal protein content (%)]))*O18)/100)/(SUMIFS(Table38[Protein fed per feed type (tonnes)], Table7[Species in production (select)],Table11[[#This Row],[Species in production]]))*100), "")</f>
        <v/>
      </c>
      <c r="R18" s="15" t="str">
        <f xml:space="preserve"> IFERROR((SUMIFS(Table38[FM%/yield*feed use], Table7[Species in production (select)],Table11[[#This Row],[Species in production]])/SUMIFS(Table7[Feed use (tonnes)],Table7[Species in production (select)], Table11[[#This Row],[Species in production]])*Table11[[#This Row],[eFCR]]), "")</f>
        <v/>
      </c>
      <c r="S18" s="15" t="str">
        <f xml:space="preserve"> IFERROR((SUMIFS(Table38[FO%/yield*feed use], Table7[Species in production (select)],Table11[[#This Row],[Species in production]])/SUMIFS(Table7[Feed use (tonnes)], Table7[Species in production (select)], Table11[[#This Row],[Species in production]])*Table11[[#This Row],[eFCR]]), "")</f>
        <v/>
      </c>
      <c r="T18" s="15" t="str">
        <f xml:space="preserve"> IFERROR((SUMIFS(Table38[total EPA and DHA in feed, per type (g)],Table7[Species in production (select)], Table11[[#This Row],[Species in production]])/(SUMIFS(Table7[Feed use (tonnes)],Table7[Species in production (select)], Table11[[#This Row],[Species in production]])*1000)), "")</f>
        <v/>
      </c>
      <c r="U18" s="15" t="str">
        <f>IFERROR((SUMIFS(Table38[EPA and DHA% * feed use],Table7[Species in production (select)], Table11[[#This Row],[Species in production]])/(SUMIFS(Table7[Feed use (tonnes)],Table7[Species in production (select)], Table11[[#This Row],[Species in production]]))), "")</f>
        <v/>
      </c>
    </row>
    <row r="19" spans="3:21" x14ac:dyDescent="0.4">
      <c r="C19" s="18"/>
      <c r="D19" s="29"/>
      <c r="E19" s="29"/>
      <c r="F19" s="29"/>
      <c r="G19" s="29"/>
      <c r="H19" s="39"/>
      <c r="I19" s="29"/>
      <c r="K19" s="9" t="str">
        <f>IF('Dropdown tables - Production'!F17= 0, "", 'Dropdown tables - Production'!F17)</f>
        <v/>
      </c>
      <c r="L19" s="18"/>
      <c r="N19" s="9" t="str">
        <f>IF('Dropdown tables - Production'!F17= 0, "", 'Dropdown tables - Production'!F17)</f>
        <v/>
      </c>
      <c r="O19" s="15" t="str">
        <f>IF(Table11[[#This Row],[Species in production]]= "", "", SUMIFS(Table126[ASC certified net production volume (tonnes)],Table126[Species in production (Latin name) (select)],Feed!N19))</f>
        <v/>
      </c>
      <c r="P19" s="15" t="str">
        <f>IFERROR((SUMIFS(Table7[Feed use (tonnes)],Table7[Species in production (select)],Table11[[#This Row],[Species in production]])/Table11[[#This Row],[ASC certified net production volume (tonnes)]]), "")</f>
        <v/>
      </c>
      <c r="Q19" s="15" t="str" cm="1">
        <f t="array" ref="Q19" xml:space="preserve"> IFERROR((((SUMPRODUCT((N19=Table10[Species in production])*(Table10[Animal protein content (%)]))*O19)/100)/(SUMIFS(Table38[Protein fed per feed type (tonnes)], Table7[Species in production (select)],Table11[[#This Row],[Species in production]]))*100), "")</f>
        <v/>
      </c>
      <c r="R19" s="15" t="str">
        <f xml:space="preserve"> IFERROR((SUMIFS(Table38[FM%/yield*feed use], Table7[Species in production (select)],Table11[[#This Row],[Species in production]])/SUMIFS(Table7[Feed use (tonnes)],Table7[Species in production (select)], Table11[[#This Row],[Species in production]])*Table11[[#This Row],[eFCR]]), "")</f>
        <v/>
      </c>
      <c r="S19" s="15" t="str">
        <f xml:space="preserve"> IFERROR((SUMIFS(Table38[FO%/yield*feed use], Table7[Species in production (select)],Table11[[#This Row],[Species in production]])/SUMIFS(Table7[Feed use (tonnes)], Table7[Species in production (select)], Table11[[#This Row],[Species in production]])*Table11[[#This Row],[eFCR]]), "")</f>
        <v/>
      </c>
      <c r="T19" s="15" t="str">
        <f xml:space="preserve"> IFERROR((SUMIFS(Table38[total EPA and DHA in feed, per type (g)],Table7[Species in production (select)], Table11[[#This Row],[Species in production]])/(SUMIFS(Table7[Feed use (tonnes)],Table7[Species in production (select)], Table11[[#This Row],[Species in production]])*1000)), "")</f>
        <v/>
      </c>
      <c r="U19" s="15" t="str">
        <f>IFERROR((SUMIFS(Table38[EPA and DHA% * feed use],Table7[Species in production (select)], Table11[[#This Row],[Species in production]])/(SUMIFS(Table7[Feed use (tonnes)],Table7[Species in production (select)], Table11[[#This Row],[Species in production]]))), "")</f>
        <v/>
      </c>
    </row>
    <row r="20" spans="3:21" x14ac:dyDescent="0.4">
      <c r="C20" s="18"/>
      <c r="D20" s="29"/>
      <c r="E20" s="29"/>
      <c r="F20" s="29"/>
      <c r="G20" s="29"/>
      <c r="H20" s="39"/>
      <c r="I20" s="29"/>
      <c r="K20" s="9" t="str">
        <f>IF('Dropdown tables - Production'!F18= 0, "", 'Dropdown tables - Production'!F18)</f>
        <v/>
      </c>
      <c r="L20" s="18"/>
      <c r="N20" s="9" t="str">
        <f>IF('Dropdown tables - Production'!F18= 0, "", 'Dropdown tables - Production'!F18)</f>
        <v/>
      </c>
      <c r="O20" s="15" t="str">
        <f>IF(Table11[[#This Row],[Species in production]]= "", "", SUMIFS(Table126[ASC certified net production volume (tonnes)],Table126[Species in production (Latin name) (select)],Feed!N20))</f>
        <v/>
      </c>
      <c r="P20" s="15" t="str">
        <f>IFERROR((SUMIFS(Table7[Feed use (tonnes)],Table7[Species in production (select)],Table11[[#This Row],[Species in production]])/Table11[[#This Row],[ASC certified net production volume (tonnes)]]), "")</f>
        <v/>
      </c>
      <c r="Q20" s="15" t="str" cm="1">
        <f t="array" ref="Q20" xml:space="preserve"> IFERROR((((SUMPRODUCT((N20=Table10[Species in production])*(Table10[Animal protein content (%)]))*O20)/100)/(SUMIFS(Table38[Protein fed per feed type (tonnes)], Table7[Species in production (select)],Table11[[#This Row],[Species in production]]))*100), "")</f>
        <v/>
      </c>
      <c r="R20" s="15" t="str">
        <f xml:space="preserve"> IFERROR((SUMIFS(Table38[FM%/yield*feed use], Table7[Species in production (select)],Table11[[#This Row],[Species in production]])/SUMIFS(Table7[Feed use (tonnes)],Table7[Species in production (select)], Table11[[#This Row],[Species in production]])*Table11[[#This Row],[eFCR]]), "")</f>
        <v/>
      </c>
      <c r="S20" s="15" t="str">
        <f xml:space="preserve"> IFERROR((SUMIFS(Table38[FO%/yield*feed use], Table7[Species in production (select)],Table11[[#This Row],[Species in production]])/SUMIFS(Table7[Feed use (tonnes)], Table7[Species in production (select)], Table11[[#This Row],[Species in production]])*Table11[[#This Row],[eFCR]]), "")</f>
        <v/>
      </c>
      <c r="T20" s="15" t="str">
        <f xml:space="preserve"> IFERROR((SUMIFS(Table38[total EPA and DHA in feed, per type (g)],Table7[Species in production (select)], Table11[[#This Row],[Species in production]])/(SUMIFS(Table7[Feed use (tonnes)],Table7[Species in production (select)], Table11[[#This Row],[Species in production]])*1000)), "")</f>
        <v/>
      </c>
      <c r="U20" s="15" t="str">
        <f>IFERROR((SUMIFS(Table38[EPA and DHA% * feed use],Table7[Species in production (select)], Table11[[#This Row],[Species in production]])/(SUMIFS(Table7[Feed use (tonnes)],Table7[Species in production (select)], Table11[[#This Row],[Species in production]]))), "")</f>
        <v/>
      </c>
    </row>
    <row r="21" spans="3:21" x14ac:dyDescent="0.4">
      <c r="C21" s="18"/>
      <c r="D21" s="29"/>
      <c r="E21" s="29"/>
      <c r="F21" s="29"/>
      <c r="G21" s="29"/>
      <c r="H21" s="39"/>
      <c r="I21" s="29"/>
      <c r="K21" s="9" t="str">
        <f>IF('Dropdown tables - Production'!F19= 0, "", 'Dropdown tables - Production'!F19)</f>
        <v/>
      </c>
      <c r="L21" s="18"/>
      <c r="N21" s="9" t="str">
        <f>IF('Dropdown tables - Production'!F19= 0, "", 'Dropdown tables - Production'!F19)</f>
        <v/>
      </c>
      <c r="O21" s="15" t="str">
        <f>IF(Table11[[#This Row],[Species in production]]= "", "", SUMIFS(Table126[ASC certified net production volume (tonnes)],Table126[Species in production (Latin name) (select)],Feed!N21))</f>
        <v/>
      </c>
      <c r="P21" s="15" t="str">
        <f>IFERROR((SUMIFS(Table7[Feed use (tonnes)],Table7[Species in production (select)],Table11[[#This Row],[Species in production]])/Table11[[#This Row],[ASC certified net production volume (tonnes)]]), "")</f>
        <v/>
      </c>
      <c r="Q21" s="15" t="str" cm="1">
        <f t="array" ref="Q21" xml:space="preserve"> IFERROR((((SUMPRODUCT((N21=Table10[Species in production])*(Table10[Animal protein content (%)]))*O21)/100)/(SUMIFS(Table38[Protein fed per feed type (tonnes)], Table7[Species in production (select)],Table11[[#This Row],[Species in production]]))*100), "")</f>
        <v/>
      </c>
      <c r="R21" s="15" t="str">
        <f xml:space="preserve"> IFERROR((SUMIFS(Table38[FM%/yield*feed use], Table7[Species in production (select)],Table11[[#This Row],[Species in production]])/SUMIFS(Table7[Feed use (tonnes)],Table7[Species in production (select)], Table11[[#This Row],[Species in production]])*Table11[[#This Row],[eFCR]]), "")</f>
        <v/>
      </c>
      <c r="S21" s="15" t="str">
        <f xml:space="preserve"> IFERROR((SUMIFS(Table38[FO%/yield*feed use], Table7[Species in production (select)],Table11[[#This Row],[Species in production]])/SUMIFS(Table7[Feed use (tonnes)], Table7[Species in production (select)], Table11[[#This Row],[Species in production]])*Table11[[#This Row],[eFCR]]), "")</f>
        <v/>
      </c>
      <c r="T21" s="15" t="str">
        <f xml:space="preserve"> IFERROR((SUMIFS(Table38[total EPA and DHA in feed, per type (g)],Table7[Species in production (select)], Table11[[#This Row],[Species in production]])/(SUMIFS(Table7[Feed use (tonnes)],Table7[Species in production (select)], Table11[[#This Row],[Species in production]])*1000)), "")</f>
        <v/>
      </c>
      <c r="U21" s="15" t="str">
        <f>IFERROR((SUMIFS(Table38[EPA and DHA% * feed use],Table7[Species in production (select)], Table11[[#This Row],[Species in production]])/(SUMIFS(Table7[Feed use (tonnes)],Table7[Species in production (select)], Table11[[#This Row],[Species in production]]))), "")</f>
        <v/>
      </c>
    </row>
    <row r="22" spans="3:21" x14ac:dyDescent="0.4">
      <c r="C22" s="18"/>
      <c r="D22" s="29"/>
      <c r="E22" s="29"/>
      <c r="F22" s="29"/>
      <c r="G22" s="29"/>
      <c r="H22" s="39"/>
      <c r="I22" s="29"/>
      <c r="K22" s="9" t="str">
        <f>IF('Dropdown tables - Production'!F20= 0, "", 'Dropdown tables - Production'!F20)</f>
        <v/>
      </c>
      <c r="L22" s="18"/>
      <c r="N22" s="9" t="str">
        <f>IF('Dropdown tables - Production'!F20= 0, "", 'Dropdown tables - Production'!F20)</f>
        <v/>
      </c>
      <c r="O22" s="15" t="str">
        <f>IF(Table11[[#This Row],[Species in production]]= "", "", SUMIFS(Table126[ASC certified net production volume (tonnes)],Table126[Species in production (Latin name) (select)],Feed!N22))</f>
        <v/>
      </c>
      <c r="P22" s="15" t="str">
        <f>IFERROR((SUMIFS(Table7[Feed use (tonnes)],Table7[Species in production (select)],Table11[[#This Row],[Species in production]])/Table11[[#This Row],[ASC certified net production volume (tonnes)]]), "")</f>
        <v/>
      </c>
      <c r="Q22" s="15" t="str" cm="1">
        <f t="array" ref="Q22" xml:space="preserve"> IFERROR((((SUMPRODUCT((N22=Table10[Species in production])*(Table10[Animal protein content (%)]))*O22)/100)/(SUMIFS(Table38[Protein fed per feed type (tonnes)], Table7[Species in production (select)],Table11[[#This Row],[Species in production]]))*100), "")</f>
        <v/>
      </c>
      <c r="R22" s="15" t="str">
        <f xml:space="preserve"> IFERROR((SUMIFS(Table38[FM%/yield*feed use], Table7[Species in production (select)],Table11[[#This Row],[Species in production]])/SUMIFS(Table7[Feed use (tonnes)],Table7[Species in production (select)], Table11[[#This Row],[Species in production]])*Table11[[#This Row],[eFCR]]), "")</f>
        <v/>
      </c>
      <c r="S22" s="15" t="str">
        <f xml:space="preserve"> IFERROR((SUMIFS(Table38[FO%/yield*feed use], Table7[Species in production (select)],Table11[[#This Row],[Species in production]])/SUMIFS(Table7[Feed use (tonnes)], Table7[Species in production (select)], Table11[[#This Row],[Species in production]])*Table11[[#This Row],[eFCR]]), "")</f>
        <v/>
      </c>
      <c r="T22" s="15" t="str">
        <f xml:space="preserve"> IFERROR((SUMIFS(Table38[total EPA and DHA in feed, per type (g)],Table7[Species in production (select)], Table11[[#This Row],[Species in production]])/(SUMIFS(Table7[Feed use (tonnes)],Table7[Species in production (select)], Table11[[#This Row],[Species in production]])*1000)), "")</f>
        <v/>
      </c>
      <c r="U22" s="15" t="str">
        <f>IFERROR((SUMIFS(Table38[EPA and DHA% * feed use],Table7[Species in production (select)], Table11[[#This Row],[Species in production]])/(SUMIFS(Table7[Feed use (tonnes)],Table7[Species in production (select)], Table11[[#This Row],[Species in production]]))), "")</f>
        <v/>
      </c>
    </row>
    <row r="23" spans="3:21" x14ac:dyDescent="0.4">
      <c r="C23" s="18"/>
      <c r="D23" s="29"/>
      <c r="E23" s="29"/>
      <c r="F23" s="29"/>
      <c r="G23" s="29"/>
      <c r="H23" s="39"/>
      <c r="I23" s="29"/>
      <c r="K23" s="9" t="str">
        <f>IF('Dropdown tables - Production'!F21= 0, "", 'Dropdown tables - Production'!F21)</f>
        <v/>
      </c>
      <c r="L23" s="18"/>
      <c r="N23" s="9" t="str">
        <f>IF('Dropdown tables - Production'!F21= 0, "", 'Dropdown tables - Production'!F21)</f>
        <v/>
      </c>
      <c r="O23" s="15" t="str">
        <f>IF(Table11[[#This Row],[Species in production]]= "", "", SUMIFS(Table126[ASC certified net production volume (tonnes)],Table126[Species in production (Latin name) (select)],Feed!N23))</f>
        <v/>
      </c>
      <c r="P23" s="15" t="str">
        <f>IFERROR((SUMIFS(Table7[Feed use (tonnes)],Table7[Species in production (select)],Table11[[#This Row],[Species in production]])/Table11[[#This Row],[ASC certified net production volume (tonnes)]]), "")</f>
        <v/>
      </c>
      <c r="Q23" s="15" t="str" cm="1">
        <f t="array" ref="Q23" xml:space="preserve"> IFERROR((((SUMPRODUCT((N23=Table10[Species in production])*(Table10[Animal protein content (%)]))*O23)/100)/(SUMIFS(Table38[Protein fed per feed type (tonnes)], Table7[Species in production (select)],Table11[[#This Row],[Species in production]]))*100), "")</f>
        <v/>
      </c>
      <c r="R23" s="15" t="str">
        <f xml:space="preserve"> IFERROR((SUMIFS(Table38[FM%/yield*feed use], Table7[Species in production (select)],Table11[[#This Row],[Species in production]])/SUMIFS(Table7[Feed use (tonnes)],Table7[Species in production (select)], Table11[[#This Row],[Species in production]])*Table11[[#This Row],[eFCR]]), "")</f>
        <v/>
      </c>
      <c r="S23" s="15" t="str">
        <f xml:space="preserve"> IFERROR((SUMIFS(Table38[FO%/yield*feed use], Table7[Species in production (select)],Table11[[#This Row],[Species in production]])/SUMIFS(Table7[Feed use (tonnes)], Table7[Species in production (select)], Table11[[#This Row],[Species in production]])*Table11[[#This Row],[eFCR]]), "")</f>
        <v/>
      </c>
      <c r="T23" s="15" t="str">
        <f xml:space="preserve"> IFERROR((SUMIFS(Table38[total EPA and DHA in feed, per type (g)],Table7[Species in production (select)], Table11[[#This Row],[Species in production]])/(SUMIFS(Table7[Feed use (tonnes)],Table7[Species in production (select)], Table11[[#This Row],[Species in production]])*1000)), "")</f>
        <v/>
      </c>
      <c r="U23" s="15" t="str">
        <f>IFERROR((SUMIFS(Table38[EPA and DHA% * feed use],Table7[Species in production (select)], Table11[[#This Row],[Species in production]])/(SUMIFS(Table7[Feed use (tonnes)],Table7[Species in production (select)], Table11[[#This Row],[Species in production]]))), "")</f>
        <v/>
      </c>
    </row>
    <row r="24" spans="3:21" x14ac:dyDescent="0.4">
      <c r="C24" s="18"/>
      <c r="D24" s="29"/>
      <c r="E24" s="29"/>
      <c r="F24" s="29"/>
      <c r="G24" s="29"/>
      <c r="H24" s="39"/>
      <c r="I24" s="29"/>
      <c r="K24" s="9" t="str">
        <f>IF('Dropdown tables - Production'!F22= 0, "", 'Dropdown tables - Production'!F22)</f>
        <v/>
      </c>
      <c r="L24" s="18"/>
      <c r="N24" s="9" t="str">
        <f>IF('Dropdown tables - Production'!F22= 0, "", 'Dropdown tables - Production'!F22)</f>
        <v/>
      </c>
      <c r="O24" s="15" t="str">
        <f>IF(Table11[[#This Row],[Species in production]]= "", "", SUMIFS(Table126[ASC certified net production volume (tonnes)],Table126[Species in production (Latin name) (select)],Feed!N24))</f>
        <v/>
      </c>
      <c r="P24" s="15" t="str">
        <f>IFERROR((SUMIFS(Table7[Feed use (tonnes)],Table7[Species in production (select)],Table11[[#This Row],[Species in production]])/Table11[[#This Row],[ASC certified net production volume (tonnes)]]), "")</f>
        <v/>
      </c>
      <c r="Q24" s="15" t="str" cm="1">
        <f t="array" ref="Q24" xml:space="preserve"> IFERROR((((SUMPRODUCT((N24=Table10[Species in production])*(Table10[Animal protein content (%)]))*O24)/100)/(SUMIFS(Table38[Protein fed per feed type (tonnes)], Table7[Species in production (select)],Table11[[#This Row],[Species in production]]))*100), "")</f>
        <v/>
      </c>
      <c r="R24" s="15" t="str">
        <f xml:space="preserve"> IFERROR((SUMIFS(Table38[FM%/yield*feed use], Table7[Species in production (select)],Table11[[#This Row],[Species in production]])/SUMIFS(Table7[Feed use (tonnes)],Table7[Species in production (select)], Table11[[#This Row],[Species in production]])*Table11[[#This Row],[eFCR]]), "")</f>
        <v/>
      </c>
      <c r="S24" s="15" t="str">
        <f xml:space="preserve"> IFERROR((SUMIFS(Table38[FO%/yield*feed use], Table7[Species in production (select)],Table11[[#This Row],[Species in production]])/SUMIFS(Table7[Feed use (tonnes)], Table7[Species in production (select)], Table11[[#This Row],[Species in production]])*Table11[[#This Row],[eFCR]]), "")</f>
        <v/>
      </c>
      <c r="T24" s="15" t="str">
        <f xml:space="preserve"> IFERROR((SUMIFS(Table38[total EPA and DHA in feed, per type (g)],Table7[Species in production (select)], Table11[[#This Row],[Species in production]])/(SUMIFS(Table7[Feed use (tonnes)],Table7[Species in production (select)], Table11[[#This Row],[Species in production]])*1000)), "")</f>
        <v/>
      </c>
      <c r="U24" s="15" t="str">
        <f>IFERROR((SUMIFS(Table38[EPA and DHA% * feed use],Table7[Species in production (select)], Table11[[#This Row],[Species in production]])/(SUMIFS(Table7[Feed use (tonnes)],Table7[Species in production (select)], Table11[[#This Row],[Species in production]]))), "")</f>
        <v/>
      </c>
    </row>
    <row r="25" spans="3:21" x14ac:dyDescent="0.4">
      <c r="C25" s="18"/>
      <c r="D25" s="29"/>
      <c r="E25" s="29"/>
      <c r="F25" s="29"/>
      <c r="G25" s="29"/>
      <c r="H25" s="39"/>
      <c r="I25" s="29"/>
      <c r="K25" s="9" t="str">
        <f>IF('Dropdown tables - Production'!F23= 0, "", 'Dropdown tables - Production'!F23)</f>
        <v/>
      </c>
      <c r="L25" s="18"/>
      <c r="N25" s="9" t="str">
        <f>IF('Dropdown tables - Production'!F23= 0, "", 'Dropdown tables - Production'!F23)</f>
        <v/>
      </c>
      <c r="O25" s="15" t="str">
        <f>IF(Table11[[#This Row],[Species in production]]= "", "", SUMIFS(Table126[ASC certified net production volume (tonnes)],Table126[Species in production (Latin name) (select)],Feed!N25))</f>
        <v/>
      </c>
      <c r="P25" s="15" t="str">
        <f>IFERROR((SUMIFS(Table7[Feed use (tonnes)],Table7[Species in production (select)],Table11[[#This Row],[Species in production]])/Table11[[#This Row],[ASC certified net production volume (tonnes)]]), "")</f>
        <v/>
      </c>
      <c r="Q25" s="15" t="str" cm="1">
        <f t="array" ref="Q25" xml:space="preserve"> IFERROR((((SUMPRODUCT((N25=Table10[Species in production])*(Table10[Animal protein content (%)]))*O25)/100)/(SUMIFS(Table38[Protein fed per feed type (tonnes)], Table7[Species in production (select)],Table11[[#This Row],[Species in production]]))*100), "")</f>
        <v/>
      </c>
      <c r="R25" s="15" t="str">
        <f xml:space="preserve"> IFERROR((SUMIFS(Table38[FM%/yield*feed use], Table7[Species in production (select)],Table11[[#This Row],[Species in production]])/SUMIFS(Table7[Feed use (tonnes)],Table7[Species in production (select)], Table11[[#This Row],[Species in production]])*Table11[[#This Row],[eFCR]]), "")</f>
        <v/>
      </c>
      <c r="S25" s="15" t="str">
        <f xml:space="preserve"> IFERROR((SUMIFS(Table38[FO%/yield*feed use], Table7[Species in production (select)],Table11[[#This Row],[Species in production]])/SUMIFS(Table7[Feed use (tonnes)], Table7[Species in production (select)], Table11[[#This Row],[Species in production]])*Table11[[#This Row],[eFCR]]), "")</f>
        <v/>
      </c>
      <c r="T25" s="15" t="str">
        <f xml:space="preserve"> IFERROR((SUMIFS(Table38[total EPA and DHA in feed, per type (g)],Table7[Species in production (select)], Table11[[#This Row],[Species in production]])/(SUMIFS(Table7[Feed use (tonnes)],Table7[Species in production (select)], Table11[[#This Row],[Species in production]])*1000)), "")</f>
        <v/>
      </c>
      <c r="U25" s="15" t="str">
        <f>IFERROR((SUMIFS(Table38[EPA and DHA% * feed use],Table7[Species in production (select)], Table11[[#This Row],[Species in production]])/(SUMIFS(Table7[Feed use (tonnes)],Table7[Species in production (select)], Table11[[#This Row],[Species in production]]))), "")</f>
        <v/>
      </c>
    </row>
    <row r="26" spans="3:21" x14ac:dyDescent="0.4">
      <c r="C26" s="18"/>
      <c r="D26" s="29"/>
      <c r="E26" s="29"/>
      <c r="F26" s="29"/>
      <c r="G26" s="29"/>
      <c r="H26" s="39"/>
      <c r="I26" s="29"/>
      <c r="K26" s="9" t="str">
        <f>IF('Dropdown tables - Production'!F24= 0, "", 'Dropdown tables - Production'!F24)</f>
        <v/>
      </c>
      <c r="L26" s="18"/>
      <c r="N26" s="9" t="str">
        <f>IF('Dropdown tables - Production'!F24= 0, "", 'Dropdown tables - Production'!F24)</f>
        <v/>
      </c>
      <c r="O26" s="15" t="str">
        <f>IF(Table11[[#This Row],[Species in production]]= "", "", SUMIFS(Table126[ASC certified net production volume (tonnes)],Table126[Species in production (Latin name) (select)],Feed!N26))</f>
        <v/>
      </c>
      <c r="P26" s="15" t="str">
        <f>IFERROR((SUMIFS(Table7[Feed use (tonnes)],Table7[Species in production (select)],Table11[[#This Row],[Species in production]])/Table11[[#This Row],[ASC certified net production volume (tonnes)]]), "")</f>
        <v/>
      </c>
      <c r="Q26" s="15" t="str" cm="1">
        <f t="array" ref="Q26" xml:space="preserve"> IFERROR((((SUMPRODUCT((N26=Table10[Species in production])*(Table10[Animal protein content (%)]))*O26)/100)/(SUMIFS(Table38[Protein fed per feed type (tonnes)], Table7[Species in production (select)],Table11[[#This Row],[Species in production]]))*100), "")</f>
        <v/>
      </c>
      <c r="R26" s="15" t="str">
        <f xml:space="preserve"> IFERROR((SUMIFS(Table38[FM%/yield*feed use], Table7[Species in production (select)],Table11[[#This Row],[Species in production]])/SUMIFS(Table7[Feed use (tonnes)],Table7[Species in production (select)], Table11[[#This Row],[Species in production]])*Table11[[#This Row],[eFCR]]), "")</f>
        <v/>
      </c>
      <c r="S26" s="15" t="str">
        <f xml:space="preserve"> IFERROR((SUMIFS(Table38[FO%/yield*feed use], Table7[Species in production (select)],Table11[[#This Row],[Species in production]])/SUMIFS(Table7[Feed use (tonnes)], Table7[Species in production (select)], Table11[[#This Row],[Species in production]])*Table11[[#This Row],[eFCR]]), "")</f>
        <v/>
      </c>
      <c r="T26" s="15" t="str">
        <f xml:space="preserve"> IFERROR((SUMIFS(Table38[total EPA and DHA in feed, per type (g)],Table7[Species in production (select)], Table11[[#This Row],[Species in production]])/(SUMIFS(Table7[Feed use (tonnes)],Table7[Species in production (select)], Table11[[#This Row],[Species in production]])*1000)), "")</f>
        <v/>
      </c>
      <c r="U26" s="15" t="str">
        <f>IFERROR((SUMIFS(Table38[EPA and DHA% * feed use],Table7[Species in production (select)], Table11[[#This Row],[Species in production]])/(SUMIFS(Table7[Feed use (tonnes)],Table7[Species in production (select)], Table11[[#This Row],[Species in production]]))), "")</f>
        <v/>
      </c>
    </row>
    <row r="27" spans="3:21" x14ac:dyDescent="0.4">
      <c r="C27" s="18"/>
      <c r="D27" s="29"/>
      <c r="E27" s="29"/>
      <c r="F27" s="29"/>
      <c r="G27" s="29"/>
      <c r="H27" s="39"/>
      <c r="I27" s="29"/>
      <c r="K27" s="9" t="str">
        <f>IF('Dropdown tables - Production'!F25= 0, "", 'Dropdown tables - Production'!F25)</f>
        <v/>
      </c>
      <c r="L27" s="18"/>
      <c r="N27" s="9" t="str">
        <f>IF('Dropdown tables - Production'!F25= 0, "", 'Dropdown tables - Production'!F25)</f>
        <v/>
      </c>
      <c r="O27" s="15" t="str">
        <f>IF(Table11[[#This Row],[Species in production]]= "", "", SUMIFS(Table126[ASC certified net production volume (tonnes)],Table126[Species in production (Latin name) (select)],Feed!N27))</f>
        <v/>
      </c>
      <c r="P27" s="15" t="str">
        <f>IFERROR((SUMIFS(Table7[Feed use (tonnes)],Table7[Species in production (select)],Table11[[#This Row],[Species in production]])/Table11[[#This Row],[ASC certified net production volume (tonnes)]]), "")</f>
        <v/>
      </c>
      <c r="Q27" s="15" t="str" cm="1">
        <f t="array" ref="Q27" xml:space="preserve"> IFERROR((((SUMPRODUCT((N27=Table10[Species in production])*(Table10[Animal protein content (%)]))*O27)/100)/(SUMIFS(Table38[Protein fed per feed type (tonnes)], Table7[Species in production (select)],Table11[[#This Row],[Species in production]]))*100), "")</f>
        <v/>
      </c>
      <c r="R27" s="15" t="str">
        <f xml:space="preserve"> IFERROR((SUMIFS(Table38[FM%/yield*feed use], Table7[Species in production (select)],Table11[[#This Row],[Species in production]])/SUMIFS(Table7[Feed use (tonnes)],Table7[Species in production (select)], Table11[[#This Row],[Species in production]])*Table11[[#This Row],[eFCR]]), "")</f>
        <v/>
      </c>
      <c r="S27" s="15" t="str">
        <f xml:space="preserve"> IFERROR((SUMIFS(Table38[FO%/yield*feed use], Table7[Species in production (select)],Table11[[#This Row],[Species in production]])/SUMIFS(Table7[Feed use (tonnes)], Table7[Species in production (select)], Table11[[#This Row],[Species in production]])*Table11[[#This Row],[eFCR]]), "")</f>
        <v/>
      </c>
      <c r="T27" s="15" t="str">
        <f xml:space="preserve"> IFERROR((SUMIFS(Table38[total EPA and DHA in feed, per type (g)],Table7[Species in production (select)], Table11[[#This Row],[Species in production]])/(SUMIFS(Table7[Feed use (tonnes)],Table7[Species in production (select)], Table11[[#This Row],[Species in production]])*1000)), "")</f>
        <v/>
      </c>
      <c r="U27" s="15" t="str">
        <f>IFERROR((SUMIFS(Table38[EPA and DHA% * feed use],Table7[Species in production (select)], Table11[[#This Row],[Species in production]])/(SUMIFS(Table7[Feed use (tonnes)],Table7[Species in production (select)], Table11[[#This Row],[Species in production]]))), "")</f>
        <v/>
      </c>
    </row>
    <row r="28" spans="3:21" x14ac:dyDescent="0.4">
      <c r="C28" s="18"/>
      <c r="D28" s="29"/>
      <c r="E28" s="29"/>
      <c r="F28" s="29"/>
      <c r="G28" s="29"/>
      <c r="H28" s="39"/>
      <c r="I28" s="29"/>
      <c r="K28" s="9" t="str">
        <f>IF('Dropdown tables - Production'!F26= 0, "", 'Dropdown tables - Production'!F26)</f>
        <v/>
      </c>
      <c r="L28" s="18"/>
      <c r="N28" s="9" t="str">
        <f>IF('Dropdown tables - Production'!F26= 0, "", 'Dropdown tables - Production'!F26)</f>
        <v/>
      </c>
      <c r="O28" s="15" t="str">
        <f>IF(Table11[[#This Row],[Species in production]]= "", "", SUMIFS(Table126[ASC certified net production volume (tonnes)],Table126[Species in production (Latin name) (select)],Feed!N28))</f>
        <v/>
      </c>
      <c r="P28" s="15" t="str">
        <f>IFERROR((SUMIFS(Table7[Feed use (tonnes)],Table7[Species in production (select)],Table11[[#This Row],[Species in production]])/Table11[[#This Row],[ASC certified net production volume (tonnes)]]), "")</f>
        <v/>
      </c>
      <c r="Q28" s="15" t="str" cm="1">
        <f t="array" ref="Q28" xml:space="preserve"> IFERROR((((SUMPRODUCT((N28=Table10[Species in production])*(Table10[Animal protein content (%)]))*O28)/100)/(SUMIFS(Table38[Protein fed per feed type (tonnes)], Table7[Species in production (select)],Table11[[#This Row],[Species in production]]))*100), "")</f>
        <v/>
      </c>
      <c r="R28" s="15" t="str">
        <f xml:space="preserve"> IFERROR((SUMIFS(Table38[FM%/yield*feed use], Table7[Species in production (select)],Table11[[#This Row],[Species in production]])/SUMIFS(Table7[Feed use (tonnes)],Table7[Species in production (select)], Table11[[#This Row],[Species in production]])*Table11[[#This Row],[eFCR]]), "")</f>
        <v/>
      </c>
      <c r="S28" s="15" t="str">
        <f xml:space="preserve"> IFERROR((SUMIFS(Table38[FO%/yield*feed use], Table7[Species in production (select)],Table11[[#This Row],[Species in production]])/SUMIFS(Table7[Feed use (tonnes)], Table7[Species in production (select)], Table11[[#This Row],[Species in production]])*Table11[[#This Row],[eFCR]]), "")</f>
        <v/>
      </c>
      <c r="T28" s="15" t="str">
        <f xml:space="preserve"> IFERROR((SUMIFS(Table38[total EPA and DHA in feed, per type (g)],Table7[Species in production (select)], Table11[[#This Row],[Species in production]])/(SUMIFS(Table7[Feed use (tonnes)],Table7[Species in production (select)], Table11[[#This Row],[Species in production]])*1000)), "")</f>
        <v/>
      </c>
      <c r="U28" s="15" t="str">
        <f>IFERROR((SUMIFS(Table38[EPA and DHA% * feed use],Table7[Species in production (select)], Table11[[#This Row],[Species in production]])/(SUMIFS(Table7[Feed use (tonnes)],Table7[Species in production (select)], Table11[[#This Row],[Species in production]]))), "")</f>
        <v/>
      </c>
    </row>
    <row r="29" spans="3:21" x14ac:dyDescent="0.4">
      <c r="C29" s="18"/>
      <c r="D29" s="29"/>
      <c r="E29" s="29"/>
      <c r="F29" s="29"/>
      <c r="G29" s="29"/>
      <c r="H29" s="39"/>
      <c r="I29" s="29"/>
      <c r="K29" s="9" t="str">
        <f>IF('Dropdown tables - Production'!F27= 0, "", 'Dropdown tables - Production'!F27)</f>
        <v/>
      </c>
      <c r="L29" s="18"/>
      <c r="N29" s="9" t="str">
        <f>IF('Dropdown tables - Production'!F27= 0, "", 'Dropdown tables - Production'!F27)</f>
        <v/>
      </c>
      <c r="O29" s="15" t="str">
        <f>IF(Table11[[#This Row],[Species in production]]= "", "", SUMIFS(Table126[ASC certified net production volume (tonnes)],Table126[Species in production (Latin name) (select)],Feed!N29))</f>
        <v/>
      </c>
      <c r="P29" s="15" t="str">
        <f>IFERROR((SUMIFS(Table7[Feed use (tonnes)],Table7[Species in production (select)],Table11[[#This Row],[Species in production]])/Table11[[#This Row],[ASC certified net production volume (tonnes)]]), "")</f>
        <v/>
      </c>
      <c r="Q29" s="15" t="str" cm="1">
        <f t="array" ref="Q29" xml:space="preserve"> IFERROR((((SUMPRODUCT((N29=Table10[Species in production])*(Table10[Animal protein content (%)]))*O29)/100)/(SUMIFS(Table38[Protein fed per feed type (tonnes)], Table7[Species in production (select)],Table11[[#This Row],[Species in production]]))*100), "")</f>
        <v/>
      </c>
      <c r="R29" s="15" t="str">
        <f xml:space="preserve"> IFERROR((SUMIFS(Table38[FM%/yield*feed use], Table7[Species in production (select)],Table11[[#This Row],[Species in production]])/SUMIFS(Table7[Feed use (tonnes)],Table7[Species in production (select)], Table11[[#This Row],[Species in production]])*Table11[[#This Row],[eFCR]]), "")</f>
        <v/>
      </c>
      <c r="S29" s="15" t="str">
        <f xml:space="preserve"> IFERROR((SUMIFS(Table38[FO%/yield*feed use], Table7[Species in production (select)],Table11[[#This Row],[Species in production]])/SUMIFS(Table7[Feed use (tonnes)], Table7[Species in production (select)], Table11[[#This Row],[Species in production]])*Table11[[#This Row],[eFCR]]), "")</f>
        <v/>
      </c>
      <c r="T29" s="15" t="str">
        <f xml:space="preserve"> IFERROR((SUMIFS(Table38[total EPA and DHA in feed, per type (g)],Table7[Species in production (select)], Table11[[#This Row],[Species in production]])/(SUMIFS(Table7[Feed use (tonnes)],Table7[Species in production (select)], Table11[[#This Row],[Species in production]])*1000)), "")</f>
        <v/>
      </c>
      <c r="U29" s="15" t="str">
        <f>IFERROR((SUMIFS(Table38[EPA and DHA% * feed use],Table7[Species in production (select)], Table11[[#This Row],[Species in production]])/(SUMIFS(Table7[Feed use (tonnes)],Table7[Species in production (select)], Table11[[#This Row],[Species in production]]))), "")</f>
        <v/>
      </c>
    </row>
    <row r="30" spans="3:21" x14ac:dyDescent="0.4">
      <c r="C30" s="18"/>
      <c r="D30" s="29"/>
      <c r="E30" s="29"/>
      <c r="F30" s="29"/>
      <c r="G30" s="29"/>
      <c r="H30" s="39"/>
      <c r="I30" s="29"/>
    </row>
    <row r="31" spans="3:21" x14ac:dyDescent="0.4">
      <c r="C31" s="18"/>
      <c r="D31" s="29"/>
      <c r="E31" s="29"/>
      <c r="F31" s="29"/>
      <c r="G31" s="29"/>
      <c r="H31" s="39"/>
      <c r="I31" s="29"/>
    </row>
    <row r="32" spans="3:21" x14ac:dyDescent="0.4">
      <c r="C32" s="18"/>
      <c r="D32" s="29"/>
      <c r="E32" s="29"/>
      <c r="F32" s="29"/>
      <c r="G32" s="29"/>
      <c r="H32" s="39"/>
      <c r="I32" s="29"/>
    </row>
    <row r="33" spans="3:12" x14ac:dyDescent="0.4">
      <c r="C33" s="18"/>
      <c r="D33" s="29"/>
      <c r="E33" s="29"/>
      <c r="F33" s="29"/>
      <c r="G33" s="29"/>
      <c r="H33" s="39"/>
      <c r="I33" s="29"/>
    </row>
    <row r="34" spans="3:12" x14ac:dyDescent="0.4">
      <c r="C34" s="18"/>
      <c r="D34" s="29"/>
      <c r="E34" s="29"/>
      <c r="F34" s="29"/>
      <c r="G34" s="29"/>
      <c r="H34" s="39"/>
      <c r="I34" s="29"/>
    </row>
    <row r="35" spans="3:12" x14ac:dyDescent="0.4">
      <c r="C35" s="18"/>
      <c r="D35" s="29"/>
      <c r="E35" s="29"/>
      <c r="F35" s="29"/>
      <c r="G35" s="29"/>
      <c r="H35" s="39"/>
      <c r="I35" s="29"/>
    </row>
    <row r="36" spans="3:12" x14ac:dyDescent="0.4">
      <c r="C36" s="18"/>
      <c r="D36" s="29"/>
      <c r="E36" s="29"/>
      <c r="F36" s="29"/>
      <c r="G36" s="29"/>
      <c r="H36" s="39"/>
      <c r="I36" s="29"/>
    </row>
    <row r="37" spans="3:12" x14ac:dyDescent="0.4">
      <c r="C37" s="18"/>
      <c r="D37" s="29"/>
      <c r="E37" s="29"/>
      <c r="F37" s="29"/>
      <c r="G37" s="29"/>
      <c r="H37" s="39"/>
      <c r="I37" s="29"/>
    </row>
    <row r="38" spans="3:12" x14ac:dyDescent="0.4">
      <c r="C38" s="18"/>
      <c r="D38" s="29"/>
      <c r="E38" s="29"/>
      <c r="F38" s="29"/>
      <c r="G38" s="29"/>
      <c r="H38" s="39"/>
      <c r="I38" s="29"/>
    </row>
    <row r="39" spans="3:12" x14ac:dyDescent="0.4">
      <c r="C39" s="18"/>
      <c r="D39" s="29"/>
      <c r="E39" s="29"/>
      <c r="F39" s="29"/>
      <c r="G39" s="29"/>
      <c r="H39" s="39"/>
      <c r="I39" s="29"/>
    </row>
    <row r="40" spans="3:12" x14ac:dyDescent="0.4">
      <c r="C40" s="18"/>
      <c r="D40" s="29"/>
      <c r="E40" s="29"/>
      <c r="F40" s="29"/>
      <c r="G40" s="29"/>
      <c r="H40" s="39"/>
      <c r="I40" s="29"/>
    </row>
    <row r="41" spans="3:12" x14ac:dyDescent="0.4">
      <c r="C41" s="18"/>
      <c r="D41" s="29"/>
      <c r="E41" s="29"/>
      <c r="F41" s="29"/>
      <c r="G41" s="29"/>
      <c r="H41" s="39"/>
      <c r="I41" s="29"/>
    </row>
    <row r="42" spans="3:12" x14ac:dyDescent="0.4">
      <c r="C42" s="18"/>
      <c r="D42" s="29"/>
      <c r="E42" s="29"/>
      <c r="F42" s="29"/>
      <c r="G42" s="29"/>
      <c r="H42" s="39"/>
      <c r="I42" s="29"/>
    </row>
    <row r="43" spans="3:12" x14ac:dyDescent="0.4">
      <c r="C43" s="18"/>
      <c r="D43" s="29"/>
      <c r="E43" s="29"/>
      <c r="F43" s="29"/>
      <c r="G43" s="29"/>
      <c r="H43" s="39"/>
      <c r="I43" s="29"/>
    </row>
    <row r="44" spans="3:12" x14ac:dyDescent="0.4">
      <c r="C44" s="18"/>
      <c r="D44" s="29"/>
      <c r="E44" s="29"/>
      <c r="F44" s="29"/>
      <c r="G44" s="29"/>
      <c r="H44" s="39"/>
      <c r="I44" s="29"/>
    </row>
    <row r="45" spans="3:12" x14ac:dyDescent="0.4">
      <c r="C45" s="18"/>
      <c r="D45" s="29"/>
      <c r="E45" s="29"/>
      <c r="F45" s="29"/>
      <c r="G45" s="29"/>
      <c r="H45" s="39"/>
      <c r="I45" s="29"/>
    </row>
    <row r="46" spans="3:12" x14ac:dyDescent="0.4">
      <c r="C46" s="18"/>
      <c r="D46" s="29"/>
      <c r="E46" s="29"/>
      <c r="F46" s="29"/>
      <c r="G46" s="29"/>
      <c r="H46" s="39"/>
      <c r="I46" s="29"/>
    </row>
    <row r="47" spans="3:12" x14ac:dyDescent="0.4">
      <c r="C47" s="18"/>
      <c r="D47" s="29"/>
      <c r="E47" s="29"/>
      <c r="F47" s="29"/>
      <c r="G47" s="29"/>
      <c r="H47" s="39"/>
      <c r="I47" s="29"/>
    </row>
    <row r="48" spans="3:12" x14ac:dyDescent="0.4">
      <c r="C48" s="18"/>
      <c r="D48" s="29"/>
      <c r="E48" s="29"/>
      <c r="F48" s="29"/>
      <c r="G48" s="29"/>
      <c r="H48" s="39"/>
      <c r="I48" s="29"/>
      <c r="L48" s="11"/>
    </row>
    <row r="49" spans="3:26" x14ac:dyDescent="0.4">
      <c r="C49" s="18"/>
      <c r="D49" s="29"/>
      <c r="E49" s="29"/>
      <c r="F49" s="29"/>
      <c r="G49" s="29"/>
      <c r="H49" s="39"/>
      <c r="I49" s="29"/>
    </row>
    <row r="50" spans="3:26" x14ac:dyDescent="0.4">
      <c r="C50" s="18"/>
      <c r="D50" s="29"/>
      <c r="E50" s="29"/>
      <c r="F50" s="29"/>
      <c r="G50" s="29"/>
      <c r="H50" s="39"/>
      <c r="I50" s="29"/>
    </row>
    <row r="52" spans="3:26" x14ac:dyDescent="0.4">
      <c r="C52" s="8" t="s">
        <v>91</v>
      </c>
    </row>
    <row r="53" spans="3:26" hidden="1" x14ac:dyDescent="0.4">
      <c r="C53" s="6">
        <v>9.1199999999999992</v>
      </c>
      <c r="D53" s="6">
        <v>9.1300000000000008</v>
      </c>
      <c r="E53" s="6">
        <v>9.14</v>
      </c>
      <c r="F53" s="6">
        <v>9.15</v>
      </c>
      <c r="G53" s="6">
        <v>9.16</v>
      </c>
    </row>
    <row r="54" spans="3:26" ht="17.399999999999999" thickBot="1" x14ac:dyDescent="0.45">
      <c r="C54" s="26" t="s">
        <v>27</v>
      </c>
      <c r="D54" s="28" t="s">
        <v>28</v>
      </c>
      <c r="E54" s="28" t="s">
        <v>29</v>
      </c>
      <c r="H54" s="19"/>
      <c r="V54" s="20" t="s">
        <v>30</v>
      </c>
      <c r="W54" s="21" t="s">
        <v>31</v>
      </c>
      <c r="X54" s="21" t="s">
        <v>32</v>
      </c>
      <c r="Y54" s="22" t="s">
        <v>33</v>
      </c>
      <c r="Z54" s="21" t="s">
        <v>34</v>
      </c>
    </row>
    <row r="55" spans="3:26" ht="17.399999999999999" thickTop="1" x14ac:dyDescent="0.4">
      <c r="C55" s="18"/>
      <c r="D55" s="18"/>
      <c r="E55" s="29"/>
      <c r="H55" s="19"/>
      <c r="V55" s="37" t="e">
        <f>(VLOOKUP(D55, $C$4:$I$50, 7, 0))/100*E55</f>
        <v>#N/A</v>
      </c>
      <c r="W55" s="38" t="e">
        <f t="shared" ref="W55:W86" si="0">(VLOOKUP(D55,$C$4:$I$50,3,0))*(VLOOKUP(D55,$C$4:$I$50,4,0))*E55*100</f>
        <v>#N/A</v>
      </c>
      <c r="X55" s="23" t="e">
        <f>(VLOOKUP(D55,Table6[#All],3,0))/(VLOOKUP(D55,Table6[#All],5,0))*E55</f>
        <v>#N/A</v>
      </c>
      <c r="Y55" s="24" t="e">
        <f>(VLOOKUP(D55,Table6[#All],2,0))/(VLOOKUP(D55,Table6[#All],6,0))*E55</f>
        <v>#N/A</v>
      </c>
      <c r="Z55" t="e">
        <f t="shared" ref="Z55:Z86" si="1">(VLOOKUP(D55,$C$4:$I$50,4,0))*E55</f>
        <v>#N/A</v>
      </c>
    </row>
    <row r="56" spans="3:26" x14ac:dyDescent="0.4">
      <c r="C56" s="18"/>
      <c r="D56" s="18"/>
      <c r="E56" s="29"/>
      <c r="H56" s="19"/>
      <c r="V56" s="37" t="e">
        <f t="shared" ref="V56:V86" si="2">(VLOOKUP(D56, $C$4:$I$50, 7, 0))/100*E56</f>
        <v>#N/A</v>
      </c>
      <c r="W56" s="38" t="e">
        <f t="shared" si="0"/>
        <v>#N/A</v>
      </c>
      <c r="X56" s="23" t="e">
        <f>(VLOOKUP(D56,Table6[#All],3,0))/(VLOOKUP(D56,Table6[#All],5,0))*E56</f>
        <v>#N/A</v>
      </c>
      <c r="Y56" s="24" t="e">
        <f>(VLOOKUP(D56,Table6[#All],2,0))/(VLOOKUP(D56,Table6[#All],6,0))*E56</f>
        <v>#N/A</v>
      </c>
      <c r="Z56" t="e">
        <f t="shared" si="1"/>
        <v>#N/A</v>
      </c>
    </row>
    <row r="57" spans="3:26" x14ac:dyDescent="0.4">
      <c r="C57" s="18"/>
      <c r="D57" s="18"/>
      <c r="E57" s="29"/>
      <c r="H57" s="19"/>
      <c r="V57" s="37" t="e">
        <f t="shared" si="2"/>
        <v>#N/A</v>
      </c>
      <c r="W57" s="38" t="e">
        <f t="shared" si="0"/>
        <v>#N/A</v>
      </c>
      <c r="X57" s="23" t="e">
        <f>(VLOOKUP(D57,Table6[#All],3,0))/(VLOOKUP(D57,Table6[#All],5,0))*E57</f>
        <v>#N/A</v>
      </c>
      <c r="Y57" s="24" t="e">
        <f>(VLOOKUP(D57,Table6[#All],2,0))/(VLOOKUP(D57,Table6[#All],6,0))*E57</f>
        <v>#N/A</v>
      </c>
      <c r="Z57" t="e">
        <f t="shared" si="1"/>
        <v>#N/A</v>
      </c>
    </row>
    <row r="58" spans="3:26" x14ac:dyDescent="0.4">
      <c r="C58" s="18"/>
      <c r="D58" s="18"/>
      <c r="E58" s="29"/>
      <c r="H58" s="19"/>
      <c r="V58" s="37" t="e">
        <f t="shared" si="2"/>
        <v>#N/A</v>
      </c>
      <c r="W58" s="38" t="e">
        <f t="shared" si="0"/>
        <v>#N/A</v>
      </c>
      <c r="X58" s="23" t="e">
        <f>(VLOOKUP(D58,Table6[#All],3,0))/(VLOOKUP(D58,Table6[#All],5,0))*E58</f>
        <v>#N/A</v>
      </c>
      <c r="Y58" s="24" t="e">
        <f>(VLOOKUP(D58,Table6[#All],2,0))/(VLOOKUP(D58,Table6[#All],6,0))*E58</f>
        <v>#N/A</v>
      </c>
      <c r="Z58" t="e">
        <f t="shared" si="1"/>
        <v>#N/A</v>
      </c>
    </row>
    <row r="59" spans="3:26" x14ac:dyDescent="0.4">
      <c r="C59" s="18"/>
      <c r="D59" s="18"/>
      <c r="E59" s="29"/>
      <c r="H59" s="19"/>
      <c r="V59" s="37" t="e">
        <f t="shared" si="2"/>
        <v>#N/A</v>
      </c>
      <c r="W59" s="38" t="e">
        <f t="shared" si="0"/>
        <v>#N/A</v>
      </c>
      <c r="X59" s="23" t="e">
        <f>(VLOOKUP(D59,Table6[#All],3,0))/(VLOOKUP(D59,Table6[#All],5,0))*E59</f>
        <v>#N/A</v>
      </c>
      <c r="Y59" s="24" t="e">
        <f>(VLOOKUP(D59,Table6[#All],2,0))/(VLOOKUP(D59,Table6[#All],6,0))*E59</f>
        <v>#N/A</v>
      </c>
      <c r="Z59" t="e">
        <f t="shared" si="1"/>
        <v>#N/A</v>
      </c>
    </row>
    <row r="60" spans="3:26" x14ac:dyDescent="0.4">
      <c r="C60" s="18"/>
      <c r="D60" s="18"/>
      <c r="E60" s="29"/>
      <c r="H60" s="19"/>
      <c r="V60" s="37" t="e">
        <f t="shared" si="2"/>
        <v>#N/A</v>
      </c>
      <c r="W60" s="38" t="e">
        <f t="shared" si="0"/>
        <v>#N/A</v>
      </c>
      <c r="X60" s="23" t="e">
        <f>(VLOOKUP(D60,Table6[#All],3,0))/(VLOOKUP(D60,Table6[#All],5,0))*E60</f>
        <v>#N/A</v>
      </c>
      <c r="Y60" s="24" t="e">
        <f>(VLOOKUP(D60,Table6[#All],2,0))/(VLOOKUP(D60,Table6[#All],6,0))*E60</f>
        <v>#N/A</v>
      </c>
      <c r="Z60" t="e">
        <f t="shared" si="1"/>
        <v>#N/A</v>
      </c>
    </row>
    <row r="61" spans="3:26" x14ac:dyDescent="0.4">
      <c r="C61" s="18"/>
      <c r="D61" s="18"/>
      <c r="E61" s="29"/>
      <c r="H61" s="19"/>
      <c r="J61" s="11"/>
      <c r="V61" s="37" t="e">
        <f t="shared" si="2"/>
        <v>#N/A</v>
      </c>
      <c r="W61" s="38" t="e">
        <f t="shared" si="0"/>
        <v>#N/A</v>
      </c>
      <c r="X61" s="23" t="e">
        <f>(VLOOKUP(D61,Table6[#All],3,0))/(VLOOKUP(D61,Table6[#All],5,0))*E61</f>
        <v>#N/A</v>
      </c>
      <c r="Y61" s="24" t="e">
        <f>(VLOOKUP(D61,Table6[#All],2,0))/(VLOOKUP(D61,Table6[#All],6,0))*E61</f>
        <v>#N/A</v>
      </c>
      <c r="Z61" t="e">
        <f t="shared" si="1"/>
        <v>#N/A</v>
      </c>
    </row>
    <row r="62" spans="3:26" x14ac:dyDescent="0.4">
      <c r="C62" s="18"/>
      <c r="D62" s="18"/>
      <c r="E62" s="29"/>
      <c r="H62" s="19"/>
      <c r="J62" s="10"/>
      <c r="V62" s="37" t="e">
        <f t="shared" si="2"/>
        <v>#N/A</v>
      </c>
      <c r="W62" s="38" t="e">
        <f t="shared" si="0"/>
        <v>#N/A</v>
      </c>
      <c r="X62" s="23" t="e">
        <f>(VLOOKUP(D62,Table6[#All],3,0))/(VLOOKUP(D62,Table6[#All],5,0))*E62</f>
        <v>#N/A</v>
      </c>
      <c r="Y62" s="24" t="e">
        <f>(VLOOKUP(D62,Table6[#All],2,0))/(VLOOKUP(D62,Table6[#All],6,0))*E62</f>
        <v>#N/A</v>
      </c>
      <c r="Z62" t="e">
        <f t="shared" si="1"/>
        <v>#N/A</v>
      </c>
    </row>
    <row r="63" spans="3:26" x14ac:dyDescent="0.4">
      <c r="C63" s="18"/>
      <c r="D63" s="18"/>
      <c r="E63" s="29"/>
      <c r="H63" s="19"/>
      <c r="J63" s="11"/>
      <c r="V63" s="37" t="e">
        <f t="shared" si="2"/>
        <v>#N/A</v>
      </c>
      <c r="W63" s="38" t="e">
        <f t="shared" si="0"/>
        <v>#N/A</v>
      </c>
      <c r="X63" s="23" t="e">
        <f>(VLOOKUP(D63,Table6[#All],3,0))/(VLOOKUP(D63,Table6[#All],5,0))*E63</f>
        <v>#N/A</v>
      </c>
      <c r="Y63" s="24" t="e">
        <f>(VLOOKUP(D63,Table6[#All],2,0))/(VLOOKUP(D63,Table6[#All],6,0))*E63</f>
        <v>#N/A</v>
      </c>
      <c r="Z63" t="e">
        <f t="shared" si="1"/>
        <v>#N/A</v>
      </c>
    </row>
    <row r="64" spans="3:26" x14ac:dyDescent="0.4">
      <c r="C64" s="18"/>
      <c r="D64" s="18"/>
      <c r="E64" s="29"/>
      <c r="H64" s="19"/>
      <c r="V64" s="37" t="e">
        <f t="shared" si="2"/>
        <v>#N/A</v>
      </c>
      <c r="W64" s="38" t="e">
        <f t="shared" si="0"/>
        <v>#N/A</v>
      </c>
      <c r="X64" s="23" t="e">
        <f>(VLOOKUP(D64,Table6[#All],3,0))/(VLOOKUP(D64,Table6[#All],5,0))*E64</f>
        <v>#N/A</v>
      </c>
      <c r="Y64" s="24" t="e">
        <f>(VLOOKUP(D64,Table6[#All],2,0))/(VLOOKUP(D64,Table6[#All],6,0))*E64</f>
        <v>#N/A</v>
      </c>
      <c r="Z64" t="e">
        <f t="shared" si="1"/>
        <v>#N/A</v>
      </c>
    </row>
    <row r="65" spans="3:26" x14ac:dyDescent="0.4">
      <c r="C65" s="18"/>
      <c r="D65" s="18"/>
      <c r="E65" s="29"/>
      <c r="H65" s="19"/>
      <c r="V65" s="37" t="e">
        <f t="shared" si="2"/>
        <v>#N/A</v>
      </c>
      <c r="W65" s="38" t="e">
        <f t="shared" si="0"/>
        <v>#N/A</v>
      </c>
      <c r="X65" s="23" t="e">
        <f>(VLOOKUP(D65,Table6[#All],3,0))/(VLOOKUP(D65,Table6[#All],5,0))*E65</f>
        <v>#N/A</v>
      </c>
      <c r="Y65" s="24" t="e">
        <f>(VLOOKUP(D65,Table6[#All],2,0))/(VLOOKUP(D65,Table6[#All],6,0))*E65</f>
        <v>#N/A</v>
      </c>
      <c r="Z65" t="e">
        <f t="shared" si="1"/>
        <v>#N/A</v>
      </c>
    </row>
    <row r="66" spans="3:26" x14ac:dyDescent="0.4">
      <c r="C66" s="18"/>
      <c r="D66" s="18"/>
      <c r="E66" s="29"/>
      <c r="H66" s="19"/>
      <c r="V66" s="37" t="e">
        <f t="shared" si="2"/>
        <v>#N/A</v>
      </c>
      <c r="W66" s="38" t="e">
        <f t="shared" si="0"/>
        <v>#N/A</v>
      </c>
      <c r="X66" s="23" t="e">
        <f>(VLOOKUP(D66,Table6[#All],3,0))/(VLOOKUP(D66,Table6[#All],5,0))*E66</f>
        <v>#N/A</v>
      </c>
      <c r="Y66" s="24" t="e">
        <f>(VLOOKUP(D66,Table6[#All],2,0))/(VLOOKUP(D66,Table6[#All],6,0))*E66</f>
        <v>#N/A</v>
      </c>
      <c r="Z66" t="e">
        <f t="shared" si="1"/>
        <v>#N/A</v>
      </c>
    </row>
    <row r="67" spans="3:26" x14ac:dyDescent="0.4">
      <c r="C67" s="18"/>
      <c r="D67" s="18"/>
      <c r="E67" s="29"/>
      <c r="H67" s="19"/>
      <c r="V67" s="37" t="e">
        <f t="shared" si="2"/>
        <v>#N/A</v>
      </c>
      <c r="W67" s="38" t="e">
        <f t="shared" si="0"/>
        <v>#N/A</v>
      </c>
      <c r="X67" s="23" t="e">
        <f>(VLOOKUP(D67,Table6[#All],3,0))/(VLOOKUP(D67,Table6[#All],5,0))*E67</f>
        <v>#N/A</v>
      </c>
      <c r="Y67" s="24" t="e">
        <f>(VLOOKUP(D67,Table6[#All],2,0))/(VLOOKUP(D67,Table6[#All],6,0))*E67</f>
        <v>#N/A</v>
      </c>
      <c r="Z67" t="e">
        <f t="shared" si="1"/>
        <v>#N/A</v>
      </c>
    </row>
    <row r="68" spans="3:26" hidden="1" x14ac:dyDescent="0.4">
      <c r="C68" s="18"/>
      <c r="D68" s="18"/>
      <c r="E68" s="29"/>
      <c r="H68" s="19"/>
      <c r="V68" s="37" t="e">
        <f t="shared" si="2"/>
        <v>#N/A</v>
      </c>
      <c r="W68" s="38" t="e">
        <f t="shared" si="0"/>
        <v>#N/A</v>
      </c>
      <c r="X68" s="23" t="e">
        <f>(VLOOKUP(D68,Table6[#All],3,0))/(VLOOKUP(D68,Table6[#All],5,0))*E68</f>
        <v>#N/A</v>
      </c>
      <c r="Y68" s="24" t="e">
        <f>(VLOOKUP(D68,Table6[#All],2,0))/(VLOOKUP(D68,Table6[#All],6,0))*E68</f>
        <v>#N/A</v>
      </c>
      <c r="Z68" t="e">
        <f t="shared" si="1"/>
        <v>#N/A</v>
      </c>
    </row>
    <row r="69" spans="3:26" ht="33.75" customHeight="1" x14ac:dyDescent="0.4">
      <c r="C69" s="18"/>
      <c r="D69" s="18"/>
      <c r="E69" s="29"/>
      <c r="H69" s="19"/>
      <c r="V69" s="37" t="e">
        <f t="shared" si="2"/>
        <v>#N/A</v>
      </c>
      <c r="W69" s="38" t="e">
        <f t="shared" si="0"/>
        <v>#N/A</v>
      </c>
      <c r="X69" s="23" t="e">
        <f>(VLOOKUP(D69,Table6[#All],3,0))/(VLOOKUP(D69,Table6[#All],5,0))*E69</f>
        <v>#N/A</v>
      </c>
      <c r="Y69" s="24" t="e">
        <f>(VLOOKUP(D69,Table6[#All],2,0))/(VLOOKUP(D69,Table6[#All],6,0))*E69</f>
        <v>#N/A</v>
      </c>
      <c r="Z69" t="e">
        <f t="shared" si="1"/>
        <v>#N/A</v>
      </c>
    </row>
    <row r="70" spans="3:26" x14ac:dyDescent="0.4">
      <c r="C70" s="18"/>
      <c r="D70" s="18"/>
      <c r="E70" s="29"/>
      <c r="H70" s="19"/>
      <c r="V70" s="37" t="e">
        <f t="shared" si="2"/>
        <v>#N/A</v>
      </c>
      <c r="W70" s="38" t="e">
        <f t="shared" si="0"/>
        <v>#N/A</v>
      </c>
      <c r="X70" s="23" t="e">
        <f>(VLOOKUP(D70,Table6[#All],3,0))/(VLOOKUP(D70,Table6[#All],5,0))*E70</f>
        <v>#N/A</v>
      </c>
      <c r="Y70" s="24" t="e">
        <f>(VLOOKUP(D70,Table6[#All],2,0))/(VLOOKUP(D70,Table6[#All],6,0))*E70</f>
        <v>#N/A</v>
      </c>
      <c r="Z70" t="e">
        <f t="shared" si="1"/>
        <v>#N/A</v>
      </c>
    </row>
    <row r="71" spans="3:26" x14ac:dyDescent="0.4">
      <c r="C71" s="18"/>
      <c r="D71" s="18"/>
      <c r="E71" s="29"/>
      <c r="H71" s="19"/>
      <c r="V71" s="37" t="e">
        <f t="shared" si="2"/>
        <v>#N/A</v>
      </c>
      <c r="W71" s="38" t="e">
        <f t="shared" si="0"/>
        <v>#N/A</v>
      </c>
      <c r="X71" s="23" t="e">
        <f>(VLOOKUP(D71,Table6[#All],3,0))/(VLOOKUP(D71,Table6[#All],5,0))*E71</f>
        <v>#N/A</v>
      </c>
      <c r="Y71" s="24" t="e">
        <f>(VLOOKUP(D71,Table6[#All],2,0))/(VLOOKUP(D71,Table6[#All],6,0))*E71</f>
        <v>#N/A</v>
      </c>
      <c r="Z71" t="e">
        <f t="shared" si="1"/>
        <v>#N/A</v>
      </c>
    </row>
    <row r="72" spans="3:26" x14ac:dyDescent="0.4">
      <c r="C72" s="18"/>
      <c r="D72" s="18"/>
      <c r="E72" s="29"/>
      <c r="H72" s="19"/>
      <c r="V72" s="37" t="e">
        <f t="shared" si="2"/>
        <v>#N/A</v>
      </c>
      <c r="W72" s="38" t="e">
        <f t="shared" si="0"/>
        <v>#N/A</v>
      </c>
      <c r="X72" s="23" t="e">
        <f>(VLOOKUP(D72,Table6[#All],3,0))/(VLOOKUP(D72,Table6[#All],5,0))*E72</f>
        <v>#N/A</v>
      </c>
      <c r="Y72" s="24" t="e">
        <f>(VLOOKUP(D72,Table6[#All],2,0))/(VLOOKUP(D72,Table6[#All],6,0))*E72</f>
        <v>#N/A</v>
      </c>
      <c r="Z72" t="e">
        <f t="shared" si="1"/>
        <v>#N/A</v>
      </c>
    </row>
    <row r="73" spans="3:26" x14ac:dyDescent="0.4">
      <c r="C73" s="18"/>
      <c r="D73" s="18"/>
      <c r="E73" s="29"/>
      <c r="H73" s="19"/>
      <c r="V73" s="37" t="e">
        <f t="shared" si="2"/>
        <v>#N/A</v>
      </c>
      <c r="W73" s="38" t="e">
        <f t="shared" si="0"/>
        <v>#N/A</v>
      </c>
      <c r="X73" s="23" t="e">
        <f>(VLOOKUP(D73,Table6[#All],3,0))/(VLOOKUP(D73,Table6[#All],5,0))*E73</f>
        <v>#N/A</v>
      </c>
      <c r="Y73" s="24" t="e">
        <f>(VLOOKUP(D73,Table6[#All],2,0))/(VLOOKUP(D73,Table6[#All],6,0))*E73</f>
        <v>#N/A</v>
      </c>
      <c r="Z73" t="e">
        <f t="shared" si="1"/>
        <v>#N/A</v>
      </c>
    </row>
    <row r="74" spans="3:26" x14ac:dyDescent="0.4">
      <c r="C74" s="18"/>
      <c r="D74" s="18"/>
      <c r="E74" s="29"/>
      <c r="H74" s="19"/>
      <c r="V74" s="37" t="e">
        <f t="shared" si="2"/>
        <v>#N/A</v>
      </c>
      <c r="W74" s="38" t="e">
        <f t="shared" si="0"/>
        <v>#N/A</v>
      </c>
      <c r="X74" s="23" t="e">
        <f>(VLOOKUP(D74,Table6[#All],3,0))/(VLOOKUP(D74,Table6[#All],5,0))*E74</f>
        <v>#N/A</v>
      </c>
      <c r="Y74" s="24" t="e">
        <f>(VLOOKUP(D74,Table6[#All],2,0))/(VLOOKUP(D74,Table6[#All],6,0))*E74</f>
        <v>#N/A</v>
      </c>
      <c r="Z74" t="e">
        <f t="shared" si="1"/>
        <v>#N/A</v>
      </c>
    </row>
    <row r="75" spans="3:26" x14ac:dyDescent="0.4">
      <c r="C75" s="18"/>
      <c r="D75" s="18"/>
      <c r="E75" s="29"/>
      <c r="H75" s="19"/>
      <c r="V75" s="37" t="e">
        <f t="shared" si="2"/>
        <v>#N/A</v>
      </c>
      <c r="W75" s="38" t="e">
        <f t="shared" si="0"/>
        <v>#N/A</v>
      </c>
      <c r="X75" s="23" t="e">
        <f>(VLOOKUP(D75,Table6[#All],3,0))/(VLOOKUP(D75,Table6[#All],5,0))*E75</f>
        <v>#N/A</v>
      </c>
      <c r="Y75" s="24" t="e">
        <f>(VLOOKUP(D75,Table6[#All],2,0))/(VLOOKUP(D75,Table6[#All],6,0))*E75</f>
        <v>#N/A</v>
      </c>
      <c r="Z75" t="e">
        <f t="shared" si="1"/>
        <v>#N/A</v>
      </c>
    </row>
    <row r="76" spans="3:26" x14ac:dyDescent="0.4">
      <c r="C76" s="18"/>
      <c r="D76" s="18"/>
      <c r="E76" s="29"/>
      <c r="H76" s="19"/>
      <c r="V76" s="37" t="e">
        <f t="shared" si="2"/>
        <v>#N/A</v>
      </c>
      <c r="W76" s="38" t="e">
        <f t="shared" si="0"/>
        <v>#N/A</v>
      </c>
      <c r="X76" s="23" t="e">
        <f>(VLOOKUP(D76,Table6[#All],3,0))/(VLOOKUP(D76,Table6[#All],5,0))*E76</f>
        <v>#N/A</v>
      </c>
      <c r="Y76" s="24" t="e">
        <f>(VLOOKUP(D76,Table6[#All],2,0))/(VLOOKUP(D76,Table6[#All],6,0))*E76</f>
        <v>#N/A</v>
      </c>
      <c r="Z76" t="e">
        <f t="shared" si="1"/>
        <v>#N/A</v>
      </c>
    </row>
    <row r="77" spans="3:26" x14ac:dyDescent="0.4">
      <c r="C77" s="18"/>
      <c r="D77" s="18"/>
      <c r="E77" s="29"/>
      <c r="H77" s="19"/>
      <c r="V77" s="37" t="e">
        <f t="shared" si="2"/>
        <v>#N/A</v>
      </c>
      <c r="W77" s="38" t="e">
        <f t="shared" si="0"/>
        <v>#N/A</v>
      </c>
      <c r="X77" s="23" t="e">
        <f>(VLOOKUP(D77,Table6[#All],3,0))/(VLOOKUP(D77,Table6[#All],5,0))*E77</f>
        <v>#N/A</v>
      </c>
      <c r="Y77" s="24" t="e">
        <f>(VLOOKUP(D77,Table6[#All],2,0))/(VLOOKUP(D77,Table6[#All],6,0))*E77</f>
        <v>#N/A</v>
      </c>
      <c r="Z77" t="e">
        <f t="shared" si="1"/>
        <v>#N/A</v>
      </c>
    </row>
    <row r="78" spans="3:26" x14ac:dyDescent="0.4">
      <c r="C78" s="18"/>
      <c r="D78" s="18"/>
      <c r="E78" s="29"/>
      <c r="H78" s="19"/>
      <c r="V78" s="37" t="e">
        <f t="shared" si="2"/>
        <v>#N/A</v>
      </c>
      <c r="W78" s="38" t="e">
        <f t="shared" si="0"/>
        <v>#N/A</v>
      </c>
      <c r="X78" s="23" t="e">
        <f>(VLOOKUP(D78,Table6[#All],3,0))/(VLOOKUP(D78,Table6[#All],5,0))*E78</f>
        <v>#N/A</v>
      </c>
      <c r="Y78" s="24" t="e">
        <f>(VLOOKUP(D78,Table6[#All],2,0))/(VLOOKUP(D78,Table6[#All],6,0))*E78</f>
        <v>#N/A</v>
      </c>
      <c r="Z78" t="e">
        <f t="shared" si="1"/>
        <v>#N/A</v>
      </c>
    </row>
    <row r="79" spans="3:26" x14ac:dyDescent="0.4">
      <c r="C79" s="18"/>
      <c r="D79" s="18"/>
      <c r="E79" s="29"/>
      <c r="H79" s="19"/>
      <c r="V79" s="37" t="e">
        <f t="shared" si="2"/>
        <v>#N/A</v>
      </c>
      <c r="W79" s="38" t="e">
        <f t="shared" si="0"/>
        <v>#N/A</v>
      </c>
      <c r="X79" s="23" t="e">
        <f>(VLOOKUP(D79,Table6[#All],3,0))/(VLOOKUP(D79,Table6[#All],5,0))*E79</f>
        <v>#N/A</v>
      </c>
      <c r="Y79" s="24" t="e">
        <f>(VLOOKUP(D79,Table6[#All],2,0))/(VLOOKUP(D79,Table6[#All],6,0))*E79</f>
        <v>#N/A</v>
      </c>
      <c r="Z79" t="e">
        <f t="shared" si="1"/>
        <v>#N/A</v>
      </c>
    </row>
    <row r="80" spans="3:26" x14ac:dyDescent="0.4">
      <c r="C80" s="18"/>
      <c r="D80" s="18"/>
      <c r="E80" s="29"/>
      <c r="H80" s="19"/>
      <c r="V80" s="37" t="e">
        <f t="shared" si="2"/>
        <v>#N/A</v>
      </c>
      <c r="W80" s="38" t="e">
        <f t="shared" si="0"/>
        <v>#N/A</v>
      </c>
      <c r="X80" s="23" t="e">
        <f>(VLOOKUP(D80,Table6[#All],3,0))/(VLOOKUP(D80,Table6[#All],5,0))*E80</f>
        <v>#N/A</v>
      </c>
      <c r="Y80" s="24" t="e">
        <f>(VLOOKUP(D80,Table6[#All],2,0))/(VLOOKUP(D80,Table6[#All],6,0))*E80</f>
        <v>#N/A</v>
      </c>
      <c r="Z80" t="e">
        <f t="shared" si="1"/>
        <v>#N/A</v>
      </c>
    </row>
    <row r="81" spans="3:26" x14ac:dyDescent="0.4">
      <c r="C81" s="18"/>
      <c r="D81" s="18"/>
      <c r="E81" s="29"/>
      <c r="H81" s="19"/>
      <c r="V81" s="37" t="e">
        <f t="shared" si="2"/>
        <v>#N/A</v>
      </c>
      <c r="W81" s="38" t="e">
        <f t="shared" si="0"/>
        <v>#N/A</v>
      </c>
      <c r="X81" s="23" t="e">
        <f>(VLOOKUP(D81,Table6[#All],3,0))/(VLOOKUP(D81,Table6[#All],5,0))*E81</f>
        <v>#N/A</v>
      </c>
      <c r="Y81" s="24" t="e">
        <f>(VLOOKUP(D81,Table6[#All],2,0))/(VLOOKUP(D81,Table6[#All],6,0))*E81</f>
        <v>#N/A</v>
      </c>
      <c r="Z81" t="e">
        <f t="shared" si="1"/>
        <v>#N/A</v>
      </c>
    </row>
    <row r="82" spans="3:26" x14ac:dyDescent="0.4">
      <c r="C82" s="18"/>
      <c r="D82" s="18"/>
      <c r="E82" s="29"/>
      <c r="H82" s="19"/>
      <c r="V82" s="37" t="e">
        <f t="shared" si="2"/>
        <v>#N/A</v>
      </c>
      <c r="W82" s="38" t="e">
        <f t="shared" si="0"/>
        <v>#N/A</v>
      </c>
      <c r="X82" s="23" t="e">
        <f>(VLOOKUP(D82,Table6[#All],3,0))/(VLOOKUP(D82,Table6[#All],5,0))*E82</f>
        <v>#N/A</v>
      </c>
      <c r="Y82" s="24" t="e">
        <f>(VLOOKUP(D82,Table6[#All],2,0))/(VLOOKUP(D82,Table6[#All],6,0))*E82</f>
        <v>#N/A</v>
      </c>
      <c r="Z82" t="e">
        <f t="shared" si="1"/>
        <v>#N/A</v>
      </c>
    </row>
    <row r="83" spans="3:26" x14ac:dyDescent="0.4">
      <c r="C83" s="18"/>
      <c r="D83" s="18"/>
      <c r="E83" s="29"/>
      <c r="H83" s="19"/>
      <c r="I83" s="25"/>
      <c r="V83" s="37" t="e">
        <f t="shared" si="2"/>
        <v>#N/A</v>
      </c>
      <c r="W83" s="38" t="e">
        <f t="shared" si="0"/>
        <v>#N/A</v>
      </c>
      <c r="X83" s="23" t="e">
        <f>(VLOOKUP(D83,Table6[#All],3,0))/(VLOOKUP(D83,Table6[#All],5,0))*E83</f>
        <v>#N/A</v>
      </c>
      <c r="Y83" s="24" t="e">
        <f>(VLOOKUP(D83,Table6[#All],2,0))/(VLOOKUP(D83,Table6[#All],6,0))*E83</f>
        <v>#N/A</v>
      </c>
      <c r="Z83" t="e">
        <f t="shared" si="1"/>
        <v>#N/A</v>
      </c>
    </row>
    <row r="84" spans="3:26" x14ac:dyDescent="0.4">
      <c r="C84" s="18"/>
      <c r="D84" s="18"/>
      <c r="E84" s="29"/>
      <c r="H84" s="19"/>
      <c r="V84" s="37" t="e">
        <f t="shared" si="2"/>
        <v>#N/A</v>
      </c>
      <c r="W84" s="38" t="e">
        <f t="shared" si="0"/>
        <v>#N/A</v>
      </c>
      <c r="X84" s="23" t="e">
        <f>(VLOOKUP(D84,Table6[#All],3,0))/(VLOOKUP(D84,Table6[#All],5,0))*E84</f>
        <v>#N/A</v>
      </c>
      <c r="Y84" s="24" t="e">
        <f>(VLOOKUP(D84,Table6[#All],2,0))/(VLOOKUP(D84,Table6[#All],6,0))*E84</f>
        <v>#N/A</v>
      </c>
      <c r="Z84" t="e">
        <f t="shared" si="1"/>
        <v>#N/A</v>
      </c>
    </row>
    <row r="85" spans="3:26" x14ac:dyDescent="0.4">
      <c r="C85" s="18"/>
      <c r="D85" s="18"/>
      <c r="E85" s="29"/>
      <c r="H85" s="19"/>
      <c r="V85" s="37" t="e">
        <f t="shared" si="2"/>
        <v>#N/A</v>
      </c>
      <c r="W85" s="38" t="e">
        <f t="shared" si="0"/>
        <v>#N/A</v>
      </c>
      <c r="X85" s="23" t="e">
        <f>(VLOOKUP(D85,Table6[#All],3,0))/(VLOOKUP(D85,Table6[#All],5,0))*E85</f>
        <v>#N/A</v>
      </c>
      <c r="Y85" s="24" t="e">
        <f>(VLOOKUP(D85,Table6[#All],2,0))/(VLOOKUP(D85,Table6[#All],6,0))*E85</f>
        <v>#N/A</v>
      </c>
      <c r="Z85" t="e">
        <f t="shared" si="1"/>
        <v>#N/A</v>
      </c>
    </row>
    <row r="86" spans="3:26" x14ac:dyDescent="0.4">
      <c r="C86" s="18"/>
      <c r="D86" s="18"/>
      <c r="E86" s="29"/>
      <c r="H86" s="19"/>
      <c r="V86" s="37" t="e">
        <f t="shared" si="2"/>
        <v>#N/A</v>
      </c>
      <c r="W86" s="38" t="e">
        <f t="shared" si="0"/>
        <v>#N/A</v>
      </c>
      <c r="X86" s="23" t="e">
        <f>(VLOOKUP(D86,Table6[#All],3,0))/(VLOOKUP(D86,Table6[#All],5,0))*E86</f>
        <v>#N/A</v>
      </c>
      <c r="Y86" s="24" t="e">
        <f>(VLOOKUP(D86,Table6[#All],2,0))/(VLOOKUP(D86,Table6[#All],6,0))*E86</f>
        <v>#N/A</v>
      </c>
      <c r="Z86" t="e">
        <f t="shared" si="1"/>
        <v>#N/A</v>
      </c>
    </row>
    <row r="87" spans="3:26" x14ac:dyDescent="0.4">
      <c r="C87" s="18"/>
      <c r="D87" s="18"/>
      <c r="E87" s="29"/>
      <c r="H87" s="19"/>
      <c r="V87" s="37" t="e">
        <f t="shared" ref="V87:V121" si="3">(VLOOKUP(D87, $C$4:$I$50, 7, 0))/100*E87</f>
        <v>#N/A</v>
      </c>
      <c r="W87" s="38" t="e">
        <f t="shared" ref="W87:W121" si="4">(VLOOKUP(D87,$C$4:$I$50,3,0))*(VLOOKUP(D87,$C$4:$I$50,4,0))*E87*100</f>
        <v>#N/A</v>
      </c>
      <c r="X87" s="23" t="e">
        <f>(VLOOKUP(D87,Table6[#All],3,0))/(VLOOKUP(D87,Table6[#All],5,0))*E87</f>
        <v>#N/A</v>
      </c>
      <c r="Y87" s="24" t="e">
        <f>(VLOOKUP(D87,Table6[#All],2,0))/(VLOOKUP(D87,Table6[#All],6,0))*E87</f>
        <v>#N/A</v>
      </c>
      <c r="Z87" t="e">
        <f t="shared" ref="Z87:Z121" si="5">(VLOOKUP(D87,$C$4:$I$50,4,0))*E87</f>
        <v>#N/A</v>
      </c>
    </row>
    <row r="88" spans="3:26" x14ac:dyDescent="0.4">
      <c r="C88" s="18"/>
      <c r="D88" s="18"/>
      <c r="E88" s="29"/>
      <c r="H88" s="19"/>
      <c r="V88" s="37" t="e">
        <f t="shared" si="3"/>
        <v>#N/A</v>
      </c>
      <c r="W88" s="38" t="e">
        <f t="shared" si="4"/>
        <v>#N/A</v>
      </c>
      <c r="X88" s="23" t="e">
        <f>(VLOOKUP(D88,Table6[#All],3,0))/(VLOOKUP(D88,Table6[#All],5,0))*E88</f>
        <v>#N/A</v>
      </c>
      <c r="Y88" s="24" t="e">
        <f>(VLOOKUP(D88,Table6[#All],2,0))/(VLOOKUP(D88,Table6[#All],6,0))*E88</f>
        <v>#N/A</v>
      </c>
      <c r="Z88" t="e">
        <f t="shared" si="5"/>
        <v>#N/A</v>
      </c>
    </row>
    <row r="89" spans="3:26" x14ac:dyDescent="0.4">
      <c r="C89" s="18"/>
      <c r="D89" s="18"/>
      <c r="E89" s="29"/>
      <c r="H89" s="19"/>
      <c r="V89" s="37" t="e">
        <f t="shared" si="3"/>
        <v>#N/A</v>
      </c>
      <c r="W89" s="38" t="e">
        <f t="shared" si="4"/>
        <v>#N/A</v>
      </c>
      <c r="X89" s="23" t="e">
        <f>(VLOOKUP(D89,Table6[#All],3,0))/(VLOOKUP(D89,Table6[#All],5,0))*E89</f>
        <v>#N/A</v>
      </c>
      <c r="Y89" s="24" t="e">
        <f>(VLOOKUP(D89,Table6[#All],2,0))/(VLOOKUP(D89,Table6[#All],6,0))*E89</f>
        <v>#N/A</v>
      </c>
      <c r="Z89" t="e">
        <f t="shared" si="5"/>
        <v>#N/A</v>
      </c>
    </row>
    <row r="90" spans="3:26" x14ac:dyDescent="0.4">
      <c r="C90" s="18"/>
      <c r="D90" s="18"/>
      <c r="E90" s="29"/>
      <c r="H90" s="19"/>
      <c r="V90" s="37" t="e">
        <f t="shared" si="3"/>
        <v>#N/A</v>
      </c>
      <c r="W90" s="38" t="e">
        <f t="shared" si="4"/>
        <v>#N/A</v>
      </c>
      <c r="X90" s="23" t="e">
        <f>(VLOOKUP(D90,Table6[#All],3,0))/(VLOOKUP(D90,Table6[#All],5,0))*E90</f>
        <v>#N/A</v>
      </c>
      <c r="Y90" s="24" t="e">
        <f>(VLOOKUP(D90,Table6[#All],2,0))/(VLOOKUP(D90,Table6[#All],6,0))*E90</f>
        <v>#N/A</v>
      </c>
      <c r="Z90" t="e">
        <f t="shared" si="5"/>
        <v>#N/A</v>
      </c>
    </row>
    <row r="91" spans="3:26" x14ac:dyDescent="0.4">
      <c r="C91" s="18"/>
      <c r="D91" s="18"/>
      <c r="E91" s="29"/>
      <c r="H91" s="19"/>
      <c r="V91" s="37" t="e">
        <f t="shared" si="3"/>
        <v>#N/A</v>
      </c>
      <c r="W91" s="38" t="e">
        <f t="shared" si="4"/>
        <v>#N/A</v>
      </c>
      <c r="X91" s="23" t="e">
        <f>(VLOOKUP(D91,Table6[#All],3,0))/(VLOOKUP(D91,Table6[#All],5,0))*E91</f>
        <v>#N/A</v>
      </c>
      <c r="Y91" s="24" t="e">
        <f>(VLOOKUP(D91,Table6[#All],2,0))/(VLOOKUP(D91,Table6[#All],6,0))*E91</f>
        <v>#N/A</v>
      </c>
      <c r="Z91" t="e">
        <f t="shared" si="5"/>
        <v>#N/A</v>
      </c>
    </row>
    <row r="92" spans="3:26" x14ac:dyDescent="0.4">
      <c r="C92" s="18"/>
      <c r="D92" s="18"/>
      <c r="E92" s="29"/>
      <c r="H92" s="19"/>
      <c r="V92" s="37" t="e">
        <f t="shared" si="3"/>
        <v>#N/A</v>
      </c>
      <c r="W92" s="38" t="e">
        <f t="shared" si="4"/>
        <v>#N/A</v>
      </c>
      <c r="X92" s="23" t="e">
        <f>(VLOOKUP(D92,Table6[#All],3,0))/(VLOOKUP(D92,Table6[#All],5,0))*E92</f>
        <v>#N/A</v>
      </c>
      <c r="Y92" s="24" t="e">
        <f>(VLOOKUP(D92,Table6[#All],2,0))/(VLOOKUP(D92,Table6[#All],6,0))*E92</f>
        <v>#N/A</v>
      </c>
      <c r="Z92" t="e">
        <f t="shared" si="5"/>
        <v>#N/A</v>
      </c>
    </row>
    <row r="93" spans="3:26" x14ac:dyDescent="0.4">
      <c r="C93" s="18"/>
      <c r="D93" s="18"/>
      <c r="E93" s="29"/>
      <c r="H93" s="19"/>
      <c r="V93" s="37" t="e">
        <f t="shared" si="3"/>
        <v>#N/A</v>
      </c>
      <c r="W93" s="38" t="e">
        <f t="shared" si="4"/>
        <v>#N/A</v>
      </c>
      <c r="X93" s="23" t="e">
        <f>(VLOOKUP(D93,Table6[#All],3,0))/(VLOOKUP(D93,Table6[#All],5,0))*E93</f>
        <v>#N/A</v>
      </c>
      <c r="Y93" s="24" t="e">
        <f>(VLOOKUP(D93,Table6[#All],2,0))/(VLOOKUP(D93,Table6[#All],6,0))*E93</f>
        <v>#N/A</v>
      </c>
      <c r="Z93" t="e">
        <f t="shared" si="5"/>
        <v>#N/A</v>
      </c>
    </row>
    <row r="94" spans="3:26" x14ac:dyDescent="0.4">
      <c r="C94" s="18"/>
      <c r="D94" s="18"/>
      <c r="E94" s="29"/>
      <c r="H94" s="19"/>
      <c r="V94" s="37" t="e">
        <f t="shared" si="3"/>
        <v>#N/A</v>
      </c>
      <c r="W94" s="38" t="e">
        <f t="shared" si="4"/>
        <v>#N/A</v>
      </c>
      <c r="X94" s="23" t="e">
        <f>(VLOOKUP(D94,Table6[#All],3,0))/(VLOOKUP(D94,Table6[#All],5,0))*E94</f>
        <v>#N/A</v>
      </c>
      <c r="Y94" s="24" t="e">
        <f>(VLOOKUP(D94,Table6[#All],2,0))/(VLOOKUP(D94,Table6[#All],6,0))*E94</f>
        <v>#N/A</v>
      </c>
      <c r="Z94" t="e">
        <f t="shared" si="5"/>
        <v>#N/A</v>
      </c>
    </row>
    <row r="95" spans="3:26" x14ac:dyDescent="0.4">
      <c r="C95" s="18"/>
      <c r="D95" s="18"/>
      <c r="E95" s="29"/>
      <c r="H95" s="19"/>
      <c r="V95" s="37" t="e">
        <f t="shared" si="3"/>
        <v>#N/A</v>
      </c>
      <c r="W95" s="38" t="e">
        <f t="shared" si="4"/>
        <v>#N/A</v>
      </c>
      <c r="X95" s="23" t="e">
        <f>(VLOOKUP(D95,Table6[#All],3,0))/(VLOOKUP(D95,Table6[#All],5,0))*E95</f>
        <v>#N/A</v>
      </c>
      <c r="Y95" s="24" t="e">
        <f>(VLOOKUP(D95,Table6[#All],2,0))/(VLOOKUP(D95,Table6[#All],6,0))*E95</f>
        <v>#N/A</v>
      </c>
      <c r="Z95" t="e">
        <f t="shared" si="5"/>
        <v>#N/A</v>
      </c>
    </row>
    <row r="96" spans="3:26" x14ac:dyDescent="0.4">
      <c r="C96" s="18"/>
      <c r="D96" s="18"/>
      <c r="E96" s="29"/>
      <c r="H96" s="19"/>
      <c r="V96" s="37" t="e">
        <f t="shared" si="3"/>
        <v>#N/A</v>
      </c>
      <c r="W96" s="38" t="e">
        <f t="shared" si="4"/>
        <v>#N/A</v>
      </c>
      <c r="X96" s="23" t="e">
        <f>(VLOOKUP(D96,Table6[#All],3,0))/(VLOOKUP(D96,Table6[#All],5,0))*E96</f>
        <v>#N/A</v>
      </c>
      <c r="Y96" s="24" t="e">
        <f>(VLOOKUP(D96,Table6[#All],2,0))/(VLOOKUP(D96,Table6[#All],6,0))*E96</f>
        <v>#N/A</v>
      </c>
      <c r="Z96" t="e">
        <f t="shared" si="5"/>
        <v>#N/A</v>
      </c>
    </row>
    <row r="97" spans="3:26" x14ac:dyDescent="0.4">
      <c r="C97" s="18"/>
      <c r="D97" s="18"/>
      <c r="E97" s="29"/>
      <c r="H97" s="19"/>
      <c r="V97" s="37" t="e">
        <f t="shared" si="3"/>
        <v>#N/A</v>
      </c>
      <c r="W97" s="38" t="e">
        <f t="shared" si="4"/>
        <v>#N/A</v>
      </c>
      <c r="X97" s="23" t="e">
        <f>(VLOOKUP(D97,Table6[#All],3,0))/(VLOOKUP(D97,Table6[#All],5,0))*E97</f>
        <v>#N/A</v>
      </c>
      <c r="Y97" s="24" t="e">
        <f>(VLOOKUP(D97,Table6[#All],2,0))/(VLOOKUP(D97,Table6[#All],6,0))*E97</f>
        <v>#N/A</v>
      </c>
      <c r="Z97" t="e">
        <f t="shared" si="5"/>
        <v>#N/A</v>
      </c>
    </row>
    <row r="98" spans="3:26" x14ac:dyDescent="0.4">
      <c r="C98" s="18"/>
      <c r="D98" s="18"/>
      <c r="E98" s="29"/>
      <c r="H98" s="19"/>
      <c r="V98" s="37" t="e">
        <f t="shared" si="3"/>
        <v>#N/A</v>
      </c>
      <c r="W98" s="38" t="e">
        <f t="shared" si="4"/>
        <v>#N/A</v>
      </c>
      <c r="X98" s="23" t="e">
        <f>(VLOOKUP(D98,Table6[#All],3,0))/(VLOOKUP(D98,Table6[#All],5,0))*E98</f>
        <v>#N/A</v>
      </c>
      <c r="Y98" s="24" t="e">
        <f>(VLOOKUP(D98,Table6[#All],2,0))/(VLOOKUP(D98,Table6[#All],6,0))*E98</f>
        <v>#N/A</v>
      </c>
      <c r="Z98" t="e">
        <f t="shared" si="5"/>
        <v>#N/A</v>
      </c>
    </row>
    <row r="99" spans="3:26" x14ac:dyDescent="0.4">
      <c r="C99" s="18"/>
      <c r="D99" s="18"/>
      <c r="E99" s="29"/>
      <c r="H99" s="19"/>
      <c r="V99" s="37" t="e">
        <f t="shared" si="3"/>
        <v>#N/A</v>
      </c>
      <c r="W99" s="38" t="e">
        <f t="shared" si="4"/>
        <v>#N/A</v>
      </c>
      <c r="X99" s="23" t="e">
        <f>(VLOOKUP(D99,Table6[#All],3,0))/(VLOOKUP(D99,Table6[#All],5,0))*E99</f>
        <v>#N/A</v>
      </c>
      <c r="Y99" s="24" t="e">
        <f>(VLOOKUP(D99,Table6[#All],2,0))/(VLOOKUP(D99,Table6[#All],6,0))*E99</f>
        <v>#N/A</v>
      </c>
      <c r="Z99" t="e">
        <f t="shared" si="5"/>
        <v>#N/A</v>
      </c>
    </row>
    <row r="100" spans="3:26" x14ac:dyDescent="0.4">
      <c r="C100" s="18"/>
      <c r="D100" s="18"/>
      <c r="E100" s="29"/>
      <c r="H100" s="19"/>
      <c r="V100" s="37" t="e">
        <f t="shared" si="3"/>
        <v>#N/A</v>
      </c>
      <c r="W100" s="38" t="e">
        <f t="shared" si="4"/>
        <v>#N/A</v>
      </c>
      <c r="X100" s="23" t="e">
        <f>(VLOOKUP(D100,Table6[#All],3,0))/(VLOOKUP(D100,Table6[#All],5,0))*E100</f>
        <v>#N/A</v>
      </c>
      <c r="Y100" s="24" t="e">
        <f>(VLOOKUP(D100,Table6[#All],2,0))/(VLOOKUP(D100,Table6[#All],6,0))*E100</f>
        <v>#N/A</v>
      </c>
      <c r="Z100" t="e">
        <f t="shared" si="5"/>
        <v>#N/A</v>
      </c>
    </row>
    <row r="101" spans="3:26" x14ac:dyDescent="0.4">
      <c r="C101" s="18"/>
      <c r="D101" s="18"/>
      <c r="E101" s="29"/>
      <c r="H101" s="19"/>
      <c r="V101" s="37" t="e">
        <f t="shared" si="3"/>
        <v>#N/A</v>
      </c>
      <c r="W101" s="38" t="e">
        <f t="shared" si="4"/>
        <v>#N/A</v>
      </c>
      <c r="X101" s="23" t="e">
        <f>(VLOOKUP(D101,Table6[#All],3,0))/(VLOOKUP(D101,Table6[#All],5,0))*E101</f>
        <v>#N/A</v>
      </c>
      <c r="Y101" s="24" t="e">
        <f>(VLOOKUP(D101,Table6[#All],2,0))/(VLOOKUP(D101,Table6[#All],6,0))*E101</f>
        <v>#N/A</v>
      </c>
      <c r="Z101" t="e">
        <f t="shared" si="5"/>
        <v>#N/A</v>
      </c>
    </row>
    <row r="102" spans="3:26" x14ac:dyDescent="0.4">
      <c r="C102" s="18"/>
      <c r="D102" s="18"/>
      <c r="E102" s="29"/>
      <c r="H102" s="19"/>
      <c r="V102" s="37" t="e">
        <f t="shared" si="3"/>
        <v>#N/A</v>
      </c>
      <c r="W102" s="38" t="e">
        <f t="shared" si="4"/>
        <v>#N/A</v>
      </c>
      <c r="X102" s="23" t="e">
        <f>(VLOOKUP(D102,Table6[#All],3,0))/(VLOOKUP(D102,Table6[#All],5,0))*E102</f>
        <v>#N/A</v>
      </c>
      <c r="Y102" s="24" t="e">
        <f>(VLOOKUP(D102,Table6[#All],2,0))/(VLOOKUP(D102,Table6[#All],6,0))*E102</f>
        <v>#N/A</v>
      </c>
      <c r="Z102" t="e">
        <f t="shared" si="5"/>
        <v>#N/A</v>
      </c>
    </row>
    <row r="103" spans="3:26" x14ac:dyDescent="0.4">
      <c r="C103" s="18"/>
      <c r="D103" s="18"/>
      <c r="E103" s="29"/>
      <c r="H103" s="19"/>
      <c r="V103" s="37" t="e">
        <f t="shared" si="3"/>
        <v>#N/A</v>
      </c>
      <c r="W103" s="38" t="e">
        <f t="shared" si="4"/>
        <v>#N/A</v>
      </c>
      <c r="X103" s="23" t="e">
        <f>(VLOOKUP(D103,Table6[#All],3,0))/(VLOOKUP(D103,Table6[#All],5,0))*E103</f>
        <v>#N/A</v>
      </c>
      <c r="Y103" s="24" t="e">
        <f>(VLOOKUP(D103,Table6[#All],2,0))/(VLOOKUP(D103,Table6[#All],6,0))*E103</f>
        <v>#N/A</v>
      </c>
      <c r="Z103" t="e">
        <f t="shared" si="5"/>
        <v>#N/A</v>
      </c>
    </row>
    <row r="104" spans="3:26" x14ac:dyDescent="0.4">
      <c r="C104" s="18"/>
      <c r="D104" s="18"/>
      <c r="E104" s="29"/>
      <c r="H104" s="19"/>
      <c r="V104" s="37" t="e">
        <f t="shared" si="3"/>
        <v>#N/A</v>
      </c>
      <c r="W104" s="38" t="e">
        <f t="shared" si="4"/>
        <v>#N/A</v>
      </c>
      <c r="X104" s="23" t="e">
        <f>(VLOOKUP(D104,Table6[#All],3,0))/(VLOOKUP(D104,Table6[#All],5,0))*E104</f>
        <v>#N/A</v>
      </c>
      <c r="Y104" s="24" t="e">
        <f>(VLOOKUP(D104,Table6[#All],2,0))/(VLOOKUP(D104,Table6[#All],6,0))*E104</f>
        <v>#N/A</v>
      </c>
      <c r="Z104" t="e">
        <f t="shared" si="5"/>
        <v>#N/A</v>
      </c>
    </row>
    <row r="105" spans="3:26" x14ac:dyDescent="0.4">
      <c r="C105" s="18"/>
      <c r="D105" s="18"/>
      <c r="E105" s="29"/>
      <c r="H105" s="19"/>
      <c r="V105" s="37" t="e">
        <f t="shared" si="3"/>
        <v>#N/A</v>
      </c>
      <c r="W105" s="38" t="e">
        <f t="shared" si="4"/>
        <v>#N/A</v>
      </c>
      <c r="X105" s="23" t="e">
        <f>(VLOOKUP(D105,Table6[#All],3,0))/(VLOOKUP(D105,Table6[#All],5,0))*E105</f>
        <v>#N/A</v>
      </c>
      <c r="Y105" s="24" t="e">
        <f>(VLOOKUP(D105,Table6[#All],2,0))/(VLOOKUP(D105,Table6[#All],6,0))*E105</f>
        <v>#N/A</v>
      </c>
      <c r="Z105" t="e">
        <f t="shared" si="5"/>
        <v>#N/A</v>
      </c>
    </row>
    <row r="106" spans="3:26" x14ac:dyDescent="0.4">
      <c r="C106" s="18"/>
      <c r="D106" s="18"/>
      <c r="E106" s="29"/>
      <c r="H106" s="19"/>
      <c r="V106" s="37" t="e">
        <f t="shared" si="3"/>
        <v>#N/A</v>
      </c>
      <c r="W106" s="38" t="e">
        <f t="shared" si="4"/>
        <v>#N/A</v>
      </c>
      <c r="X106" s="23" t="e">
        <f>(VLOOKUP(D106,Table6[#All],3,0))/(VLOOKUP(D106,Table6[#All],5,0))*E106</f>
        <v>#N/A</v>
      </c>
      <c r="Y106" s="24" t="e">
        <f>(VLOOKUP(D106,Table6[#All],2,0))/(VLOOKUP(D106,Table6[#All],6,0))*E106</f>
        <v>#N/A</v>
      </c>
      <c r="Z106" t="e">
        <f t="shared" si="5"/>
        <v>#N/A</v>
      </c>
    </row>
    <row r="107" spans="3:26" x14ac:dyDescent="0.4">
      <c r="C107" s="18"/>
      <c r="D107" s="18"/>
      <c r="E107" s="29"/>
      <c r="H107" s="19"/>
      <c r="V107" s="37" t="e">
        <f t="shared" si="3"/>
        <v>#N/A</v>
      </c>
      <c r="W107" s="38" t="e">
        <f t="shared" si="4"/>
        <v>#N/A</v>
      </c>
      <c r="X107" s="23" t="e">
        <f>(VLOOKUP(D107,Table6[#All],3,0))/(VLOOKUP(D107,Table6[#All],5,0))*E107</f>
        <v>#N/A</v>
      </c>
      <c r="Y107" s="24" t="e">
        <f>(VLOOKUP(D107,Table6[#All],2,0))/(VLOOKUP(D107,Table6[#All],6,0))*E107</f>
        <v>#N/A</v>
      </c>
      <c r="Z107" t="e">
        <f t="shared" si="5"/>
        <v>#N/A</v>
      </c>
    </row>
    <row r="108" spans="3:26" x14ac:dyDescent="0.4">
      <c r="C108" s="18"/>
      <c r="D108" s="18"/>
      <c r="E108" s="29"/>
      <c r="H108" s="19"/>
      <c r="V108" s="37" t="e">
        <f t="shared" si="3"/>
        <v>#N/A</v>
      </c>
      <c r="W108" s="38" t="e">
        <f t="shared" si="4"/>
        <v>#N/A</v>
      </c>
      <c r="X108" s="23" t="e">
        <f>(VLOOKUP(D108,Table6[#All],3,0))/(VLOOKUP(D108,Table6[#All],5,0))*E108</f>
        <v>#N/A</v>
      </c>
      <c r="Y108" s="24" t="e">
        <f>(VLOOKUP(D108,Table6[#All],2,0))/(VLOOKUP(D108,Table6[#All],6,0))*E108</f>
        <v>#N/A</v>
      </c>
      <c r="Z108" t="e">
        <f t="shared" si="5"/>
        <v>#N/A</v>
      </c>
    </row>
    <row r="109" spans="3:26" x14ac:dyDescent="0.4">
      <c r="C109" s="18"/>
      <c r="D109" s="18"/>
      <c r="E109" s="29"/>
      <c r="H109" s="19"/>
      <c r="V109" s="37" t="e">
        <f t="shared" si="3"/>
        <v>#N/A</v>
      </c>
      <c r="W109" s="38" t="e">
        <f t="shared" si="4"/>
        <v>#N/A</v>
      </c>
      <c r="X109" s="23" t="e">
        <f>(VLOOKUP(D109,Table6[#All],3,0))/(VLOOKUP(D109,Table6[#All],5,0))*E109</f>
        <v>#N/A</v>
      </c>
      <c r="Y109" s="24" t="e">
        <f>(VLOOKUP(D109,Table6[#All],2,0))/(VLOOKUP(D109,Table6[#All],6,0))*E109</f>
        <v>#N/A</v>
      </c>
      <c r="Z109" t="e">
        <f t="shared" si="5"/>
        <v>#N/A</v>
      </c>
    </row>
    <row r="110" spans="3:26" x14ac:dyDescent="0.4">
      <c r="C110" s="18"/>
      <c r="D110" s="18"/>
      <c r="E110" s="29"/>
      <c r="H110" s="19"/>
      <c r="V110" s="37" t="e">
        <f t="shared" si="3"/>
        <v>#N/A</v>
      </c>
      <c r="W110" s="38" t="e">
        <f t="shared" si="4"/>
        <v>#N/A</v>
      </c>
      <c r="X110" s="23" t="e">
        <f>(VLOOKUP(D110,Table6[#All],3,0))/(VLOOKUP(D110,Table6[#All],5,0))*E110</f>
        <v>#N/A</v>
      </c>
      <c r="Y110" s="24" t="e">
        <f>(VLOOKUP(D110,Table6[#All],2,0))/(VLOOKUP(D110,Table6[#All],6,0))*E110</f>
        <v>#N/A</v>
      </c>
      <c r="Z110" t="e">
        <f t="shared" si="5"/>
        <v>#N/A</v>
      </c>
    </row>
    <row r="111" spans="3:26" x14ac:dyDescent="0.4">
      <c r="C111" s="18"/>
      <c r="D111" s="18"/>
      <c r="E111" s="29"/>
      <c r="H111" s="19"/>
      <c r="V111" s="37" t="e">
        <f t="shared" si="3"/>
        <v>#N/A</v>
      </c>
      <c r="W111" s="38" t="e">
        <f t="shared" si="4"/>
        <v>#N/A</v>
      </c>
      <c r="X111" s="23" t="e">
        <f>(VLOOKUP(D111,Table6[#All],3,0))/(VLOOKUP(D111,Table6[#All],5,0))*E111</f>
        <v>#N/A</v>
      </c>
      <c r="Y111" s="24" t="e">
        <f>(VLOOKUP(D111,Table6[#All],2,0))/(VLOOKUP(D111,Table6[#All],6,0))*E111</f>
        <v>#N/A</v>
      </c>
      <c r="Z111" t="e">
        <f t="shared" si="5"/>
        <v>#N/A</v>
      </c>
    </row>
    <row r="112" spans="3:26" x14ac:dyDescent="0.4">
      <c r="C112" s="18"/>
      <c r="D112" s="18"/>
      <c r="E112" s="29"/>
      <c r="H112" s="19"/>
      <c r="V112" s="37" t="e">
        <f t="shared" si="3"/>
        <v>#N/A</v>
      </c>
      <c r="W112" s="38" t="e">
        <f t="shared" si="4"/>
        <v>#N/A</v>
      </c>
      <c r="X112" s="23" t="e">
        <f>(VLOOKUP(D112,Table6[#All],3,0))/(VLOOKUP(D112,Table6[#All],5,0))*E112</f>
        <v>#N/A</v>
      </c>
      <c r="Y112" s="24" t="e">
        <f>(VLOOKUP(D112,Table6[#All],2,0))/(VLOOKUP(D112,Table6[#All],6,0))*E112</f>
        <v>#N/A</v>
      </c>
      <c r="Z112" t="e">
        <f t="shared" si="5"/>
        <v>#N/A</v>
      </c>
    </row>
    <row r="113" spans="3:26" x14ac:dyDescent="0.4">
      <c r="C113" s="18"/>
      <c r="D113" s="18"/>
      <c r="E113" s="29"/>
      <c r="H113" s="19"/>
      <c r="I113" s="19"/>
      <c r="V113" s="37" t="e">
        <f t="shared" si="3"/>
        <v>#N/A</v>
      </c>
      <c r="W113" s="38" t="e">
        <f t="shared" si="4"/>
        <v>#N/A</v>
      </c>
      <c r="X113" s="23" t="e">
        <f>(VLOOKUP(D113,Table6[#All],3,0))/(VLOOKUP(D113,Table6[#All],5,0))*E113</f>
        <v>#N/A</v>
      </c>
      <c r="Y113" s="24" t="e">
        <f>(VLOOKUP(D113,Table6[#All],2,0))/(VLOOKUP(D113,Table6[#All],6,0))*E113</f>
        <v>#N/A</v>
      </c>
      <c r="Z113" t="e">
        <f t="shared" si="5"/>
        <v>#N/A</v>
      </c>
    </row>
    <row r="114" spans="3:26" x14ac:dyDescent="0.4">
      <c r="C114" s="18"/>
      <c r="D114" s="18"/>
      <c r="E114" s="29"/>
      <c r="H114" s="19"/>
      <c r="I114" s="19"/>
      <c r="V114" s="37" t="e">
        <f t="shared" si="3"/>
        <v>#N/A</v>
      </c>
      <c r="W114" s="38" t="e">
        <f t="shared" si="4"/>
        <v>#N/A</v>
      </c>
      <c r="X114" s="23" t="e">
        <f>(VLOOKUP(D114,Table6[#All],3,0))/(VLOOKUP(D114,Table6[#All],5,0))*E114</f>
        <v>#N/A</v>
      </c>
      <c r="Y114" s="24" t="e">
        <f>(VLOOKUP(D114,Table6[#All],2,0))/(VLOOKUP(D114,Table6[#All],6,0))*E114</f>
        <v>#N/A</v>
      </c>
      <c r="Z114" t="e">
        <f t="shared" si="5"/>
        <v>#N/A</v>
      </c>
    </row>
    <row r="115" spans="3:26" x14ac:dyDescent="0.4">
      <c r="C115" s="18"/>
      <c r="D115" s="18"/>
      <c r="E115" s="29"/>
      <c r="H115" s="19"/>
      <c r="I115" s="19"/>
      <c r="V115" s="37" t="e">
        <f t="shared" si="3"/>
        <v>#N/A</v>
      </c>
      <c r="W115" s="38" t="e">
        <f t="shared" si="4"/>
        <v>#N/A</v>
      </c>
      <c r="X115" s="23" t="e">
        <f>(VLOOKUP(D115,Table6[#All],3,0))/(VLOOKUP(D115,Table6[#All],5,0))*E115</f>
        <v>#N/A</v>
      </c>
      <c r="Y115" s="24" t="e">
        <f>(VLOOKUP(D115,Table6[#All],2,0))/(VLOOKUP(D115,Table6[#All],6,0))*E115</f>
        <v>#N/A</v>
      </c>
      <c r="Z115" t="e">
        <f t="shared" si="5"/>
        <v>#N/A</v>
      </c>
    </row>
    <row r="116" spans="3:26" x14ac:dyDescent="0.4">
      <c r="C116" s="18"/>
      <c r="D116" s="18"/>
      <c r="E116" s="29"/>
      <c r="H116" s="19"/>
      <c r="I116" s="19"/>
      <c r="V116" s="37" t="e">
        <f t="shared" si="3"/>
        <v>#N/A</v>
      </c>
      <c r="W116" s="38" t="e">
        <f t="shared" si="4"/>
        <v>#N/A</v>
      </c>
      <c r="X116" s="23" t="e">
        <f>(VLOOKUP(D116,Table6[#All],3,0))/(VLOOKUP(D116,Table6[#All],5,0))*E116</f>
        <v>#N/A</v>
      </c>
      <c r="Y116" s="24" t="e">
        <f>(VLOOKUP(D116,Table6[#All],2,0))/(VLOOKUP(D116,Table6[#All],6,0))*E116</f>
        <v>#N/A</v>
      </c>
      <c r="Z116" t="e">
        <f t="shared" si="5"/>
        <v>#N/A</v>
      </c>
    </row>
    <row r="117" spans="3:26" x14ac:dyDescent="0.4">
      <c r="C117" s="18"/>
      <c r="D117" s="18"/>
      <c r="E117" s="29"/>
      <c r="H117" s="19"/>
      <c r="I117" s="19"/>
      <c r="V117" s="37" t="e">
        <f t="shared" si="3"/>
        <v>#N/A</v>
      </c>
      <c r="W117" s="38" t="e">
        <f t="shared" si="4"/>
        <v>#N/A</v>
      </c>
      <c r="X117" s="23" t="e">
        <f>(VLOOKUP(D117,Table6[#All],3,0))/(VLOOKUP(D117,Table6[#All],5,0))*E117</f>
        <v>#N/A</v>
      </c>
      <c r="Y117" s="24" t="e">
        <f>(VLOOKUP(D117,Table6[#All],2,0))/(VLOOKUP(D117,Table6[#All],6,0))*E117</f>
        <v>#N/A</v>
      </c>
      <c r="Z117" t="e">
        <f t="shared" si="5"/>
        <v>#N/A</v>
      </c>
    </row>
    <row r="118" spans="3:26" x14ac:dyDescent="0.4">
      <c r="C118" s="18"/>
      <c r="D118" s="18"/>
      <c r="E118" s="29"/>
      <c r="H118" s="19"/>
      <c r="I118" s="19"/>
      <c r="V118" s="37" t="e">
        <f t="shared" si="3"/>
        <v>#N/A</v>
      </c>
      <c r="W118" s="38" t="e">
        <f t="shared" si="4"/>
        <v>#N/A</v>
      </c>
      <c r="X118" s="23" t="e">
        <f>(VLOOKUP(D118,Table6[#All],3,0))/(VLOOKUP(D118,Table6[#All],5,0))*E118</f>
        <v>#N/A</v>
      </c>
      <c r="Y118" s="24" t="e">
        <f>(VLOOKUP(D118,Table6[#All],2,0))/(VLOOKUP(D118,Table6[#All],6,0))*E118</f>
        <v>#N/A</v>
      </c>
      <c r="Z118" t="e">
        <f t="shared" si="5"/>
        <v>#N/A</v>
      </c>
    </row>
    <row r="119" spans="3:26" x14ac:dyDescent="0.4">
      <c r="C119" s="18"/>
      <c r="D119" s="18"/>
      <c r="E119" s="29"/>
      <c r="H119" s="19"/>
      <c r="I119" s="19"/>
      <c r="V119" s="37" t="e">
        <f t="shared" si="3"/>
        <v>#N/A</v>
      </c>
      <c r="W119" s="38" t="e">
        <f t="shared" si="4"/>
        <v>#N/A</v>
      </c>
      <c r="X119" s="23" t="e">
        <f>(VLOOKUP(D119,Table6[#All],3,0))/(VLOOKUP(D119,Table6[#All],5,0))*E119</f>
        <v>#N/A</v>
      </c>
      <c r="Y119" s="24" t="e">
        <f>(VLOOKUP(D119,Table6[#All],2,0))/(VLOOKUP(D119,Table6[#All],6,0))*E119</f>
        <v>#N/A</v>
      </c>
      <c r="Z119" t="e">
        <f t="shared" si="5"/>
        <v>#N/A</v>
      </c>
    </row>
    <row r="120" spans="3:26" x14ac:dyDescent="0.4">
      <c r="C120" s="18"/>
      <c r="D120" s="18"/>
      <c r="E120" s="29"/>
      <c r="H120" s="19"/>
      <c r="I120" s="19"/>
      <c r="V120" s="37" t="e">
        <f t="shared" si="3"/>
        <v>#N/A</v>
      </c>
      <c r="W120" s="38" t="e">
        <f t="shared" si="4"/>
        <v>#N/A</v>
      </c>
      <c r="X120" s="23" t="e">
        <f>(VLOOKUP(D120,Table6[#All],3,0))/(VLOOKUP(D120,Table6[#All],5,0))*E120</f>
        <v>#N/A</v>
      </c>
      <c r="Y120" s="24" t="e">
        <f>(VLOOKUP(D120,Table6[#All],2,0))/(VLOOKUP(D120,Table6[#All],6,0))*E120</f>
        <v>#N/A</v>
      </c>
      <c r="Z120" t="e">
        <f t="shared" si="5"/>
        <v>#N/A</v>
      </c>
    </row>
    <row r="121" spans="3:26" x14ac:dyDescent="0.4">
      <c r="C121" s="18"/>
      <c r="D121" s="18"/>
      <c r="E121" s="29"/>
      <c r="H121" s="19"/>
      <c r="I121" s="19"/>
      <c r="V121" s="37" t="e">
        <f t="shared" si="3"/>
        <v>#N/A</v>
      </c>
      <c r="W121" s="38" t="e">
        <f t="shared" si="4"/>
        <v>#N/A</v>
      </c>
      <c r="X121" s="23" t="e">
        <f>(VLOOKUP(D121,Table6[#All],3,0))/(VLOOKUP(D121,Table6[#All],5,0))*E121</f>
        <v>#N/A</v>
      </c>
      <c r="Y121" s="24" t="e">
        <f>(VLOOKUP(D121,Table6[#All],2,0))/(VLOOKUP(D121,Table6[#All],6,0))*E121</f>
        <v>#N/A</v>
      </c>
      <c r="Z121" t="e">
        <f t="shared" si="5"/>
        <v>#N/A</v>
      </c>
    </row>
    <row r="122" spans="3:26" x14ac:dyDescent="0.4">
      <c r="K122" s="19"/>
    </row>
  </sheetData>
  <sheetProtection algorithmName="SHA-512" hashValue="XHyTxhiPYvSA5WlMMjXf+ry3DgtQYER8M+KswJ1V+NhJS6B3R6gzYbJmauavDWoAMPJ4SKPeOST3EPYhtxEBXQ==" saltValue="4QGTpwQ4RSiNNaUAVXZ87g==" spinCount="100000" sheet="1" objects="1" scenarios="1"/>
  <phoneticPr fontId="6" type="noConversion"/>
  <dataValidations count="3">
    <dataValidation type="list" allowBlank="1" showInputMessage="1" showErrorMessage="1" sqref="D55:D121" xr:uid="{54969E9A-4A94-4AF8-89FF-34B902C1656D}">
      <formula1>$C$5:$C$50</formula1>
    </dataValidation>
    <dataValidation type="decimal" allowBlank="1" showInputMessage="1" showErrorMessage="1" sqref="L5:L29 D5:I50" xr:uid="{A63757DF-10F7-4B7B-96AB-B20A410A7AAB}">
      <formula1>0</formula1>
      <formula2>100</formula2>
    </dataValidation>
    <dataValidation type="decimal" allowBlank="1" showInputMessage="1" showErrorMessage="1" sqref="E55:E121"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C23513D6-FA4C-413E-956E-4936D85AEAF1}">
          <x14:formula1>
            <xm:f>'Dropdown tables - Production'!$C$2:$C$77</xm:f>
          </x14:formula1>
          <xm:sqref>C55:C121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H1313"/>
  <sheetViews>
    <sheetView zoomScaleNormal="100" workbookViewId="0">
      <selection activeCell="H2" sqref="H2:H540"/>
    </sheetView>
  </sheetViews>
  <sheetFormatPr defaultRowHeight="14.4" x14ac:dyDescent="0.3"/>
  <cols>
    <col min="1" max="1" width="9.109375" bestFit="1" customWidth="1"/>
    <col min="2" max="2" width="9.6640625" bestFit="1" customWidth="1"/>
    <col min="3" max="3" width="26.33203125" customWidth="1"/>
    <col min="4" max="5" width="20" customWidth="1"/>
    <col min="6" max="6" width="28.33203125" customWidth="1"/>
    <col min="7" max="7" width="16.5546875" customWidth="1"/>
    <col min="8" max="8" width="25.5546875" bestFit="1" customWidth="1"/>
  </cols>
  <sheetData>
    <row r="1" spans="1:8" x14ac:dyDescent="0.3">
      <c r="A1" s="2" t="s">
        <v>4</v>
      </c>
      <c r="B1" s="2" t="s">
        <v>5</v>
      </c>
      <c r="C1" s="2" t="s">
        <v>10</v>
      </c>
      <c r="D1" s="36" t="s">
        <v>35</v>
      </c>
      <c r="E1" s="36" t="s">
        <v>36</v>
      </c>
      <c r="F1" s="36" t="s">
        <v>37</v>
      </c>
      <c r="G1" s="2" t="s">
        <v>38</v>
      </c>
      <c r="H1" s="2" t="s">
        <v>39</v>
      </c>
    </row>
    <row r="2" spans="1:8" x14ac:dyDescent="0.3">
      <c r="A2" s="1"/>
      <c r="B2" s="1"/>
      <c r="C2" s="1"/>
      <c r="D2" s="1"/>
      <c r="E2" s="1"/>
      <c r="F2" s="1"/>
      <c r="H2" t="s">
        <v>586</v>
      </c>
    </row>
    <row r="3" spans="1:8" x14ac:dyDescent="0.3">
      <c r="A3" s="4" t="e">
        <f>'Species and production details'!#REF!</f>
        <v>#REF!</v>
      </c>
      <c r="B3" s="4" t="e">
        <f>'Species and production details'!#REF!</f>
        <v>#REF!</v>
      </c>
      <c r="C3" s="4">
        <f>'Species and production details'!C5</f>
        <v>0</v>
      </c>
      <c r="D3" s="1" t="e" cm="1">
        <f t="array" ref="D3:F4">_xlfn.UNIQUE(A3:C77)</f>
        <v>#REF!</v>
      </c>
      <c r="E3" s="4" t="e">
        <v>#REF!</v>
      </c>
      <c r="F3" s="1">
        <v>0</v>
      </c>
      <c r="G3" s="5" t="s">
        <v>40</v>
      </c>
      <c r="H3" t="s">
        <v>532</v>
      </c>
    </row>
    <row r="4" spans="1:8" x14ac:dyDescent="0.3">
      <c r="A4" s="4" t="e">
        <f>'Species and production details'!#REF!</f>
        <v>#REF!</v>
      </c>
      <c r="B4" s="4" t="e">
        <f>'Species and production details'!#REF!</f>
        <v>#REF!</v>
      </c>
      <c r="C4" s="4">
        <f>'Species and production details'!C6</f>
        <v>0</v>
      </c>
      <c r="D4" s="4">
        <v>0</v>
      </c>
      <c r="E4" s="4">
        <v>0</v>
      </c>
      <c r="F4" s="1">
        <v>0</v>
      </c>
      <c r="G4" s="5" t="s">
        <v>41</v>
      </c>
      <c r="H4" t="s">
        <v>531</v>
      </c>
    </row>
    <row r="5" spans="1:8" x14ac:dyDescent="0.3">
      <c r="A5" s="4" t="e">
        <f>'Species and production details'!#REF!</f>
        <v>#REF!</v>
      </c>
      <c r="B5" s="4" t="e">
        <f>'Species and production details'!#REF!</f>
        <v>#REF!</v>
      </c>
      <c r="C5" s="4">
        <f>'Species and production details'!C7</f>
        <v>0</v>
      </c>
      <c r="D5" s="4"/>
      <c r="E5" s="4"/>
      <c r="F5" s="1"/>
      <c r="G5" s="5"/>
      <c r="H5" t="s">
        <v>530</v>
      </c>
    </row>
    <row r="6" spans="1:8" x14ac:dyDescent="0.3">
      <c r="A6" s="4" t="e">
        <f>'Species and production details'!#REF!</f>
        <v>#REF!</v>
      </c>
      <c r="B6" s="4" t="e">
        <f>'Species and production details'!#REF!</f>
        <v>#REF!</v>
      </c>
      <c r="C6" s="4">
        <f>'Species and production details'!C8</f>
        <v>0</v>
      </c>
      <c r="D6" s="4"/>
      <c r="E6" s="4"/>
      <c r="F6" s="1"/>
      <c r="G6" s="3"/>
      <c r="H6" t="s">
        <v>529</v>
      </c>
    </row>
    <row r="7" spans="1:8" x14ac:dyDescent="0.3">
      <c r="A7" s="4" t="e">
        <f>'Species and production details'!#REF!</f>
        <v>#REF!</v>
      </c>
      <c r="B7" s="4" t="e">
        <f>'Species and production details'!#REF!</f>
        <v>#REF!</v>
      </c>
      <c r="C7" s="4">
        <f>'Species and production details'!C9</f>
        <v>0</v>
      </c>
      <c r="D7" s="4"/>
      <c r="E7" s="4"/>
      <c r="F7" s="1"/>
      <c r="G7" s="3"/>
      <c r="H7" t="s">
        <v>528</v>
      </c>
    </row>
    <row r="8" spans="1:8" x14ac:dyDescent="0.3">
      <c r="A8" s="4" t="e">
        <f>'Species and production details'!#REF!</f>
        <v>#REF!</v>
      </c>
      <c r="B8" s="4" t="e">
        <f>'Species and production details'!#REF!</f>
        <v>#REF!</v>
      </c>
      <c r="C8" s="4">
        <f>'Species and production details'!C10</f>
        <v>0</v>
      </c>
      <c r="D8" s="4"/>
      <c r="E8" s="4"/>
      <c r="F8" s="1"/>
      <c r="G8" s="1"/>
      <c r="H8" t="s">
        <v>527</v>
      </c>
    </row>
    <row r="9" spans="1:8" x14ac:dyDescent="0.3">
      <c r="A9" s="4" t="e">
        <f>'Species and production details'!#REF!</f>
        <v>#REF!</v>
      </c>
      <c r="B9" s="4" t="e">
        <f>'Species and production details'!#REF!</f>
        <v>#REF!</v>
      </c>
      <c r="C9" s="4">
        <f>'Species and production details'!C11</f>
        <v>0</v>
      </c>
      <c r="D9" s="4"/>
      <c r="E9" s="4"/>
      <c r="F9" s="1"/>
      <c r="H9" t="s">
        <v>526</v>
      </c>
    </row>
    <row r="10" spans="1:8" x14ac:dyDescent="0.3">
      <c r="A10" s="4" t="e">
        <f>'Species and production details'!#REF!</f>
        <v>#REF!</v>
      </c>
      <c r="B10" s="4" t="e">
        <f>'Species and production details'!#REF!</f>
        <v>#REF!</v>
      </c>
      <c r="C10" s="4">
        <f>'Species and production details'!C12</f>
        <v>0</v>
      </c>
      <c r="D10" s="4"/>
      <c r="E10" s="4"/>
      <c r="F10" s="1"/>
      <c r="H10" t="s">
        <v>525</v>
      </c>
    </row>
    <row r="11" spans="1:8" x14ac:dyDescent="0.3">
      <c r="A11" s="4" t="e">
        <f>'Species and production details'!#REF!</f>
        <v>#REF!</v>
      </c>
      <c r="B11" s="4" t="e">
        <f>'Species and production details'!#REF!</f>
        <v>#REF!</v>
      </c>
      <c r="C11" s="4">
        <f>'Species and production details'!C13</f>
        <v>0</v>
      </c>
      <c r="D11" s="4"/>
      <c r="E11" s="4"/>
      <c r="F11" s="1"/>
      <c r="H11" t="s">
        <v>524</v>
      </c>
    </row>
    <row r="12" spans="1:8" x14ac:dyDescent="0.3">
      <c r="A12" s="4">
        <f>'Species and production details'!C14</f>
        <v>0</v>
      </c>
      <c r="B12" s="4">
        <f>'Species and production details'!D14</f>
        <v>0</v>
      </c>
      <c r="C12" s="4">
        <f>'Species and production details'!E14</f>
        <v>0</v>
      </c>
      <c r="D12" s="4"/>
      <c r="E12" s="4"/>
      <c r="F12" s="1"/>
      <c r="H12" t="s">
        <v>523</v>
      </c>
    </row>
    <row r="13" spans="1:8" x14ac:dyDescent="0.3">
      <c r="A13" s="4">
        <f>'Species and production details'!C15</f>
        <v>0</v>
      </c>
      <c r="B13" s="4">
        <f>'Species and production details'!D15</f>
        <v>0</v>
      </c>
      <c r="C13" s="4">
        <f>'Species and production details'!E15</f>
        <v>0</v>
      </c>
      <c r="D13" s="4"/>
      <c r="E13" s="4"/>
      <c r="F13" s="1"/>
      <c r="H13" t="s">
        <v>522</v>
      </c>
    </row>
    <row r="14" spans="1:8" x14ac:dyDescent="0.3">
      <c r="A14" s="4">
        <f>'Species and production details'!C16</f>
        <v>0</v>
      </c>
      <c r="B14" s="4">
        <f>'Species and production details'!D16</f>
        <v>0</v>
      </c>
      <c r="C14" s="4">
        <f>'Species and production details'!E16</f>
        <v>0</v>
      </c>
      <c r="D14" s="4"/>
      <c r="E14" s="4"/>
      <c r="F14" s="1"/>
      <c r="H14" t="s">
        <v>521</v>
      </c>
    </row>
    <row r="15" spans="1:8" x14ac:dyDescent="0.3">
      <c r="A15" s="4">
        <f>'Species and production details'!C17</f>
        <v>0</v>
      </c>
      <c r="B15" s="4">
        <f>'Species and production details'!D17</f>
        <v>0</v>
      </c>
      <c r="C15" s="4">
        <f>'Species and production details'!E17</f>
        <v>0</v>
      </c>
      <c r="D15" s="4"/>
      <c r="E15" s="4"/>
      <c r="F15" s="1"/>
      <c r="H15" t="s">
        <v>520</v>
      </c>
    </row>
    <row r="16" spans="1:8" x14ac:dyDescent="0.3">
      <c r="A16" s="4">
        <f>'Species and production details'!C18</f>
        <v>0</v>
      </c>
      <c r="B16" s="4">
        <f>'Species and production details'!D18</f>
        <v>0</v>
      </c>
      <c r="C16" s="4">
        <f>'Species and production details'!E18</f>
        <v>0</v>
      </c>
      <c r="D16" s="4"/>
      <c r="E16" s="4"/>
      <c r="F16" s="1"/>
      <c r="H16" t="s">
        <v>519</v>
      </c>
    </row>
    <row r="17" spans="1:8" x14ac:dyDescent="0.3">
      <c r="A17" s="4">
        <f>'Species and production details'!C19</f>
        <v>0</v>
      </c>
      <c r="B17" s="4">
        <f>'Species and production details'!D19</f>
        <v>0</v>
      </c>
      <c r="C17" s="4">
        <f>'Species and production details'!E19</f>
        <v>0</v>
      </c>
      <c r="D17" s="4"/>
      <c r="E17" s="4"/>
      <c r="F17" s="1"/>
      <c r="H17" t="s">
        <v>518</v>
      </c>
    </row>
    <row r="18" spans="1:8" x14ac:dyDescent="0.3">
      <c r="A18" s="4">
        <f>'Species and production details'!C20</f>
        <v>0</v>
      </c>
      <c r="B18" s="4">
        <f>'Species and production details'!D20</f>
        <v>0</v>
      </c>
      <c r="C18" s="4">
        <f>'Species and production details'!E20</f>
        <v>0</v>
      </c>
      <c r="D18" s="4"/>
      <c r="E18" s="4"/>
      <c r="F18" s="1"/>
      <c r="H18" t="s">
        <v>517</v>
      </c>
    </row>
    <row r="19" spans="1:8" x14ac:dyDescent="0.3">
      <c r="A19" s="4">
        <f>'Species and production details'!C21</f>
        <v>0</v>
      </c>
      <c r="B19" s="4">
        <f>'Species and production details'!D21</f>
        <v>0</v>
      </c>
      <c r="C19" s="4">
        <f>'Species and production details'!E21</f>
        <v>0</v>
      </c>
      <c r="D19" s="4"/>
      <c r="E19" s="4"/>
      <c r="F19" s="1"/>
      <c r="H19" t="s">
        <v>516</v>
      </c>
    </row>
    <row r="20" spans="1:8" x14ac:dyDescent="0.3">
      <c r="A20" s="4">
        <f>'Species and production details'!C22</f>
        <v>0</v>
      </c>
      <c r="B20" s="4">
        <f>'Species and production details'!D22</f>
        <v>0</v>
      </c>
      <c r="C20" s="4">
        <f>'Species and production details'!E22</f>
        <v>0</v>
      </c>
      <c r="D20" s="4"/>
      <c r="E20" s="4"/>
      <c r="F20" s="1"/>
      <c r="H20" t="s">
        <v>515</v>
      </c>
    </row>
    <row r="21" spans="1:8" x14ac:dyDescent="0.3">
      <c r="A21" s="4">
        <f>'Species and production details'!C23</f>
        <v>0</v>
      </c>
      <c r="B21" s="4">
        <f>'Species and production details'!D23</f>
        <v>0</v>
      </c>
      <c r="C21" s="4">
        <f>'Species and production details'!E23</f>
        <v>0</v>
      </c>
      <c r="D21" s="4"/>
      <c r="E21" s="4"/>
      <c r="F21" s="1"/>
      <c r="H21" t="s">
        <v>514</v>
      </c>
    </row>
    <row r="22" spans="1:8" x14ac:dyDescent="0.3">
      <c r="A22" s="4">
        <f>'Species and production details'!C24</f>
        <v>0</v>
      </c>
      <c r="B22" s="4">
        <f>'Species and production details'!D24</f>
        <v>0</v>
      </c>
      <c r="C22" s="4">
        <f>'Species and production details'!E24</f>
        <v>0</v>
      </c>
      <c r="D22" s="4"/>
      <c r="E22" s="4"/>
      <c r="F22" s="1"/>
      <c r="H22" t="s">
        <v>513</v>
      </c>
    </row>
    <row r="23" spans="1:8" x14ac:dyDescent="0.3">
      <c r="A23" s="4">
        <f>'Species and production details'!C25</f>
        <v>0</v>
      </c>
      <c r="B23" s="4">
        <f>'Species and production details'!D25</f>
        <v>0</v>
      </c>
      <c r="C23" s="4">
        <f>'Species and production details'!E25</f>
        <v>0</v>
      </c>
      <c r="D23" s="4"/>
      <c r="E23" s="4"/>
      <c r="F23" s="1"/>
      <c r="H23" t="s">
        <v>512</v>
      </c>
    </row>
    <row r="24" spans="1:8" x14ac:dyDescent="0.3">
      <c r="A24" s="4">
        <f>'Species and production details'!C26</f>
        <v>0</v>
      </c>
      <c r="B24" s="4">
        <f>'Species and production details'!D26</f>
        <v>0</v>
      </c>
      <c r="C24" s="4">
        <f>'Species and production details'!E26</f>
        <v>0</v>
      </c>
      <c r="D24" s="4"/>
      <c r="E24" s="4"/>
      <c r="F24" s="1"/>
      <c r="H24" t="s">
        <v>511</v>
      </c>
    </row>
    <row r="25" spans="1:8" x14ac:dyDescent="0.3">
      <c r="A25" s="4">
        <f>'Species and production details'!C27</f>
        <v>0</v>
      </c>
      <c r="B25" s="4">
        <f>'Species and production details'!D27</f>
        <v>0</v>
      </c>
      <c r="C25" s="4">
        <f>'Species and production details'!E27</f>
        <v>0</v>
      </c>
      <c r="D25" s="4"/>
      <c r="E25" s="4"/>
      <c r="F25" s="1"/>
      <c r="H25" t="s">
        <v>510</v>
      </c>
    </row>
    <row r="26" spans="1:8" x14ac:dyDescent="0.3">
      <c r="A26" s="4">
        <f>'Species and production details'!C28</f>
        <v>0</v>
      </c>
      <c r="B26" s="4">
        <f>'Species and production details'!D28</f>
        <v>0</v>
      </c>
      <c r="C26" s="4">
        <f>'Species and production details'!E28</f>
        <v>0</v>
      </c>
      <c r="D26" s="4"/>
      <c r="E26" s="4"/>
      <c r="F26" s="1"/>
      <c r="H26" t="s">
        <v>509</v>
      </c>
    </row>
    <row r="27" spans="1:8" x14ac:dyDescent="0.3">
      <c r="A27" s="4">
        <f>'Species and production details'!C29</f>
        <v>0</v>
      </c>
      <c r="B27" s="4">
        <f>'Species and production details'!D29</f>
        <v>0</v>
      </c>
      <c r="C27" s="4">
        <f>'Species and production details'!E29</f>
        <v>0</v>
      </c>
      <c r="D27" s="4"/>
      <c r="E27" s="4"/>
      <c r="F27" s="1"/>
      <c r="H27" t="s">
        <v>508</v>
      </c>
    </row>
    <row r="28" spans="1:8" x14ac:dyDescent="0.3">
      <c r="A28" s="4">
        <f>'Species and production details'!C30</f>
        <v>0</v>
      </c>
      <c r="B28" s="4">
        <f>'Species and production details'!D30</f>
        <v>0</v>
      </c>
      <c r="C28" s="4">
        <f>'Species and production details'!E30</f>
        <v>0</v>
      </c>
      <c r="D28" s="4"/>
      <c r="E28" s="4"/>
      <c r="F28" s="1"/>
      <c r="H28" t="s">
        <v>507</v>
      </c>
    </row>
    <row r="29" spans="1:8" x14ac:dyDescent="0.3">
      <c r="A29" s="4">
        <f>'Species and production details'!C31</f>
        <v>0</v>
      </c>
      <c r="B29" s="4">
        <f>'Species and production details'!D31</f>
        <v>0</v>
      </c>
      <c r="C29" s="4">
        <f>'Species and production details'!E31</f>
        <v>0</v>
      </c>
      <c r="D29" s="4"/>
      <c r="E29" s="4"/>
      <c r="F29" s="1"/>
      <c r="H29" t="s">
        <v>506</v>
      </c>
    </row>
    <row r="30" spans="1:8" x14ac:dyDescent="0.3">
      <c r="A30" s="4">
        <f>'Species and production details'!C32</f>
        <v>0</v>
      </c>
      <c r="B30" s="4">
        <f>'Species and production details'!D32</f>
        <v>0</v>
      </c>
      <c r="C30" s="4">
        <f>'Species and production details'!E32</f>
        <v>0</v>
      </c>
      <c r="D30" s="4"/>
      <c r="E30" s="4"/>
      <c r="F30" s="1"/>
      <c r="H30" t="s">
        <v>505</v>
      </c>
    </row>
    <row r="31" spans="1:8" x14ac:dyDescent="0.3">
      <c r="A31" s="4">
        <f>'Species and production details'!C33</f>
        <v>0</v>
      </c>
      <c r="B31" s="4">
        <f>'Species and production details'!D33</f>
        <v>0</v>
      </c>
      <c r="C31" s="4">
        <f>'Species and production details'!E33</f>
        <v>0</v>
      </c>
      <c r="D31" s="4"/>
      <c r="E31" s="4"/>
      <c r="F31" s="1"/>
      <c r="H31" t="s">
        <v>504</v>
      </c>
    </row>
    <row r="32" spans="1:8" x14ac:dyDescent="0.3">
      <c r="A32" s="4">
        <f>'Species and production details'!C34</f>
        <v>0</v>
      </c>
      <c r="B32" s="4">
        <f>'Species and production details'!D34</f>
        <v>0</v>
      </c>
      <c r="C32" s="4">
        <f>'Species and production details'!E34</f>
        <v>0</v>
      </c>
      <c r="D32" s="4"/>
      <c r="E32" s="4"/>
      <c r="F32" s="1"/>
      <c r="H32" t="s">
        <v>503</v>
      </c>
    </row>
    <row r="33" spans="1:8" x14ac:dyDescent="0.3">
      <c r="A33" s="4">
        <f>'Species and production details'!C35</f>
        <v>0</v>
      </c>
      <c r="B33" s="4">
        <f>'Species and production details'!D35</f>
        <v>0</v>
      </c>
      <c r="C33" s="4">
        <f>'Species and production details'!E35</f>
        <v>0</v>
      </c>
      <c r="D33" s="4"/>
      <c r="E33" s="4"/>
      <c r="F33" s="1"/>
      <c r="H33" t="s">
        <v>502</v>
      </c>
    </row>
    <row r="34" spans="1:8" x14ac:dyDescent="0.3">
      <c r="A34" s="4">
        <f>'Species and production details'!C36</f>
        <v>0</v>
      </c>
      <c r="B34" s="4">
        <f>'Species and production details'!D36</f>
        <v>0</v>
      </c>
      <c r="C34" s="4">
        <f>'Species and production details'!E36</f>
        <v>0</v>
      </c>
      <c r="D34" s="4"/>
      <c r="E34" s="4"/>
      <c r="F34" s="1"/>
      <c r="H34" t="s">
        <v>501</v>
      </c>
    </row>
    <row r="35" spans="1:8" x14ac:dyDescent="0.3">
      <c r="A35" s="4">
        <f>'Species and production details'!C37</f>
        <v>0</v>
      </c>
      <c r="B35" s="4">
        <f>'Species and production details'!D37</f>
        <v>0</v>
      </c>
      <c r="C35" s="4">
        <f>'Species and production details'!E37</f>
        <v>0</v>
      </c>
      <c r="D35" s="4"/>
      <c r="E35" s="4"/>
      <c r="F35" s="1"/>
      <c r="H35" t="s">
        <v>500</v>
      </c>
    </row>
    <row r="36" spans="1:8" x14ac:dyDescent="0.3">
      <c r="A36" s="4">
        <f>'Species and production details'!C38</f>
        <v>0</v>
      </c>
      <c r="B36" s="4">
        <f>'Species and production details'!D38</f>
        <v>0</v>
      </c>
      <c r="C36" s="4">
        <f>'Species and production details'!E38</f>
        <v>0</v>
      </c>
      <c r="D36" s="4"/>
      <c r="E36" s="4"/>
      <c r="F36" s="1"/>
      <c r="H36" t="s">
        <v>499</v>
      </c>
    </row>
    <row r="37" spans="1:8" x14ac:dyDescent="0.3">
      <c r="A37" s="4">
        <f>'Species and production details'!C39</f>
        <v>0</v>
      </c>
      <c r="B37" s="4">
        <f>'Species and production details'!D39</f>
        <v>0</v>
      </c>
      <c r="C37" s="4">
        <f>'Species and production details'!E39</f>
        <v>0</v>
      </c>
      <c r="D37" s="4"/>
      <c r="E37" s="4"/>
      <c r="F37" s="1"/>
      <c r="H37" t="s">
        <v>498</v>
      </c>
    </row>
    <row r="38" spans="1:8" x14ac:dyDescent="0.3">
      <c r="A38" s="4">
        <f>'Species and production details'!C40</f>
        <v>0</v>
      </c>
      <c r="B38" s="4">
        <f>'Species and production details'!D40</f>
        <v>0</v>
      </c>
      <c r="C38" s="4">
        <f>'Species and production details'!E40</f>
        <v>0</v>
      </c>
      <c r="D38" s="4"/>
      <c r="E38" s="4"/>
      <c r="F38" s="1"/>
      <c r="H38" t="s">
        <v>568</v>
      </c>
    </row>
    <row r="39" spans="1:8" x14ac:dyDescent="0.3">
      <c r="A39" s="4">
        <f>'Species and production details'!C41</f>
        <v>0</v>
      </c>
      <c r="B39" s="4">
        <f>'Species and production details'!D41</f>
        <v>0</v>
      </c>
      <c r="C39" s="4">
        <f>'Species and production details'!E41</f>
        <v>0</v>
      </c>
      <c r="D39" s="4"/>
      <c r="E39" s="4"/>
      <c r="F39" s="1"/>
      <c r="H39" t="s">
        <v>497</v>
      </c>
    </row>
    <row r="40" spans="1:8" x14ac:dyDescent="0.3">
      <c r="A40" s="4">
        <f>'Species and production details'!C42</f>
        <v>0</v>
      </c>
      <c r="B40" s="4">
        <f>'Species and production details'!D42</f>
        <v>0</v>
      </c>
      <c r="C40" s="4">
        <f>'Species and production details'!E42</f>
        <v>0</v>
      </c>
      <c r="D40" s="4"/>
      <c r="E40" s="4"/>
      <c r="F40" s="1"/>
      <c r="H40" t="s">
        <v>496</v>
      </c>
    </row>
    <row r="41" spans="1:8" x14ac:dyDescent="0.3">
      <c r="A41" s="4">
        <f>'Species and production details'!C43</f>
        <v>0</v>
      </c>
      <c r="B41" s="4">
        <f>'Species and production details'!D43</f>
        <v>0</v>
      </c>
      <c r="C41" s="4">
        <f>'Species and production details'!E43</f>
        <v>0</v>
      </c>
      <c r="D41" s="4"/>
      <c r="E41" s="4"/>
      <c r="F41" s="1"/>
      <c r="H41" t="s">
        <v>495</v>
      </c>
    </row>
    <row r="42" spans="1:8" x14ac:dyDescent="0.3">
      <c r="A42" s="4">
        <f>'Species and production details'!C44</f>
        <v>0</v>
      </c>
      <c r="B42" s="4">
        <f>'Species and production details'!D44</f>
        <v>0</v>
      </c>
      <c r="C42" s="4">
        <f>'Species and production details'!E44</f>
        <v>0</v>
      </c>
      <c r="D42" s="4"/>
      <c r="E42" s="4"/>
      <c r="F42" s="1"/>
      <c r="H42" t="s">
        <v>494</v>
      </c>
    </row>
    <row r="43" spans="1:8" x14ac:dyDescent="0.3">
      <c r="A43" s="4">
        <f>'Species and production details'!C45</f>
        <v>0</v>
      </c>
      <c r="B43" s="4">
        <f>'Species and production details'!D45</f>
        <v>0</v>
      </c>
      <c r="C43" s="4">
        <f>'Species and production details'!E45</f>
        <v>0</v>
      </c>
      <c r="D43" s="4"/>
      <c r="E43" s="4"/>
      <c r="F43" s="1"/>
      <c r="H43" t="s">
        <v>581</v>
      </c>
    </row>
    <row r="44" spans="1:8" x14ac:dyDescent="0.3">
      <c r="A44" s="4">
        <f>'Species and production details'!C46</f>
        <v>0</v>
      </c>
      <c r="B44" s="4">
        <f>'Species and production details'!D46</f>
        <v>0</v>
      </c>
      <c r="C44" s="4">
        <f>'Species and production details'!E46</f>
        <v>0</v>
      </c>
      <c r="D44" s="4"/>
      <c r="E44" s="4"/>
      <c r="F44" s="1"/>
      <c r="H44" t="s">
        <v>493</v>
      </c>
    </row>
    <row r="45" spans="1:8" x14ac:dyDescent="0.3">
      <c r="A45" s="4">
        <f>'Species and production details'!C47</f>
        <v>0</v>
      </c>
      <c r="B45" s="4">
        <f>'Species and production details'!D47</f>
        <v>0</v>
      </c>
      <c r="C45" s="4">
        <f>'Species and production details'!E47</f>
        <v>0</v>
      </c>
      <c r="D45" s="4"/>
      <c r="E45" s="4"/>
      <c r="F45" s="1"/>
      <c r="H45" t="s">
        <v>492</v>
      </c>
    </row>
    <row r="46" spans="1:8" x14ac:dyDescent="0.3">
      <c r="A46" s="4">
        <f>'Species and production details'!C48</f>
        <v>0</v>
      </c>
      <c r="B46" s="4">
        <f>'Species and production details'!D48</f>
        <v>0</v>
      </c>
      <c r="C46" s="4">
        <f>'Species and production details'!E48</f>
        <v>0</v>
      </c>
      <c r="D46" s="4"/>
      <c r="E46" s="4"/>
      <c r="F46" s="1"/>
      <c r="H46" t="s">
        <v>491</v>
      </c>
    </row>
    <row r="47" spans="1:8" x14ac:dyDescent="0.3">
      <c r="A47" s="4">
        <f>'Species and production details'!C49</f>
        <v>0</v>
      </c>
      <c r="B47" s="4">
        <f>'Species and production details'!D49</f>
        <v>0</v>
      </c>
      <c r="C47" s="4">
        <f>'Species and production details'!E49</f>
        <v>0</v>
      </c>
      <c r="D47" s="4"/>
      <c r="E47" s="4"/>
      <c r="F47" s="1"/>
      <c r="H47" t="s">
        <v>490</v>
      </c>
    </row>
    <row r="48" spans="1:8" x14ac:dyDescent="0.3">
      <c r="A48" s="4">
        <f>'Species and production details'!C50</f>
        <v>0</v>
      </c>
      <c r="B48" s="4">
        <f>'Species and production details'!D50</f>
        <v>0</v>
      </c>
      <c r="C48" s="4">
        <f>'Species and production details'!E50</f>
        <v>0</v>
      </c>
      <c r="D48" s="4"/>
      <c r="E48" s="4"/>
      <c r="F48" s="1"/>
      <c r="H48" t="s">
        <v>489</v>
      </c>
    </row>
    <row r="49" spans="1:8" x14ac:dyDescent="0.3">
      <c r="A49" s="4">
        <f>'Species and production details'!C51</f>
        <v>0</v>
      </c>
      <c r="B49" s="4">
        <f>'Species and production details'!D51</f>
        <v>0</v>
      </c>
      <c r="C49" s="4">
        <f>'Species and production details'!E51</f>
        <v>0</v>
      </c>
      <c r="D49" s="4"/>
      <c r="E49" s="4"/>
      <c r="F49" s="1"/>
      <c r="H49" t="s">
        <v>488</v>
      </c>
    </row>
    <row r="50" spans="1:8" x14ac:dyDescent="0.3">
      <c r="A50" s="4">
        <f>'Species and production details'!C52</f>
        <v>0</v>
      </c>
      <c r="B50" s="4">
        <f>'Species and production details'!D52</f>
        <v>0</v>
      </c>
      <c r="C50" s="4">
        <f>'Species and production details'!E52</f>
        <v>0</v>
      </c>
      <c r="D50" s="4"/>
      <c r="E50" s="4"/>
      <c r="F50" s="1"/>
      <c r="H50" t="s">
        <v>487</v>
      </c>
    </row>
    <row r="51" spans="1:8" x14ac:dyDescent="0.3">
      <c r="A51" s="4">
        <f>'Species and production details'!C53</f>
        <v>0</v>
      </c>
      <c r="B51" s="4">
        <f>'Species and production details'!D53</f>
        <v>0</v>
      </c>
      <c r="C51" s="4">
        <f>'Species and production details'!E53</f>
        <v>0</v>
      </c>
      <c r="D51" s="4"/>
      <c r="E51" s="4"/>
      <c r="F51" s="1"/>
      <c r="H51" t="s">
        <v>486</v>
      </c>
    </row>
    <row r="52" spans="1:8" x14ac:dyDescent="0.3">
      <c r="A52" s="4">
        <f>'Species and production details'!C54</f>
        <v>0</v>
      </c>
      <c r="B52" s="4">
        <f>'Species and production details'!D54</f>
        <v>0</v>
      </c>
      <c r="C52" s="4">
        <f>'Species and production details'!E54</f>
        <v>0</v>
      </c>
      <c r="D52" s="4"/>
      <c r="E52" s="4"/>
      <c r="F52" s="1"/>
      <c r="H52" t="s">
        <v>485</v>
      </c>
    </row>
    <row r="53" spans="1:8" x14ac:dyDescent="0.3">
      <c r="A53" s="4">
        <f>'Species and production details'!C55</f>
        <v>0</v>
      </c>
      <c r="B53" s="4">
        <f>'Species and production details'!D55</f>
        <v>0</v>
      </c>
      <c r="C53" s="4">
        <f>'Species and production details'!E55</f>
        <v>0</v>
      </c>
      <c r="D53" s="4"/>
      <c r="E53" s="4"/>
      <c r="F53" s="1"/>
      <c r="H53" t="s">
        <v>484</v>
      </c>
    </row>
    <row r="54" spans="1:8" x14ac:dyDescent="0.3">
      <c r="A54" s="4">
        <f>'Species and production details'!C56</f>
        <v>0</v>
      </c>
      <c r="B54" s="4">
        <f>'Species and production details'!D56</f>
        <v>0</v>
      </c>
      <c r="C54" s="4">
        <f>'Species and production details'!E56</f>
        <v>0</v>
      </c>
      <c r="D54" s="4"/>
      <c r="E54" s="4"/>
      <c r="F54" s="1"/>
      <c r="H54" t="s">
        <v>483</v>
      </c>
    </row>
    <row r="55" spans="1:8" x14ac:dyDescent="0.3">
      <c r="A55" s="4">
        <f>'Species and production details'!C57</f>
        <v>0</v>
      </c>
      <c r="B55" s="4">
        <f>'Species and production details'!D57</f>
        <v>0</v>
      </c>
      <c r="C55" s="4">
        <f>'Species and production details'!E57</f>
        <v>0</v>
      </c>
      <c r="D55" s="4"/>
      <c r="E55" s="4"/>
      <c r="F55" s="1"/>
      <c r="H55" t="s">
        <v>482</v>
      </c>
    </row>
    <row r="56" spans="1:8" x14ac:dyDescent="0.3">
      <c r="A56" s="4">
        <f>'Species and production details'!C58</f>
        <v>0</v>
      </c>
      <c r="B56" s="4">
        <f>'Species and production details'!D58</f>
        <v>0</v>
      </c>
      <c r="C56" s="4">
        <f>'Species and production details'!E58</f>
        <v>0</v>
      </c>
      <c r="D56" s="4"/>
      <c r="E56" s="4"/>
      <c r="F56" s="1"/>
      <c r="H56" t="s">
        <v>481</v>
      </c>
    </row>
    <row r="57" spans="1:8" x14ac:dyDescent="0.3">
      <c r="A57" s="4">
        <f>'Species and production details'!C59</f>
        <v>0</v>
      </c>
      <c r="B57" s="4">
        <f>'Species and production details'!D59</f>
        <v>0</v>
      </c>
      <c r="C57" s="4">
        <f>'Species and production details'!E59</f>
        <v>0</v>
      </c>
      <c r="D57" s="4"/>
      <c r="E57" s="4"/>
      <c r="F57" s="1"/>
      <c r="H57" t="s">
        <v>480</v>
      </c>
    </row>
    <row r="58" spans="1:8" x14ac:dyDescent="0.3">
      <c r="A58" s="4">
        <f>'Species and production details'!C60</f>
        <v>0</v>
      </c>
      <c r="B58" s="4">
        <f>'Species and production details'!D60</f>
        <v>0</v>
      </c>
      <c r="C58" s="4">
        <f>'Species and production details'!E60</f>
        <v>0</v>
      </c>
      <c r="D58" s="4"/>
      <c r="E58" s="4"/>
      <c r="F58" s="1"/>
      <c r="H58" t="s">
        <v>479</v>
      </c>
    </row>
    <row r="59" spans="1:8" x14ac:dyDescent="0.3">
      <c r="A59" s="4">
        <f>'Species and production details'!C61</f>
        <v>0</v>
      </c>
      <c r="B59" s="4">
        <f>'Species and production details'!D61</f>
        <v>0</v>
      </c>
      <c r="C59" s="4">
        <f>'Species and production details'!E61</f>
        <v>0</v>
      </c>
      <c r="D59" s="4"/>
      <c r="E59" s="4"/>
      <c r="F59" s="1"/>
      <c r="H59" t="s">
        <v>478</v>
      </c>
    </row>
    <row r="60" spans="1:8" x14ac:dyDescent="0.3">
      <c r="A60" s="4">
        <f>'Species and production details'!C62</f>
        <v>0</v>
      </c>
      <c r="B60" s="4">
        <f>'Species and production details'!D62</f>
        <v>0</v>
      </c>
      <c r="C60" s="4">
        <f>'Species and production details'!E62</f>
        <v>0</v>
      </c>
      <c r="D60" s="4"/>
      <c r="E60" s="4"/>
      <c r="F60" s="1"/>
      <c r="H60" t="s">
        <v>477</v>
      </c>
    </row>
    <row r="61" spans="1:8" x14ac:dyDescent="0.3">
      <c r="A61" s="4">
        <f>'Species and production details'!C63</f>
        <v>0</v>
      </c>
      <c r="B61" s="4">
        <f>'Species and production details'!D63</f>
        <v>0</v>
      </c>
      <c r="C61" s="4">
        <f>'Species and production details'!E63</f>
        <v>0</v>
      </c>
      <c r="D61" s="4"/>
      <c r="E61" s="4"/>
      <c r="F61" s="1"/>
      <c r="H61" t="s">
        <v>476</v>
      </c>
    </row>
    <row r="62" spans="1:8" x14ac:dyDescent="0.3">
      <c r="A62" s="4">
        <f>'Species and production details'!C64</f>
        <v>0</v>
      </c>
      <c r="B62" s="4">
        <f>'Species and production details'!D64</f>
        <v>0</v>
      </c>
      <c r="C62" s="4">
        <f>'Species and production details'!E64</f>
        <v>0</v>
      </c>
      <c r="D62" s="4"/>
      <c r="E62" s="4"/>
      <c r="F62" s="1"/>
      <c r="H62" t="s">
        <v>475</v>
      </c>
    </row>
    <row r="63" spans="1:8" x14ac:dyDescent="0.3">
      <c r="A63" s="4">
        <f>'Species and production details'!C65</f>
        <v>0</v>
      </c>
      <c r="B63" s="4">
        <f>'Species and production details'!D65</f>
        <v>0</v>
      </c>
      <c r="C63" s="4">
        <f>'Species and production details'!E65</f>
        <v>0</v>
      </c>
      <c r="D63" s="4"/>
      <c r="E63" s="4"/>
      <c r="F63" s="1"/>
      <c r="H63" t="s">
        <v>474</v>
      </c>
    </row>
    <row r="64" spans="1:8" x14ac:dyDescent="0.3">
      <c r="A64" s="4">
        <f>'Species and production details'!C66</f>
        <v>0</v>
      </c>
      <c r="B64" s="4">
        <f>'Species and production details'!D66</f>
        <v>0</v>
      </c>
      <c r="C64" s="4">
        <f>'Species and production details'!E66</f>
        <v>0</v>
      </c>
      <c r="D64" s="4"/>
      <c r="E64" s="4"/>
      <c r="F64" s="1"/>
      <c r="H64" t="s">
        <v>473</v>
      </c>
    </row>
    <row r="65" spans="1:8" x14ac:dyDescent="0.3">
      <c r="A65" s="4">
        <f>'Species and production details'!C67</f>
        <v>0</v>
      </c>
      <c r="B65" s="4">
        <f>'Species and production details'!D67</f>
        <v>0</v>
      </c>
      <c r="C65" s="4">
        <f>'Species and production details'!E67</f>
        <v>0</v>
      </c>
      <c r="D65" s="4"/>
      <c r="E65" s="4"/>
      <c r="F65" s="1"/>
      <c r="H65" t="s">
        <v>472</v>
      </c>
    </row>
    <row r="66" spans="1:8" x14ac:dyDescent="0.3">
      <c r="A66" s="4">
        <f>'Species and production details'!C68</f>
        <v>0</v>
      </c>
      <c r="B66" s="4">
        <f>'Species and production details'!D68</f>
        <v>0</v>
      </c>
      <c r="C66" s="4">
        <f>'Species and production details'!E68</f>
        <v>0</v>
      </c>
      <c r="D66" s="4"/>
      <c r="E66" s="4"/>
      <c r="F66" s="1"/>
      <c r="H66" t="s">
        <v>471</v>
      </c>
    </row>
    <row r="67" spans="1:8" x14ac:dyDescent="0.3">
      <c r="A67" s="4">
        <f>'Species and production details'!C69</f>
        <v>0</v>
      </c>
      <c r="B67" s="4">
        <f>'Species and production details'!D69</f>
        <v>0</v>
      </c>
      <c r="C67" s="4">
        <f>'Species and production details'!E69</f>
        <v>0</v>
      </c>
      <c r="D67" s="4"/>
      <c r="E67" s="4"/>
      <c r="F67" s="1"/>
      <c r="H67" t="s">
        <v>470</v>
      </c>
    </row>
    <row r="68" spans="1:8" x14ac:dyDescent="0.3">
      <c r="A68" s="4">
        <f>'Species and production details'!C70</f>
        <v>0</v>
      </c>
      <c r="B68" s="4">
        <f>'Species and production details'!D70</f>
        <v>0</v>
      </c>
      <c r="C68" s="4">
        <f>'Species and production details'!E70</f>
        <v>0</v>
      </c>
      <c r="D68" s="4"/>
      <c r="E68" s="4"/>
      <c r="F68" s="1"/>
      <c r="H68" t="s">
        <v>469</v>
      </c>
    </row>
    <row r="69" spans="1:8" x14ac:dyDescent="0.3">
      <c r="A69" s="4">
        <f>'Species and production details'!C71</f>
        <v>0</v>
      </c>
      <c r="B69" s="4">
        <f>'Species and production details'!D71</f>
        <v>0</v>
      </c>
      <c r="C69" s="4">
        <f>'Species and production details'!E71</f>
        <v>0</v>
      </c>
      <c r="D69" s="4"/>
      <c r="E69" s="4"/>
      <c r="F69" s="1"/>
      <c r="H69" t="s">
        <v>468</v>
      </c>
    </row>
    <row r="70" spans="1:8" x14ac:dyDescent="0.3">
      <c r="A70" s="4">
        <f>'Species and production details'!C72</f>
        <v>0</v>
      </c>
      <c r="B70" s="4">
        <f>'Species and production details'!D72</f>
        <v>0</v>
      </c>
      <c r="C70" s="4">
        <f>'Species and production details'!E72</f>
        <v>0</v>
      </c>
      <c r="D70" s="4"/>
      <c r="E70" s="4"/>
      <c r="F70" s="1"/>
      <c r="H70" t="s">
        <v>467</v>
      </c>
    </row>
    <row r="71" spans="1:8" x14ac:dyDescent="0.3">
      <c r="A71" s="4">
        <f>'Species and production details'!C73</f>
        <v>0</v>
      </c>
      <c r="B71" s="4">
        <f>'Species and production details'!D73</f>
        <v>0</v>
      </c>
      <c r="C71" s="4">
        <f>'Species and production details'!E73</f>
        <v>0</v>
      </c>
      <c r="D71" s="4"/>
      <c r="E71" s="4"/>
      <c r="F71" s="1"/>
      <c r="H71" t="s">
        <v>466</v>
      </c>
    </row>
    <row r="72" spans="1:8" x14ac:dyDescent="0.3">
      <c r="A72" s="4">
        <f>'Species and production details'!C74</f>
        <v>0</v>
      </c>
      <c r="B72" s="4">
        <f>'Species and production details'!D74</f>
        <v>0</v>
      </c>
      <c r="C72" s="4">
        <f>'Species and production details'!E74</f>
        <v>0</v>
      </c>
      <c r="D72" s="4"/>
      <c r="E72" s="4"/>
      <c r="F72" s="1"/>
      <c r="H72" t="s">
        <v>465</v>
      </c>
    </row>
    <row r="73" spans="1:8" x14ac:dyDescent="0.3">
      <c r="A73" s="4">
        <f>'Species and production details'!C75</f>
        <v>0</v>
      </c>
      <c r="B73" s="4">
        <f>'Species and production details'!D75</f>
        <v>0</v>
      </c>
      <c r="C73" s="4">
        <f>'Species and production details'!E75</f>
        <v>0</v>
      </c>
      <c r="D73" s="4"/>
      <c r="E73" s="4"/>
      <c r="F73" s="1"/>
      <c r="H73" t="s">
        <v>464</v>
      </c>
    </row>
    <row r="74" spans="1:8" x14ac:dyDescent="0.3">
      <c r="A74" s="4">
        <f>'Species and production details'!C76</f>
        <v>0</v>
      </c>
      <c r="B74" s="4">
        <f>'Species and production details'!D76</f>
        <v>0</v>
      </c>
      <c r="C74" s="4">
        <f>'Species and production details'!E76</f>
        <v>0</v>
      </c>
      <c r="D74" s="4"/>
      <c r="E74" s="4"/>
      <c r="F74" s="1"/>
      <c r="H74" t="s">
        <v>463</v>
      </c>
    </row>
    <row r="75" spans="1:8" x14ac:dyDescent="0.3">
      <c r="A75" s="4">
        <f>'Species and production details'!C77</f>
        <v>0</v>
      </c>
      <c r="B75" s="4">
        <f>'Species and production details'!D77</f>
        <v>0</v>
      </c>
      <c r="C75" s="4">
        <f>'Species and production details'!E77</f>
        <v>0</v>
      </c>
      <c r="D75" s="4"/>
      <c r="E75" s="4"/>
      <c r="F75" s="1"/>
      <c r="H75" t="s">
        <v>462</v>
      </c>
    </row>
    <row r="76" spans="1:8" x14ac:dyDescent="0.3">
      <c r="A76" s="4">
        <f>'Species and production details'!C78</f>
        <v>0</v>
      </c>
      <c r="B76" s="4">
        <f>'Species and production details'!D78</f>
        <v>0</v>
      </c>
      <c r="C76" s="4">
        <f>'Species and production details'!E78</f>
        <v>0</v>
      </c>
      <c r="D76" s="4"/>
      <c r="E76" s="4"/>
      <c r="F76" s="1"/>
      <c r="H76" t="s">
        <v>461</v>
      </c>
    </row>
    <row r="77" spans="1:8" x14ac:dyDescent="0.3">
      <c r="A77" s="4">
        <f>'Species and production details'!C79</f>
        <v>0</v>
      </c>
      <c r="B77" s="4">
        <f>'Species and production details'!D79</f>
        <v>0</v>
      </c>
      <c r="C77" s="4">
        <f>'Species and production details'!E79</f>
        <v>0</v>
      </c>
      <c r="D77" s="4"/>
      <c r="E77" s="4"/>
      <c r="F77" s="1"/>
      <c r="H77" t="s">
        <v>460</v>
      </c>
    </row>
    <row r="78" spans="1:8" x14ac:dyDescent="0.3">
      <c r="H78" t="s">
        <v>459</v>
      </c>
    </row>
    <row r="79" spans="1:8" x14ac:dyDescent="0.3">
      <c r="H79" t="s">
        <v>458</v>
      </c>
    </row>
    <row r="80" spans="1:8" x14ac:dyDescent="0.3">
      <c r="H80" t="s">
        <v>457</v>
      </c>
    </row>
    <row r="81" spans="8:8" x14ac:dyDescent="0.3">
      <c r="H81" t="s">
        <v>42</v>
      </c>
    </row>
    <row r="82" spans="8:8" x14ac:dyDescent="0.3">
      <c r="H82" t="s">
        <v>456</v>
      </c>
    </row>
    <row r="83" spans="8:8" x14ac:dyDescent="0.3">
      <c r="H83" t="s">
        <v>455</v>
      </c>
    </row>
    <row r="84" spans="8:8" x14ac:dyDescent="0.3">
      <c r="H84" t="s">
        <v>43</v>
      </c>
    </row>
    <row r="85" spans="8:8" x14ac:dyDescent="0.3">
      <c r="H85" t="s">
        <v>454</v>
      </c>
    </row>
    <row r="86" spans="8:8" x14ac:dyDescent="0.3">
      <c r="H86" t="s">
        <v>453</v>
      </c>
    </row>
    <row r="87" spans="8:8" x14ac:dyDescent="0.3">
      <c r="H87" t="s">
        <v>452</v>
      </c>
    </row>
    <row r="88" spans="8:8" x14ac:dyDescent="0.3">
      <c r="H88" t="s">
        <v>451</v>
      </c>
    </row>
    <row r="89" spans="8:8" x14ac:dyDescent="0.3">
      <c r="H89" t="s">
        <v>450</v>
      </c>
    </row>
    <row r="90" spans="8:8" x14ac:dyDescent="0.3">
      <c r="H90" t="s">
        <v>449</v>
      </c>
    </row>
    <row r="91" spans="8:8" x14ac:dyDescent="0.3">
      <c r="H91" t="s">
        <v>448</v>
      </c>
    </row>
    <row r="92" spans="8:8" x14ac:dyDescent="0.3">
      <c r="H92" t="s">
        <v>447</v>
      </c>
    </row>
    <row r="93" spans="8:8" x14ac:dyDescent="0.3">
      <c r="H93" t="s">
        <v>446</v>
      </c>
    </row>
    <row r="94" spans="8:8" x14ac:dyDescent="0.3">
      <c r="H94" t="s">
        <v>445</v>
      </c>
    </row>
    <row r="95" spans="8:8" x14ac:dyDescent="0.3">
      <c r="H95" t="s">
        <v>444</v>
      </c>
    </row>
    <row r="96" spans="8:8" x14ac:dyDescent="0.3">
      <c r="H96" t="s">
        <v>533</v>
      </c>
    </row>
    <row r="97" spans="8:8" x14ac:dyDescent="0.3">
      <c r="H97" t="s">
        <v>534</v>
      </c>
    </row>
    <row r="98" spans="8:8" x14ac:dyDescent="0.3">
      <c r="H98" t="s">
        <v>535</v>
      </c>
    </row>
    <row r="99" spans="8:8" x14ac:dyDescent="0.3">
      <c r="H99" t="s">
        <v>536</v>
      </c>
    </row>
    <row r="100" spans="8:8" x14ac:dyDescent="0.3">
      <c r="H100" t="s">
        <v>537</v>
      </c>
    </row>
    <row r="101" spans="8:8" x14ac:dyDescent="0.3">
      <c r="H101" t="s">
        <v>538</v>
      </c>
    </row>
    <row r="102" spans="8:8" x14ac:dyDescent="0.3">
      <c r="H102" t="s">
        <v>539</v>
      </c>
    </row>
    <row r="103" spans="8:8" x14ac:dyDescent="0.3">
      <c r="H103" t="s">
        <v>540</v>
      </c>
    </row>
    <row r="104" spans="8:8" x14ac:dyDescent="0.3">
      <c r="H104" t="s">
        <v>541</v>
      </c>
    </row>
    <row r="105" spans="8:8" x14ac:dyDescent="0.3">
      <c r="H105" t="s">
        <v>542</v>
      </c>
    </row>
    <row r="106" spans="8:8" x14ac:dyDescent="0.3">
      <c r="H106" t="s">
        <v>543</v>
      </c>
    </row>
    <row r="107" spans="8:8" x14ac:dyDescent="0.3">
      <c r="H107" t="s">
        <v>544</v>
      </c>
    </row>
    <row r="108" spans="8:8" x14ac:dyDescent="0.3">
      <c r="H108" t="s">
        <v>545</v>
      </c>
    </row>
    <row r="109" spans="8:8" x14ac:dyDescent="0.3">
      <c r="H109" t="s">
        <v>546</v>
      </c>
    </row>
    <row r="110" spans="8:8" x14ac:dyDescent="0.3">
      <c r="H110" t="s">
        <v>547</v>
      </c>
    </row>
    <row r="111" spans="8:8" x14ac:dyDescent="0.3">
      <c r="H111" t="s">
        <v>548</v>
      </c>
    </row>
    <row r="112" spans="8:8" x14ac:dyDescent="0.3">
      <c r="H112" t="s">
        <v>549</v>
      </c>
    </row>
    <row r="113" spans="8:8" x14ac:dyDescent="0.3">
      <c r="H113" t="s">
        <v>550</v>
      </c>
    </row>
    <row r="114" spans="8:8" x14ac:dyDescent="0.3">
      <c r="H114" t="s">
        <v>551</v>
      </c>
    </row>
    <row r="115" spans="8:8" x14ac:dyDescent="0.3">
      <c r="H115" t="s">
        <v>552</v>
      </c>
    </row>
    <row r="116" spans="8:8" x14ac:dyDescent="0.3">
      <c r="H116" t="s">
        <v>553</v>
      </c>
    </row>
    <row r="117" spans="8:8" x14ac:dyDescent="0.3">
      <c r="H117" t="s">
        <v>554</v>
      </c>
    </row>
    <row r="118" spans="8:8" x14ac:dyDescent="0.3">
      <c r="H118" t="s">
        <v>555</v>
      </c>
    </row>
    <row r="119" spans="8:8" x14ac:dyDescent="0.3">
      <c r="H119" t="s">
        <v>443</v>
      </c>
    </row>
    <row r="120" spans="8:8" x14ac:dyDescent="0.3">
      <c r="H120" t="s">
        <v>442</v>
      </c>
    </row>
    <row r="121" spans="8:8" x14ac:dyDescent="0.3">
      <c r="H121" t="s">
        <v>441</v>
      </c>
    </row>
    <row r="122" spans="8:8" x14ac:dyDescent="0.3">
      <c r="H122" t="s">
        <v>556</v>
      </c>
    </row>
    <row r="123" spans="8:8" x14ac:dyDescent="0.3">
      <c r="H123" t="s">
        <v>557</v>
      </c>
    </row>
    <row r="124" spans="8:8" x14ac:dyDescent="0.3">
      <c r="H124" t="s">
        <v>558</v>
      </c>
    </row>
    <row r="125" spans="8:8" x14ac:dyDescent="0.3">
      <c r="H125" t="s">
        <v>559</v>
      </c>
    </row>
    <row r="126" spans="8:8" x14ac:dyDescent="0.3">
      <c r="H126" t="s">
        <v>560</v>
      </c>
    </row>
    <row r="127" spans="8:8" x14ac:dyDescent="0.3">
      <c r="H127" t="s">
        <v>561</v>
      </c>
    </row>
    <row r="128" spans="8:8" x14ac:dyDescent="0.3">
      <c r="H128" t="s">
        <v>440</v>
      </c>
    </row>
    <row r="129" spans="8:8" x14ac:dyDescent="0.3">
      <c r="H129" t="s">
        <v>439</v>
      </c>
    </row>
    <row r="130" spans="8:8" x14ac:dyDescent="0.3">
      <c r="H130" t="s">
        <v>438</v>
      </c>
    </row>
    <row r="131" spans="8:8" x14ac:dyDescent="0.3">
      <c r="H131" t="s">
        <v>437</v>
      </c>
    </row>
    <row r="132" spans="8:8" x14ac:dyDescent="0.3">
      <c r="H132" t="s">
        <v>436</v>
      </c>
    </row>
    <row r="133" spans="8:8" x14ac:dyDescent="0.3">
      <c r="H133" t="s">
        <v>435</v>
      </c>
    </row>
    <row r="134" spans="8:8" x14ac:dyDescent="0.3">
      <c r="H134" t="s">
        <v>434</v>
      </c>
    </row>
    <row r="135" spans="8:8" x14ac:dyDescent="0.3">
      <c r="H135" t="s">
        <v>433</v>
      </c>
    </row>
    <row r="136" spans="8:8" x14ac:dyDescent="0.3">
      <c r="H136" t="s">
        <v>432</v>
      </c>
    </row>
    <row r="137" spans="8:8" x14ac:dyDescent="0.3">
      <c r="H137" t="s">
        <v>431</v>
      </c>
    </row>
    <row r="138" spans="8:8" x14ac:dyDescent="0.3">
      <c r="H138" t="s">
        <v>430</v>
      </c>
    </row>
    <row r="139" spans="8:8" x14ac:dyDescent="0.3">
      <c r="H139" t="s">
        <v>429</v>
      </c>
    </row>
    <row r="140" spans="8:8" x14ac:dyDescent="0.3">
      <c r="H140" t="s">
        <v>566</v>
      </c>
    </row>
    <row r="141" spans="8:8" x14ac:dyDescent="0.3">
      <c r="H141" t="s">
        <v>428</v>
      </c>
    </row>
    <row r="142" spans="8:8" x14ac:dyDescent="0.3">
      <c r="H142" t="s">
        <v>427</v>
      </c>
    </row>
    <row r="143" spans="8:8" x14ac:dyDescent="0.3">
      <c r="H143" t="s">
        <v>426</v>
      </c>
    </row>
    <row r="144" spans="8:8" x14ac:dyDescent="0.3">
      <c r="H144" t="s">
        <v>425</v>
      </c>
    </row>
    <row r="145" spans="8:8" x14ac:dyDescent="0.3">
      <c r="H145" t="s">
        <v>424</v>
      </c>
    </row>
    <row r="146" spans="8:8" x14ac:dyDescent="0.3">
      <c r="H146" t="s">
        <v>423</v>
      </c>
    </row>
    <row r="147" spans="8:8" x14ac:dyDescent="0.3">
      <c r="H147" t="s">
        <v>422</v>
      </c>
    </row>
    <row r="148" spans="8:8" x14ac:dyDescent="0.3">
      <c r="H148" t="s">
        <v>421</v>
      </c>
    </row>
    <row r="149" spans="8:8" x14ac:dyDescent="0.3">
      <c r="H149" t="s">
        <v>420</v>
      </c>
    </row>
    <row r="150" spans="8:8" x14ac:dyDescent="0.3">
      <c r="H150" t="s">
        <v>419</v>
      </c>
    </row>
    <row r="151" spans="8:8" x14ac:dyDescent="0.3">
      <c r="H151" t="s">
        <v>418</v>
      </c>
    </row>
    <row r="152" spans="8:8" x14ac:dyDescent="0.3">
      <c r="H152" t="s">
        <v>417</v>
      </c>
    </row>
    <row r="153" spans="8:8" x14ac:dyDescent="0.3">
      <c r="H153" t="s">
        <v>416</v>
      </c>
    </row>
    <row r="154" spans="8:8" x14ac:dyDescent="0.3">
      <c r="H154" t="s">
        <v>415</v>
      </c>
    </row>
    <row r="155" spans="8:8" x14ac:dyDescent="0.3">
      <c r="H155" t="s">
        <v>414</v>
      </c>
    </row>
    <row r="156" spans="8:8" x14ac:dyDescent="0.3">
      <c r="H156" t="s">
        <v>413</v>
      </c>
    </row>
    <row r="157" spans="8:8" x14ac:dyDescent="0.3">
      <c r="H157" t="s">
        <v>412</v>
      </c>
    </row>
    <row r="158" spans="8:8" x14ac:dyDescent="0.3">
      <c r="H158" t="s">
        <v>411</v>
      </c>
    </row>
    <row r="159" spans="8:8" x14ac:dyDescent="0.3">
      <c r="H159" t="s">
        <v>410</v>
      </c>
    </row>
    <row r="160" spans="8:8" x14ac:dyDescent="0.3">
      <c r="H160" t="s">
        <v>409</v>
      </c>
    </row>
    <row r="161" spans="8:8" x14ac:dyDescent="0.3">
      <c r="H161" t="s">
        <v>408</v>
      </c>
    </row>
    <row r="162" spans="8:8" x14ac:dyDescent="0.3">
      <c r="H162" t="s">
        <v>407</v>
      </c>
    </row>
    <row r="163" spans="8:8" x14ac:dyDescent="0.3">
      <c r="H163" t="s">
        <v>406</v>
      </c>
    </row>
    <row r="164" spans="8:8" x14ac:dyDescent="0.3">
      <c r="H164" t="s">
        <v>405</v>
      </c>
    </row>
    <row r="165" spans="8:8" x14ac:dyDescent="0.3">
      <c r="H165" t="s">
        <v>404</v>
      </c>
    </row>
    <row r="166" spans="8:8" x14ac:dyDescent="0.3">
      <c r="H166" t="s">
        <v>403</v>
      </c>
    </row>
    <row r="167" spans="8:8" x14ac:dyDescent="0.3">
      <c r="H167" t="s">
        <v>402</v>
      </c>
    </row>
    <row r="168" spans="8:8" x14ac:dyDescent="0.3">
      <c r="H168" t="s">
        <v>401</v>
      </c>
    </row>
    <row r="169" spans="8:8" x14ac:dyDescent="0.3">
      <c r="H169" t="s">
        <v>400</v>
      </c>
    </row>
    <row r="170" spans="8:8" x14ac:dyDescent="0.3">
      <c r="H170" t="s">
        <v>399</v>
      </c>
    </row>
    <row r="171" spans="8:8" x14ac:dyDescent="0.3">
      <c r="H171" t="s">
        <v>398</v>
      </c>
    </row>
    <row r="172" spans="8:8" x14ac:dyDescent="0.3">
      <c r="H172" t="s">
        <v>397</v>
      </c>
    </row>
    <row r="173" spans="8:8" x14ac:dyDescent="0.3">
      <c r="H173" t="s">
        <v>396</v>
      </c>
    </row>
    <row r="174" spans="8:8" x14ac:dyDescent="0.3">
      <c r="H174" t="s">
        <v>395</v>
      </c>
    </row>
    <row r="175" spans="8:8" x14ac:dyDescent="0.3">
      <c r="H175" t="s">
        <v>572</v>
      </c>
    </row>
    <row r="176" spans="8:8" x14ac:dyDescent="0.3">
      <c r="H176" t="s">
        <v>394</v>
      </c>
    </row>
    <row r="177" spans="8:8" x14ac:dyDescent="0.3">
      <c r="H177" t="s">
        <v>393</v>
      </c>
    </row>
    <row r="178" spans="8:8" x14ac:dyDescent="0.3">
      <c r="H178" t="s">
        <v>392</v>
      </c>
    </row>
    <row r="179" spans="8:8" x14ac:dyDescent="0.3">
      <c r="H179" t="s">
        <v>391</v>
      </c>
    </row>
    <row r="180" spans="8:8" x14ac:dyDescent="0.3">
      <c r="H180" t="s">
        <v>390</v>
      </c>
    </row>
    <row r="181" spans="8:8" x14ac:dyDescent="0.3">
      <c r="H181" t="s">
        <v>389</v>
      </c>
    </row>
    <row r="182" spans="8:8" x14ac:dyDescent="0.3">
      <c r="H182" t="s">
        <v>388</v>
      </c>
    </row>
    <row r="183" spans="8:8" x14ac:dyDescent="0.3">
      <c r="H183" t="s">
        <v>573</v>
      </c>
    </row>
    <row r="184" spans="8:8" x14ac:dyDescent="0.3">
      <c r="H184" t="s">
        <v>387</v>
      </c>
    </row>
    <row r="185" spans="8:8" x14ac:dyDescent="0.3">
      <c r="H185" t="s">
        <v>386</v>
      </c>
    </row>
    <row r="186" spans="8:8" x14ac:dyDescent="0.3">
      <c r="H186" t="s">
        <v>385</v>
      </c>
    </row>
    <row r="187" spans="8:8" x14ac:dyDescent="0.3">
      <c r="H187" t="s">
        <v>384</v>
      </c>
    </row>
    <row r="188" spans="8:8" x14ac:dyDescent="0.3">
      <c r="H188" t="s">
        <v>383</v>
      </c>
    </row>
    <row r="189" spans="8:8" x14ac:dyDescent="0.3">
      <c r="H189" t="s">
        <v>382</v>
      </c>
    </row>
    <row r="190" spans="8:8" x14ac:dyDescent="0.3">
      <c r="H190" t="s">
        <v>381</v>
      </c>
    </row>
    <row r="191" spans="8:8" x14ac:dyDescent="0.3">
      <c r="H191" t="s">
        <v>380</v>
      </c>
    </row>
    <row r="192" spans="8:8" x14ac:dyDescent="0.3">
      <c r="H192" t="s">
        <v>379</v>
      </c>
    </row>
    <row r="193" spans="8:8" x14ac:dyDescent="0.3">
      <c r="H193" t="s">
        <v>378</v>
      </c>
    </row>
    <row r="194" spans="8:8" x14ac:dyDescent="0.3">
      <c r="H194" t="s">
        <v>377</v>
      </c>
    </row>
    <row r="195" spans="8:8" x14ac:dyDescent="0.3">
      <c r="H195" t="s">
        <v>376</v>
      </c>
    </row>
    <row r="196" spans="8:8" x14ac:dyDescent="0.3">
      <c r="H196" t="s">
        <v>375</v>
      </c>
    </row>
    <row r="197" spans="8:8" x14ac:dyDescent="0.3">
      <c r="H197" t="s">
        <v>374</v>
      </c>
    </row>
    <row r="198" spans="8:8" x14ac:dyDescent="0.3">
      <c r="H198" t="s">
        <v>576</v>
      </c>
    </row>
    <row r="199" spans="8:8" x14ac:dyDescent="0.3">
      <c r="H199" t="s">
        <v>373</v>
      </c>
    </row>
    <row r="200" spans="8:8" x14ac:dyDescent="0.3">
      <c r="H200" t="s">
        <v>372</v>
      </c>
    </row>
    <row r="201" spans="8:8" x14ac:dyDescent="0.3">
      <c r="H201" t="s">
        <v>371</v>
      </c>
    </row>
    <row r="202" spans="8:8" x14ac:dyDescent="0.3">
      <c r="H202" t="s">
        <v>370</v>
      </c>
    </row>
    <row r="203" spans="8:8" x14ac:dyDescent="0.3">
      <c r="H203" t="s">
        <v>369</v>
      </c>
    </row>
    <row r="204" spans="8:8" x14ac:dyDescent="0.3">
      <c r="H204" t="s">
        <v>368</v>
      </c>
    </row>
    <row r="205" spans="8:8" x14ac:dyDescent="0.3">
      <c r="H205" t="s">
        <v>367</v>
      </c>
    </row>
    <row r="206" spans="8:8" x14ac:dyDescent="0.3">
      <c r="H206" t="s">
        <v>366</v>
      </c>
    </row>
    <row r="207" spans="8:8" x14ac:dyDescent="0.3">
      <c r="H207" t="s">
        <v>365</v>
      </c>
    </row>
    <row r="208" spans="8:8" x14ac:dyDescent="0.3">
      <c r="H208" t="s">
        <v>364</v>
      </c>
    </row>
    <row r="209" spans="8:8" x14ac:dyDescent="0.3">
      <c r="H209" t="s">
        <v>363</v>
      </c>
    </row>
    <row r="210" spans="8:8" x14ac:dyDescent="0.3">
      <c r="H210" t="s">
        <v>362</v>
      </c>
    </row>
    <row r="211" spans="8:8" x14ac:dyDescent="0.3">
      <c r="H211" t="s">
        <v>44</v>
      </c>
    </row>
    <row r="212" spans="8:8" x14ac:dyDescent="0.3">
      <c r="H212" t="s">
        <v>45</v>
      </c>
    </row>
    <row r="213" spans="8:8" x14ac:dyDescent="0.3">
      <c r="H213" t="s">
        <v>46</v>
      </c>
    </row>
    <row r="214" spans="8:8" x14ac:dyDescent="0.3">
      <c r="H214" t="s">
        <v>361</v>
      </c>
    </row>
    <row r="215" spans="8:8" x14ac:dyDescent="0.3">
      <c r="H215" t="s">
        <v>360</v>
      </c>
    </row>
    <row r="216" spans="8:8" x14ac:dyDescent="0.3">
      <c r="H216" t="s">
        <v>359</v>
      </c>
    </row>
    <row r="217" spans="8:8" x14ac:dyDescent="0.3">
      <c r="H217" t="s">
        <v>47</v>
      </c>
    </row>
    <row r="218" spans="8:8" x14ac:dyDescent="0.3">
      <c r="H218" t="s">
        <v>358</v>
      </c>
    </row>
    <row r="219" spans="8:8" x14ac:dyDescent="0.3">
      <c r="H219" t="s">
        <v>357</v>
      </c>
    </row>
    <row r="220" spans="8:8" x14ac:dyDescent="0.3">
      <c r="H220" t="s">
        <v>356</v>
      </c>
    </row>
    <row r="221" spans="8:8" x14ac:dyDescent="0.3">
      <c r="H221" t="s">
        <v>355</v>
      </c>
    </row>
    <row r="222" spans="8:8" x14ac:dyDescent="0.3">
      <c r="H222" t="s">
        <v>354</v>
      </c>
    </row>
    <row r="223" spans="8:8" x14ac:dyDescent="0.3">
      <c r="H223" t="s">
        <v>353</v>
      </c>
    </row>
    <row r="224" spans="8:8" x14ac:dyDescent="0.3">
      <c r="H224" t="s">
        <v>352</v>
      </c>
    </row>
    <row r="225" spans="8:8" x14ac:dyDescent="0.3">
      <c r="H225" t="s">
        <v>351</v>
      </c>
    </row>
    <row r="226" spans="8:8" x14ac:dyDescent="0.3">
      <c r="H226" t="s">
        <v>350</v>
      </c>
    </row>
    <row r="227" spans="8:8" x14ac:dyDescent="0.3">
      <c r="H227" t="s">
        <v>349</v>
      </c>
    </row>
    <row r="228" spans="8:8" x14ac:dyDescent="0.3">
      <c r="H228" t="s">
        <v>569</v>
      </c>
    </row>
    <row r="229" spans="8:8" x14ac:dyDescent="0.3">
      <c r="H229" t="s">
        <v>348</v>
      </c>
    </row>
    <row r="230" spans="8:8" x14ac:dyDescent="0.3">
      <c r="H230" t="s">
        <v>347</v>
      </c>
    </row>
    <row r="231" spans="8:8" x14ac:dyDescent="0.3">
      <c r="H231" t="s">
        <v>346</v>
      </c>
    </row>
    <row r="232" spans="8:8" x14ac:dyDescent="0.3">
      <c r="H232" t="s">
        <v>345</v>
      </c>
    </row>
    <row r="233" spans="8:8" x14ac:dyDescent="0.3">
      <c r="H233" t="s">
        <v>344</v>
      </c>
    </row>
    <row r="234" spans="8:8" x14ac:dyDescent="0.3">
      <c r="H234" t="s">
        <v>343</v>
      </c>
    </row>
    <row r="235" spans="8:8" x14ac:dyDescent="0.3">
      <c r="H235" t="s">
        <v>342</v>
      </c>
    </row>
    <row r="236" spans="8:8" x14ac:dyDescent="0.3">
      <c r="H236" t="s">
        <v>341</v>
      </c>
    </row>
    <row r="237" spans="8:8" x14ac:dyDescent="0.3">
      <c r="H237" t="s">
        <v>340</v>
      </c>
    </row>
    <row r="238" spans="8:8" x14ac:dyDescent="0.3">
      <c r="H238" t="s">
        <v>339</v>
      </c>
    </row>
    <row r="239" spans="8:8" x14ac:dyDescent="0.3">
      <c r="H239" t="s">
        <v>338</v>
      </c>
    </row>
    <row r="240" spans="8:8" x14ac:dyDescent="0.3">
      <c r="H240" t="s">
        <v>337</v>
      </c>
    </row>
    <row r="241" spans="8:8" x14ac:dyDescent="0.3">
      <c r="H241" t="s">
        <v>336</v>
      </c>
    </row>
    <row r="242" spans="8:8" x14ac:dyDescent="0.3">
      <c r="H242" t="s">
        <v>335</v>
      </c>
    </row>
    <row r="243" spans="8:8" x14ac:dyDescent="0.3">
      <c r="H243" t="s">
        <v>334</v>
      </c>
    </row>
    <row r="244" spans="8:8" x14ac:dyDescent="0.3">
      <c r="H244" t="s">
        <v>333</v>
      </c>
    </row>
    <row r="245" spans="8:8" x14ac:dyDescent="0.3">
      <c r="H245" t="s">
        <v>332</v>
      </c>
    </row>
    <row r="246" spans="8:8" x14ac:dyDescent="0.3">
      <c r="H246" t="s">
        <v>331</v>
      </c>
    </row>
    <row r="247" spans="8:8" x14ac:dyDescent="0.3">
      <c r="H247" t="s">
        <v>330</v>
      </c>
    </row>
    <row r="248" spans="8:8" x14ac:dyDescent="0.3">
      <c r="H248" t="s">
        <v>329</v>
      </c>
    </row>
    <row r="249" spans="8:8" x14ac:dyDescent="0.3">
      <c r="H249" t="s">
        <v>328</v>
      </c>
    </row>
    <row r="250" spans="8:8" x14ac:dyDescent="0.3">
      <c r="H250" t="s">
        <v>327</v>
      </c>
    </row>
    <row r="251" spans="8:8" x14ac:dyDescent="0.3">
      <c r="H251" t="s">
        <v>326</v>
      </c>
    </row>
    <row r="252" spans="8:8" x14ac:dyDescent="0.3">
      <c r="H252" t="s">
        <v>325</v>
      </c>
    </row>
    <row r="253" spans="8:8" x14ac:dyDescent="0.3">
      <c r="H253" t="s">
        <v>324</v>
      </c>
    </row>
    <row r="254" spans="8:8" x14ac:dyDescent="0.3">
      <c r="H254" t="s">
        <v>323</v>
      </c>
    </row>
    <row r="255" spans="8:8" x14ac:dyDescent="0.3">
      <c r="H255" t="s">
        <v>322</v>
      </c>
    </row>
    <row r="256" spans="8:8" x14ac:dyDescent="0.3">
      <c r="H256" t="s">
        <v>321</v>
      </c>
    </row>
    <row r="257" spans="8:8" x14ac:dyDescent="0.3">
      <c r="H257" t="s">
        <v>320</v>
      </c>
    </row>
    <row r="258" spans="8:8" x14ac:dyDescent="0.3">
      <c r="H258" t="s">
        <v>319</v>
      </c>
    </row>
    <row r="259" spans="8:8" x14ac:dyDescent="0.3">
      <c r="H259" t="s">
        <v>318</v>
      </c>
    </row>
    <row r="260" spans="8:8" x14ac:dyDescent="0.3">
      <c r="H260" t="s">
        <v>317</v>
      </c>
    </row>
    <row r="261" spans="8:8" x14ac:dyDescent="0.3">
      <c r="H261" t="s">
        <v>316</v>
      </c>
    </row>
    <row r="262" spans="8:8" x14ac:dyDescent="0.3">
      <c r="H262" t="s">
        <v>48</v>
      </c>
    </row>
    <row r="263" spans="8:8" x14ac:dyDescent="0.3">
      <c r="H263" t="s">
        <v>49</v>
      </c>
    </row>
    <row r="264" spans="8:8" x14ac:dyDescent="0.3">
      <c r="H264" t="s">
        <v>315</v>
      </c>
    </row>
    <row r="265" spans="8:8" x14ac:dyDescent="0.3">
      <c r="H265" t="s">
        <v>314</v>
      </c>
    </row>
    <row r="266" spans="8:8" x14ac:dyDescent="0.3">
      <c r="H266" t="s">
        <v>313</v>
      </c>
    </row>
    <row r="267" spans="8:8" x14ac:dyDescent="0.3">
      <c r="H267" t="s">
        <v>312</v>
      </c>
    </row>
    <row r="268" spans="8:8" x14ac:dyDescent="0.3">
      <c r="H268" t="s">
        <v>311</v>
      </c>
    </row>
    <row r="269" spans="8:8" x14ac:dyDescent="0.3">
      <c r="H269" t="s">
        <v>310</v>
      </c>
    </row>
    <row r="270" spans="8:8" x14ac:dyDescent="0.3">
      <c r="H270" t="s">
        <v>309</v>
      </c>
    </row>
    <row r="271" spans="8:8" x14ac:dyDescent="0.3">
      <c r="H271" t="s">
        <v>308</v>
      </c>
    </row>
    <row r="272" spans="8:8" x14ac:dyDescent="0.3">
      <c r="H272" t="s">
        <v>307</v>
      </c>
    </row>
    <row r="273" spans="8:8" x14ac:dyDescent="0.3">
      <c r="H273" t="s">
        <v>306</v>
      </c>
    </row>
    <row r="274" spans="8:8" x14ac:dyDescent="0.3">
      <c r="H274" t="s">
        <v>305</v>
      </c>
    </row>
    <row r="275" spans="8:8" x14ac:dyDescent="0.3">
      <c r="H275" t="s">
        <v>304</v>
      </c>
    </row>
    <row r="276" spans="8:8" x14ac:dyDescent="0.3">
      <c r="H276" t="s">
        <v>303</v>
      </c>
    </row>
    <row r="277" spans="8:8" x14ac:dyDescent="0.3">
      <c r="H277" t="s">
        <v>302</v>
      </c>
    </row>
    <row r="278" spans="8:8" x14ac:dyDescent="0.3">
      <c r="H278" t="s">
        <v>301</v>
      </c>
    </row>
    <row r="279" spans="8:8" x14ac:dyDescent="0.3">
      <c r="H279" t="s">
        <v>300</v>
      </c>
    </row>
    <row r="280" spans="8:8" x14ac:dyDescent="0.3">
      <c r="H280" t="s">
        <v>299</v>
      </c>
    </row>
    <row r="281" spans="8:8" x14ac:dyDescent="0.3">
      <c r="H281" t="s">
        <v>298</v>
      </c>
    </row>
    <row r="282" spans="8:8" x14ac:dyDescent="0.3">
      <c r="H282" t="s">
        <v>297</v>
      </c>
    </row>
    <row r="283" spans="8:8" x14ac:dyDescent="0.3">
      <c r="H283" t="s">
        <v>296</v>
      </c>
    </row>
    <row r="284" spans="8:8" x14ac:dyDescent="0.3">
      <c r="H284" t="s">
        <v>295</v>
      </c>
    </row>
    <row r="285" spans="8:8" x14ac:dyDescent="0.3">
      <c r="H285" t="s">
        <v>294</v>
      </c>
    </row>
    <row r="286" spans="8:8" x14ac:dyDescent="0.3">
      <c r="H286" t="s">
        <v>293</v>
      </c>
    </row>
    <row r="287" spans="8:8" x14ac:dyDescent="0.3">
      <c r="H287" t="s">
        <v>292</v>
      </c>
    </row>
    <row r="288" spans="8:8" x14ac:dyDescent="0.3">
      <c r="H288" t="s">
        <v>291</v>
      </c>
    </row>
    <row r="289" spans="8:8" x14ac:dyDescent="0.3">
      <c r="H289" t="s">
        <v>290</v>
      </c>
    </row>
    <row r="290" spans="8:8" x14ac:dyDescent="0.3">
      <c r="H290" t="s">
        <v>289</v>
      </c>
    </row>
    <row r="291" spans="8:8" x14ac:dyDescent="0.3">
      <c r="H291" t="s">
        <v>288</v>
      </c>
    </row>
    <row r="292" spans="8:8" x14ac:dyDescent="0.3">
      <c r="H292" t="s">
        <v>287</v>
      </c>
    </row>
    <row r="293" spans="8:8" x14ac:dyDescent="0.3">
      <c r="H293" t="s">
        <v>286</v>
      </c>
    </row>
    <row r="294" spans="8:8" x14ac:dyDescent="0.3">
      <c r="H294" t="s">
        <v>285</v>
      </c>
    </row>
    <row r="295" spans="8:8" x14ac:dyDescent="0.3">
      <c r="H295" t="s">
        <v>284</v>
      </c>
    </row>
    <row r="296" spans="8:8" x14ac:dyDescent="0.3">
      <c r="H296" t="s">
        <v>283</v>
      </c>
    </row>
    <row r="297" spans="8:8" x14ac:dyDescent="0.3">
      <c r="H297" t="s">
        <v>282</v>
      </c>
    </row>
    <row r="298" spans="8:8" x14ac:dyDescent="0.3">
      <c r="H298" t="s">
        <v>281</v>
      </c>
    </row>
    <row r="299" spans="8:8" x14ac:dyDescent="0.3">
      <c r="H299" t="s">
        <v>280</v>
      </c>
    </row>
    <row r="300" spans="8:8" x14ac:dyDescent="0.3">
      <c r="H300" t="s">
        <v>279</v>
      </c>
    </row>
    <row r="301" spans="8:8" x14ac:dyDescent="0.3">
      <c r="H301" t="s">
        <v>278</v>
      </c>
    </row>
    <row r="302" spans="8:8" x14ac:dyDescent="0.3">
      <c r="H302" t="s">
        <v>277</v>
      </c>
    </row>
    <row r="303" spans="8:8" x14ac:dyDescent="0.3">
      <c r="H303" t="s">
        <v>276</v>
      </c>
    </row>
    <row r="304" spans="8:8" x14ac:dyDescent="0.3">
      <c r="H304" t="s">
        <v>275</v>
      </c>
    </row>
    <row r="305" spans="8:8" x14ac:dyDescent="0.3">
      <c r="H305" t="s">
        <v>274</v>
      </c>
    </row>
    <row r="306" spans="8:8" x14ac:dyDescent="0.3">
      <c r="H306" t="s">
        <v>273</v>
      </c>
    </row>
    <row r="307" spans="8:8" x14ac:dyDescent="0.3">
      <c r="H307" t="s">
        <v>272</v>
      </c>
    </row>
    <row r="308" spans="8:8" x14ac:dyDescent="0.3">
      <c r="H308" t="s">
        <v>271</v>
      </c>
    </row>
    <row r="309" spans="8:8" x14ac:dyDescent="0.3">
      <c r="H309" t="s">
        <v>270</v>
      </c>
    </row>
    <row r="310" spans="8:8" x14ac:dyDescent="0.3">
      <c r="H310" t="s">
        <v>269</v>
      </c>
    </row>
    <row r="311" spans="8:8" x14ac:dyDescent="0.3">
      <c r="H311" t="s">
        <v>268</v>
      </c>
    </row>
    <row r="312" spans="8:8" x14ac:dyDescent="0.3">
      <c r="H312" t="s">
        <v>267</v>
      </c>
    </row>
    <row r="313" spans="8:8" x14ac:dyDescent="0.3">
      <c r="H313" t="s">
        <v>50</v>
      </c>
    </row>
    <row r="314" spans="8:8" x14ac:dyDescent="0.3">
      <c r="H314" t="s">
        <v>51</v>
      </c>
    </row>
    <row r="315" spans="8:8" x14ac:dyDescent="0.3">
      <c r="H315" t="s">
        <v>52</v>
      </c>
    </row>
    <row r="316" spans="8:8" x14ac:dyDescent="0.3">
      <c r="H316" t="s">
        <v>53</v>
      </c>
    </row>
    <row r="317" spans="8:8" x14ac:dyDescent="0.3">
      <c r="H317" t="s">
        <v>54</v>
      </c>
    </row>
    <row r="318" spans="8:8" x14ac:dyDescent="0.3">
      <c r="H318" t="s">
        <v>55</v>
      </c>
    </row>
    <row r="319" spans="8:8" x14ac:dyDescent="0.3">
      <c r="H319" t="s">
        <v>56</v>
      </c>
    </row>
    <row r="320" spans="8:8" x14ac:dyDescent="0.3">
      <c r="H320" t="s">
        <v>57</v>
      </c>
    </row>
    <row r="321" spans="8:8" x14ac:dyDescent="0.3">
      <c r="H321" t="s">
        <v>58</v>
      </c>
    </row>
    <row r="322" spans="8:8" x14ac:dyDescent="0.3">
      <c r="H322" t="s">
        <v>59</v>
      </c>
    </row>
    <row r="323" spans="8:8" x14ac:dyDescent="0.3">
      <c r="H323" t="s">
        <v>60</v>
      </c>
    </row>
    <row r="324" spans="8:8" x14ac:dyDescent="0.3">
      <c r="H324" t="s">
        <v>61</v>
      </c>
    </row>
    <row r="325" spans="8:8" x14ac:dyDescent="0.3">
      <c r="H325" t="s">
        <v>62</v>
      </c>
    </row>
    <row r="326" spans="8:8" x14ac:dyDescent="0.3">
      <c r="H326" t="s">
        <v>63</v>
      </c>
    </row>
    <row r="327" spans="8:8" x14ac:dyDescent="0.3">
      <c r="H327" t="s">
        <v>64</v>
      </c>
    </row>
    <row r="328" spans="8:8" x14ac:dyDescent="0.3">
      <c r="H328" t="s">
        <v>65</v>
      </c>
    </row>
    <row r="329" spans="8:8" x14ac:dyDescent="0.3">
      <c r="H329" t="s">
        <v>66</v>
      </c>
    </row>
    <row r="330" spans="8:8" x14ac:dyDescent="0.3">
      <c r="H330" t="s">
        <v>67</v>
      </c>
    </row>
    <row r="331" spans="8:8" x14ac:dyDescent="0.3">
      <c r="H331" t="s">
        <v>68</v>
      </c>
    </row>
    <row r="332" spans="8:8" x14ac:dyDescent="0.3">
      <c r="H332" t="s">
        <v>69</v>
      </c>
    </row>
    <row r="333" spans="8:8" x14ac:dyDescent="0.3">
      <c r="H333" t="s">
        <v>70</v>
      </c>
    </row>
    <row r="334" spans="8:8" x14ac:dyDescent="0.3">
      <c r="H334" t="s">
        <v>266</v>
      </c>
    </row>
    <row r="335" spans="8:8" x14ac:dyDescent="0.3">
      <c r="H335" t="s">
        <v>265</v>
      </c>
    </row>
    <row r="336" spans="8:8" x14ac:dyDescent="0.3">
      <c r="H336" t="s">
        <v>578</v>
      </c>
    </row>
    <row r="337" spans="8:8" x14ac:dyDescent="0.3">
      <c r="H337" t="s">
        <v>264</v>
      </c>
    </row>
    <row r="338" spans="8:8" x14ac:dyDescent="0.3">
      <c r="H338" t="s">
        <v>263</v>
      </c>
    </row>
    <row r="339" spans="8:8" x14ac:dyDescent="0.3">
      <c r="H339" t="s">
        <v>262</v>
      </c>
    </row>
    <row r="340" spans="8:8" x14ac:dyDescent="0.3">
      <c r="H340" t="s">
        <v>261</v>
      </c>
    </row>
    <row r="341" spans="8:8" x14ac:dyDescent="0.3">
      <c r="H341" t="s">
        <v>260</v>
      </c>
    </row>
    <row r="342" spans="8:8" x14ac:dyDescent="0.3">
      <c r="H342" t="s">
        <v>259</v>
      </c>
    </row>
    <row r="343" spans="8:8" x14ac:dyDescent="0.3">
      <c r="H343" t="s">
        <v>258</v>
      </c>
    </row>
    <row r="344" spans="8:8" x14ac:dyDescent="0.3">
      <c r="H344" t="s">
        <v>257</v>
      </c>
    </row>
    <row r="345" spans="8:8" x14ac:dyDescent="0.3">
      <c r="H345" t="s">
        <v>256</v>
      </c>
    </row>
    <row r="346" spans="8:8" x14ac:dyDescent="0.3">
      <c r="H346" t="s">
        <v>255</v>
      </c>
    </row>
    <row r="347" spans="8:8" x14ac:dyDescent="0.3">
      <c r="H347" t="s">
        <v>254</v>
      </c>
    </row>
    <row r="348" spans="8:8" x14ac:dyDescent="0.3">
      <c r="H348" t="s">
        <v>253</v>
      </c>
    </row>
    <row r="349" spans="8:8" x14ac:dyDescent="0.3">
      <c r="H349" t="s">
        <v>71</v>
      </c>
    </row>
    <row r="350" spans="8:8" x14ac:dyDescent="0.3">
      <c r="H350" t="s">
        <v>72</v>
      </c>
    </row>
    <row r="351" spans="8:8" x14ac:dyDescent="0.3">
      <c r="H351" t="s">
        <v>73</v>
      </c>
    </row>
    <row r="352" spans="8:8" x14ac:dyDescent="0.3">
      <c r="H352" t="s">
        <v>252</v>
      </c>
    </row>
    <row r="353" spans="8:8" x14ac:dyDescent="0.3">
      <c r="H353" t="s">
        <v>251</v>
      </c>
    </row>
    <row r="354" spans="8:8" x14ac:dyDescent="0.3">
      <c r="H354" t="s">
        <v>74</v>
      </c>
    </row>
    <row r="355" spans="8:8" x14ac:dyDescent="0.3">
      <c r="H355" t="s">
        <v>562</v>
      </c>
    </row>
    <row r="356" spans="8:8" x14ac:dyDescent="0.3">
      <c r="H356" t="s">
        <v>250</v>
      </c>
    </row>
    <row r="357" spans="8:8" x14ac:dyDescent="0.3">
      <c r="H357" t="s">
        <v>249</v>
      </c>
    </row>
    <row r="358" spans="8:8" x14ac:dyDescent="0.3">
      <c r="H358" t="s">
        <v>248</v>
      </c>
    </row>
    <row r="359" spans="8:8" x14ac:dyDescent="0.3">
      <c r="H359" t="s">
        <v>247</v>
      </c>
    </row>
    <row r="360" spans="8:8" x14ac:dyDescent="0.3">
      <c r="H360" t="s">
        <v>246</v>
      </c>
    </row>
    <row r="361" spans="8:8" x14ac:dyDescent="0.3">
      <c r="H361" t="s">
        <v>245</v>
      </c>
    </row>
    <row r="362" spans="8:8" x14ac:dyDescent="0.3">
      <c r="H362" t="s">
        <v>244</v>
      </c>
    </row>
    <row r="363" spans="8:8" x14ac:dyDescent="0.3">
      <c r="H363" t="s">
        <v>577</v>
      </c>
    </row>
    <row r="364" spans="8:8" x14ac:dyDescent="0.3">
      <c r="H364" t="s">
        <v>243</v>
      </c>
    </row>
    <row r="365" spans="8:8" x14ac:dyDescent="0.3">
      <c r="H365" t="s">
        <v>242</v>
      </c>
    </row>
    <row r="366" spans="8:8" x14ac:dyDescent="0.3">
      <c r="H366" t="s">
        <v>241</v>
      </c>
    </row>
    <row r="367" spans="8:8" x14ac:dyDescent="0.3">
      <c r="H367" t="s">
        <v>567</v>
      </c>
    </row>
    <row r="368" spans="8:8" x14ac:dyDescent="0.3">
      <c r="H368" t="s">
        <v>240</v>
      </c>
    </row>
    <row r="369" spans="8:8" x14ac:dyDescent="0.3">
      <c r="H369" t="s">
        <v>579</v>
      </c>
    </row>
    <row r="370" spans="8:8" x14ac:dyDescent="0.3">
      <c r="H370" t="s">
        <v>239</v>
      </c>
    </row>
    <row r="371" spans="8:8" x14ac:dyDescent="0.3">
      <c r="H371" t="s">
        <v>238</v>
      </c>
    </row>
    <row r="372" spans="8:8" x14ac:dyDescent="0.3">
      <c r="H372" t="s">
        <v>237</v>
      </c>
    </row>
    <row r="373" spans="8:8" x14ac:dyDescent="0.3">
      <c r="H373" t="s">
        <v>236</v>
      </c>
    </row>
    <row r="374" spans="8:8" x14ac:dyDescent="0.3">
      <c r="H374" t="s">
        <v>563</v>
      </c>
    </row>
    <row r="375" spans="8:8" x14ac:dyDescent="0.3">
      <c r="H375" t="s">
        <v>235</v>
      </c>
    </row>
    <row r="376" spans="8:8" x14ac:dyDescent="0.3">
      <c r="H376" t="s">
        <v>75</v>
      </c>
    </row>
    <row r="377" spans="8:8" x14ac:dyDescent="0.3">
      <c r="H377" t="s">
        <v>76</v>
      </c>
    </row>
    <row r="378" spans="8:8" x14ac:dyDescent="0.3">
      <c r="H378" t="s">
        <v>77</v>
      </c>
    </row>
    <row r="379" spans="8:8" x14ac:dyDescent="0.3">
      <c r="H379" t="s">
        <v>564</v>
      </c>
    </row>
    <row r="380" spans="8:8" x14ac:dyDescent="0.3">
      <c r="H380" t="s">
        <v>78</v>
      </c>
    </row>
    <row r="381" spans="8:8" x14ac:dyDescent="0.3">
      <c r="H381" t="s">
        <v>574</v>
      </c>
    </row>
    <row r="382" spans="8:8" x14ac:dyDescent="0.3">
      <c r="H382" t="s">
        <v>234</v>
      </c>
    </row>
    <row r="383" spans="8:8" x14ac:dyDescent="0.3">
      <c r="H383" t="s">
        <v>582</v>
      </c>
    </row>
    <row r="384" spans="8:8" x14ac:dyDescent="0.3">
      <c r="H384" t="s">
        <v>233</v>
      </c>
    </row>
    <row r="385" spans="8:8" x14ac:dyDescent="0.3">
      <c r="H385" t="s">
        <v>232</v>
      </c>
    </row>
    <row r="386" spans="8:8" x14ac:dyDescent="0.3">
      <c r="H386" t="s">
        <v>231</v>
      </c>
    </row>
    <row r="387" spans="8:8" x14ac:dyDescent="0.3">
      <c r="H387" t="s">
        <v>230</v>
      </c>
    </row>
    <row r="388" spans="8:8" x14ac:dyDescent="0.3">
      <c r="H388" t="s">
        <v>229</v>
      </c>
    </row>
    <row r="389" spans="8:8" x14ac:dyDescent="0.3">
      <c r="H389" t="s">
        <v>228</v>
      </c>
    </row>
    <row r="390" spans="8:8" x14ac:dyDescent="0.3">
      <c r="H390" t="s">
        <v>227</v>
      </c>
    </row>
    <row r="391" spans="8:8" x14ac:dyDescent="0.3">
      <c r="H391" t="s">
        <v>226</v>
      </c>
    </row>
    <row r="392" spans="8:8" x14ac:dyDescent="0.3">
      <c r="H392" t="s">
        <v>225</v>
      </c>
    </row>
    <row r="393" spans="8:8" x14ac:dyDescent="0.3">
      <c r="H393" t="s">
        <v>224</v>
      </c>
    </row>
    <row r="394" spans="8:8" x14ac:dyDescent="0.3">
      <c r="H394" t="s">
        <v>223</v>
      </c>
    </row>
    <row r="395" spans="8:8" x14ac:dyDescent="0.3">
      <c r="H395" t="s">
        <v>222</v>
      </c>
    </row>
    <row r="396" spans="8:8" x14ac:dyDescent="0.3">
      <c r="H396" t="s">
        <v>221</v>
      </c>
    </row>
    <row r="397" spans="8:8" x14ac:dyDescent="0.3">
      <c r="H397" t="s">
        <v>220</v>
      </c>
    </row>
    <row r="398" spans="8:8" x14ac:dyDescent="0.3">
      <c r="H398" t="s">
        <v>219</v>
      </c>
    </row>
    <row r="399" spans="8:8" x14ac:dyDescent="0.3">
      <c r="H399" t="s">
        <v>218</v>
      </c>
    </row>
    <row r="400" spans="8:8" x14ac:dyDescent="0.3">
      <c r="H400" t="s">
        <v>217</v>
      </c>
    </row>
    <row r="401" spans="8:8" x14ac:dyDescent="0.3">
      <c r="H401" t="s">
        <v>216</v>
      </c>
    </row>
    <row r="402" spans="8:8" x14ac:dyDescent="0.3">
      <c r="H402" t="s">
        <v>215</v>
      </c>
    </row>
    <row r="403" spans="8:8" x14ac:dyDescent="0.3">
      <c r="H403" t="s">
        <v>214</v>
      </c>
    </row>
    <row r="404" spans="8:8" x14ac:dyDescent="0.3">
      <c r="H404" t="s">
        <v>580</v>
      </c>
    </row>
    <row r="405" spans="8:8" x14ac:dyDescent="0.3">
      <c r="H405" t="s">
        <v>213</v>
      </c>
    </row>
    <row r="406" spans="8:8" x14ac:dyDescent="0.3">
      <c r="H406" t="s">
        <v>212</v>
      </c>
    </row>
    <row r="407" spans="8:8" x14ac:dyDescent="0.3">
      <c r="H407" t="s">
        <v>211</v>
      </c>
    </row>
    <row r="408" spans="8:8" x14ac:dyDescent="0.3">
      <c r="H408" t="s">
        <v>210</v>
      </c>
    </row>
    <row r="409" spans="8:8" x14ac:dyDescent="0.3">
      <c r="H409" t="s">
        <v>209</v>
      </c>
    </row>
    <row r="410" spans="8:8" x14ac:dyDescent="0.3">
      <c r="H410" t="s">
        <v>208</v>
      </c>
    </row>
    <row r="411" spans="8:8" x14ac:dyDescent="0.3">
      <c r="H411" t="s">
        <v>79</v>
      </c>
    </row>
    <row r="412" spans="8:8" x14ac:dyDescent="0.3">
      <c r="H412" t="s">
        <v>80</v>
      </c>
    </row>
    <row r="413" spans="8:8" x14ac:dyDescent="0.3">
      <c r="H413" t="s">
        <v>81</v>
      </c>
    </row>
    <row r="414" spans="8:8" x14ac:dyDescent="0.3">
      <c r="H414" t="s">
        <v>82</v>
      </c>
    </row>
    <row r="415" spans="8:8" x14ac:dyDescent="0.3">
      <c r="H415" t="s">
        <v>83</v>
      </c>
    </row>
    <row r="416" spans="8:8" x14ac:dyDescent="0.3">
      <c r="H416" t="s">
        <v>84</v>
      </c>
    </row>
    <row r="417" spans="8:8" x14ac:dyDescent="0.3">
      <c r="H417" t="s">
        <v>85</v>
      </c>
    </row>
    <row r="418" spans="8:8" x14ac:dyDescent="0.3">
      <c r="H418" t="s">
        <v>86</v>
      </c>
    </row>
    <row r="419" spans="8:8" x14ac:dyDescent="0.3">
      <c r="H419" t="s">
        <v>207</v>
      </c>
    </row>
    <row r="420" spans="8:8" x14ac:dyDescent="0.3">
      <c r="H420" t="s">
        <v>206</v>
      </c>
    </row>
    <row r="421" spans="8:8" x14ac:dyDescent="0.3">
      <c r="H421" t="s">
        <v>205</v>
      </c>
    </row>
    <row r="422" spans="8:8" x14ac:dyDescent="0.3">
      <c r="H422" t="s">
        <v>204</v>
      </c>
    </row>
    <row r="423" spans="8:8" x14ac:dyDescent="0.3">
      <c r="H423" t="s">
        <v>203</v>
      </c>
    </row>
    <row r="424" spans="8:8" x14ac:dyDescent="0.3">
      <c r="H424" t="s">
        <v>202</v>
      </c>
    </row>
    <row r="425" spans="8:8" x14ac:dyDescent="0.3">
      <c r="H425" t="s">
        <v>201</v>
      </c>
    </row>
    <row r="426" spans="8:8" x14ac:dyDescent="0.3">
      <c r="H426" t="s">
        <v>200</v>
      </c>
    </row>
    <row r="427" spans="8:8" x14ac:dyDescent="0.3">
      <c r="H427" t="s">
        <v>199</v>
      </c>
    </row>
    <row r="428" spans="8:8" x14ac:dyDescent="0.3">
      <c r="H428" t="s">
        <v>198</v>
      </c>
    </row>
    <row r="429" spans="8:8" x14ac:dyDescent="0.3">
      <c r="H429" t="s">
        <v>197</v>
      </c>
    </row>
    <row r="430" spans="8:8" x14ac:dyDescent="0.3">
      <c r="H430" t="s">
        <v>196</v>
      </c>
    </row>
    <row r="431" spans="8:8" x14ac:dyDescent="0.3">
      <c r="H431" t="s">
        <v>195</v>
      </c>
    </row>
    <row r="432" spans="8:8" x14ac:dyDescent="0.3">
      <c r="H432" t="s">
        <v>194</v>
      </c>
    </row>
    <row r="433" spans="8:8" x14ac:dyDescent="0.3">
      <c r="H433" t="s">
        <v>193</v>
      </c>
    </row>
    <row r="434" spans="8:8" x14ac:dyDescent="0.3">
      <c r="H434" t="s">
        <v>192</v>
      </c>
    </row>
    <row r="435" spans="8:8" x14ac:dyDescent="0.3">
      <c r="H435" t="s">
        <v>191</v>
      </c>
    </row>
    <row r="436" spans="8:8" x14ac:dyDescent="0.3">
      <c r="H436" t="s">
        <v>190</v>
      </c>
    </row>
    <row r="437" spans="8:8" x14ac:dyDescent="0.3">
      <c r="H437" t="s">
        <v>570</v>
      </c>
    </row>
    <row r="438" spans="8:8" x14ac:dyDescent="0.3">
      <c r="H438" t="s">
        <v>189</v>
      </c>
    </row>
    <row r="439" spans="8:8" x14ac:dyDescent="0.3">
      <c r="H439" t="s">
        <v>188</v>
      </c>
    </row>
    <row r="440" spans="8:8" x14ac:dyDescent="0.3">
      <c r="H440" t="s">
        <v>187</v>
      </c>
    </row>
    <row r="441" spans="8:8" x14ac:dyDescent="0.3">
      <c r="H441" t="s">
        <v>186</v>
      </c>
    </row>
    <row r="442" spans="8:8" x14ac:dyDescent="0.3">
      <c r="H442" t="s">
        <v>185</v>
      </c>
    </row>
    <row r="443" spans="8:8" x14ac:dyDescent="0.3">
      <c r="H443" t="s">
        <v>184</v>
      </c>
    </row>
    <row r="444" spans="8:8" x14ac:dyDescent="0.3">
      <c r="H444" t="s">
        <v>183</v>
      </c>
    </row>
    <row r="445" spans="8:8" x14ac:dyDescent="0.3">
      <c r="H445" t="s">
        <v>182</v>
      </c>
    </row>
    <row r="446" spans="8:8" x14ac:dyDescent="0.3">
      <c r="H446" t="s">
        <v>181</v>
      </c>
    </row>
    <row r="447" spans="8:8" x14ac:dyDescent="0.3">
      <c r="H447" t="s">
        <v>180</v>
      </c>
    </row>
    <row r="448" spans="8:8" x14ac:dyDescent="0.3">
      <c r="H448" t="s">
        <v>571</v>
      </c>
    </row>
    <row r="449" spans="8:8" x14ac:dyDescent="0.3">
      <c r="H449" t="s">
        <v>179</v>
      </c>
    </row>
    <row r="450" spans="8:8" x14ac:dyDescent="0.3">
      <c r="H450" t="s">
        <v>178</v>
      </c>
    </row>
    <row r="451" spans="8:8" x14ac:dyDescent="0.3">
      <c r="H451" t="s">
        <v>177</v>
      </c>
    </row>
    <row r="452" spans="8:8" x14ac:dyDescent="0.3">
      <c r="H452" t="s">
        <v>176</v>
      </c>
    </row>
    <row r="453" spans="8:8" x14ac:dyDescent="0.3">
      <c r="H453" t="s">
        <v>175</v>
      </c>
    </row>
    <row r="454" spans="8:8" x14ac:dyDescent="0.3">
      <c r="H454" t="s">
        <v>174</v>
      </c>
    </row>
    <row r="455" spans="8:8" x14ac:dyDescent="0.3">
      <c r="H455" t="s">
        <v>173</v>
      </c>
    </row>
    <row r="456" spans="8:8" x14ac:dyDescent="0.3">
      <c r="H456" t="s">
        <v>172</v>
      </c>
    </row>
    <row r="457" spans="8:8" x14ac:dyDescent="0.3">
      <c r="H457" t="s">
        <v>171</v>
      </c>
    </row>
    <row r="458" spans="8:8" x14ac:dyDescent="0.3">
      <c r="H458" t="s">
        <v>170</v>
      </c>
    </row>
    <row r="459" spans="8:8" x14ac:dyDescent="0.3">
      <c r="H459" t="s">
        <v>169</v>
      </c>
    </row>
    <row r="460" spans="8:8" x14ac:dyDescent="0.3">
      <c r="H460" t="s">
        <v>168</v>
      </c>
    </row>
    <row r="461" spans="8:8" x14ac:dyDescent="0.3">
      <c r="H461" t="s">
        <v>167</v>
      </c>
    </row>
    <row r="462" spans="8:8" x14ac:dyDescent="0.3">
      <c r="H462" t="s">
        <v>166</v>
      </c>
    </row>
    <row r="463" spans="8:8" x14ac:dyDescent="0.3">
      <c r="H463" t="s">
        <v>165</v>
      </c>
    </row>
    <row r="464" spans="8:8" x14ac:dyDescent="0.3">
      <c r="H464" t="s">
        <v>164</v>
      </c>
    </row>
    <row r="465" spans="8:8" x14ac:dyDescent="0.3">
      <c r="H465" t="s">
        <v>163</v>
      </c>
    </row>
    <row r="466" spans="8:8" x14ac:dyDescent="0.3">
      <c r="H466" t="s">
        <v>162</v>
      </c>
    </row>
    <row r="467" spans="8:8" x14ac:dyDescent="0.3">
      <c r="H467" t="s">
        <v>161</v>
      </c>
    </row>
    <row r="468" spans="8:8" x14ac:dyDescent="0.3">
      <c r="H468" t="s">
        <v>160</v>
      </c>
    </row>
    <row r="469" spans="8:8" x14ac:dyDescent="0.3">
      <c r="H469" t="s">
        <v>159</v>
      </c>
    </row>
    <row r="470" spans="8:8" x14ac:dyDescent="0.3">
      <c r="H470" t="s">
        <v>158</v>
      </c>
    </row>
    <row r="471" spans="8:8" x14ac:dyDescent="0.3">
      <c r="H471" t="s">
        <v>157</v>
      </c>
    </row>
    <row r="472" spans="8:8" x14ac:dyDescent="0.3">
      <c r="H472" t="s">
        <v>156</v>
      </c>
    </row>
    <row r="473" spans="8:8" x14ac:dyDescent="0.3">
      <c r="H473" t="s">
        <v>155</v>
      </c>
    </row>
    <row r="474" spans="8:8" x14ac:dyDescent="0.3">
      <c r="H474" t="s">
        <v>154</v>
      </c>
    </row>
    <row r="475" spans="8:8" x14ac:dyDescent="0.3">
      <c r="H475" t="s">
        <v>153</v>
      </c>
    </row>
    <row r="476" spans="8:8" x14ac:dyDescent="0.3">
      <c r="H476" t="s">
        <v>152</v>
      </c>
    </row>
    <row r="477" spans="8:8" x14ac:dyDescent="0.3">
      <c r="H477" t="s">
        <v>151</v>
      </c>
    </row>
    <row r="478" spans="8:8" x14ac:dyDescent="0.3">
      <c r="H478" t="s">
        <v>150</v>
      </c>
    </row>
    <row r="479" spans="8:8" x14ac:dyDescent="0.3">
      <c r="H479" t="s">
        <v>149</v>
      </c>
    </row>
    <row r="480" spans="8:8" x14ac:dyDescent="0.3">
      <c r="H480" t="s">
        <v>148</v>
      </c>
    </row>
    <row r="481" spans="8:8" x14ac:dyDescent="0.3">
      <c r="H481" t="s">
        <v>147</v>
      </c>
    </row>
    <row r="482" spans="8:8" x14ac:dyDescent="0.3">
      <c r="H482" t="s">
        <v>146</v>
      </c>
    </row>
    <row r="483" spans="8:8" x14ac:dyDescent="0.3">
      <c r="H483" t="s">
        <v>145</v>
      </c>
    </row>
    <row r="484" spans="8:8" x14ac:dyDescent="0.3">
      <c r="H484" t="s">
        <v>144</v>
      </c>
    </row>
    <row r="485" spans="8:8" x14ac:dyDescent="0.3">
      <c r="H485" t="s">
        <v>575</v>
      </c>
    </row>
    <row r="486" spans="8:8" x14ac:dyDescent="0.3">
      <c r="H486" t="s">
        <v>143</v>
      </c>
    </row>
    <row r="487" spans="8:8" x14ac:dyDescent="0.3">
      <c r="H487" t="s">
        <v>142</v>
      </c>
    </row>
    <row r="488" spans="8:8" x14ac:dyDescent="0.3">
      <c r="H488" t="s">
        <v>565</v>
      </c>
    </row>
    <row r="489" spans="8:8" x14ac:dyDescent="0.3">
      <c r="H489" t="s">
        <v>141</v>
      </c>
    </row>
    <row r="490" spans="8:8" x14ac:dyDescent="0.3">
      <c r="H490" t="s">
        <v>87</v>
      </c>
    </row>
    <row r="491" spans="8:8" x14ac:dyDescent="0.3">
      <c r="H491" t="s">
        <v>88</v>
      </c>
    </row>
    <row r="492" spans="8:8" x14ac:dyDescent="0.3">
      <c r="H492" t="s">
        <v>89</v>
      </c>
    </row>
    <row r="493" spans="8:8" x14ac:dyDescent="0.3">
      <c r="H493" t="s">
        <v>140</v>
      </c>
    </row>
    <row r="494" spans="8:8" x14ac:dyDescent="0.3">
      <c r="H494" t="s">
        <v>139</v>
      </c>
    </row>
    <row r="495" spans="8:8" x14ac:dyDescent="0.3">
      <c r="H495" t="s">
        <v>138</v>
      </c>
    </row>
    <row r="496" spans="8:8" x14ac:dyDescent="0.3">
      <c r="H496" t="s">
        <v>137</v>
      </c>
    </row>
    <row r="497" spans="8:8" x14ac:dyDescent="0.3">
      <c r="H497" t="s">
        <v>136</v>
      </c>
    </row>
    <row r="498" spans="8:8" x14ac:dyDescent="0.3">
      <c r="H498" t="s">
        <v>135</v>
      </c>
    </row>
    <row r="499" spans="8:8" x14ac:dyDescent="0.3">
      <c r="H499" t="s">
        <v>584</v>
      </c>
    </row>
    <row r="500" spans="8:8" x14ac:dyDescent="0.3">
      <c r="H500" t="s">
        <v>134</v>
      </c>
    </row>
    <row r="501" spans="8:8" x14ac:dyDescent="0.3">
      <c r="H501" t="s">
        <v>133</v>
      </c>
    </row>
    <row r="502" spans="8:8" x14ac:dyDescent="0.3">
      <c r="H502" t="s">
        <v>132</v>
      </c>
    </row>
    <row r="503" spans="8:8" x14ac:dyDescent="0.3">
      <c r="H503" t="s">
        <v>131</v>
      </c>
    </row>
    <row r="504" spans="8:8" x14ac:dyDescent="0.3">
      <c r="H504" t="s">
        <v>585</v>
      </c>
    </row>
    <row r="505" spans="8:8" x14ac:dyDescent="0.3">
      <c r="H505" t="s">
        <v>130</v>
      </c>
    </row>
    <row r="506" spans="8:8" x14ac:dyDescent="0.3">
      <c r="H506" t="s">
        <v>129</v>
      </c>
    </row>
    <row r="507" spans="8:8" x14ac:dyDescent="0.3">
      <c r="H507" t="s">
        <v>128</v>
      </c>
    </row>
    <row r="508" spans="8:8" x14ac:dyDescent="0.3">
      <c r="H508" t="s">
        <v>127</v>
      </c>
    </row>
    <row r="509" spans="8:8" x14ac:dyDescent="0.3">
      <c r="H509" t="s">
        <v>126</v>
      </c>
    </row>
    <row r="510" spans="8:8" x14ac:dyDescent="0.3">
      <c r="H510" t="s">
        <v>125</v>
      </c>
    </row>
    <row r="511" spans="8:8" x14ac:dyDescent="0.3">
      <c r="H511" t="s">
        <v>124</v>
      </c>
    </row>
    <row r="512" spans="8:8" x14ac:dyDescent="0.3">
      <c r="H512" t="s">
        <v>123</v>
      </c>
    </row>
    <row r="513" spans="8:8" x14ac:dyDescent="0.3">
      <c r="H513" t="s">
        <v>583</v>
      </c>
    </row>
    <row r="514" spans="8:8" x14ac:dyDescent="0.3">
      <c r="H514" t="s">
        <v>122</v>
      </c>
    </row>
    <row r="515" spans="8:8" x14ac:dyDescent="0.3">
      <c r="H515" t="s">
        <v>121</v>
      </c>
    </row>
    <row r="516" spans="8:8" x14ac:dyDescent="0.3">
      <c r="H516" t="s">
        <v>120</v>
      </c>
    </row>
    <row r="517" spans="8:8" x14ac:dyDescent="0.3">
      <c r="H517" t="s">
        <v>119</v>
      </c>
    </row>
    <row r="518" spans="8:8" x14ac:dyDescent="0.3">
      <c r="H518" t="s">
        <v>118</v>
      </c>
    </row>
    <row r="519" spans="8:8" x14ac:dyDescent="0.3">
      <c r="H519" t="s">
        <v>117</v>
      </c>
    </row>
    <row r="520" spans="8:8" x14ac:dyDescent="0.3">
      <c r="H520" t="s">
        <v>116</v>
      </c>
    </row>
    <row r="521" spans="8:8" x14ac:dyDescent="0.3">
      <c r="H521" t="s">
        <v>115</v>
      </c>
    </row>
    <row r="522" spans="8:8" x14ac:dyDescent="0.3">
      <c r="H522" t="s">
        <v>114</v>
      </c>
    </row>
    <row r="523" spans="8:8" x14ac:dyDescent="0.3">
      <c r="H523" t="s">
        <v>113</v>
      </c>
    </row>
    <row r="524" spans="8:8" x14ac:dyDescent="0.3">
      <c r="H524" t="s">
        <v>112</v>
      </c>
    </row>
    <row r="525" spans="8:8" x14ac:dyDescent="0.3">
      <c r="H525" t="s">
        <v>111</v>
      </c>
    </row>
    <row r="526" spans="8:8" x14ac:dyDescent="0.3">
      <c r="H526" t="s">
        <v>110</v>
      </c>
    </row>
    <row r="527" spans="8:8" x14ac:dyDescent="0.3">
      <c r="H527" t="s">
        <v>109</v>
      </c>
    </row>
    <row r="528" spans="8:8" x14ac:dyDescent="0.3">
      <c r="H528" t="s">
        <v>108</v>
      </c>
    </row>
    <row r="529" spans="8:8" x14ac:dyDescent="0.3">
      <c r="H529" t="s">
        <v>107</v>
      </c>
    </row>
    <row r="530" spans="8:8" x14ac:dyDescent="0.3">
      <c r="H530" t="s">
        <v>106</v>
      </c>
    </row>
    <row r="531" spans="8:8" x14ac:dyDescent="0.3">
      <c r="H531" t="s">
        <v>105</v>
      </c>
    </row>
    <row r="532" spans="8:8" x14ac:dyDescent="0.3">
      <c r="H532" t="s">
        <v>104</v>
      </c>
    </row>
    <row r="533" spans="8:8" x14ac:dyDescent="0.3">
      <c r="H533" t="s">
        <v>103</v>
      </c>
    </row>
    <row r="534" spans="8:8" x14ac:dyDescent="0.3">
      <c r="H534" t="s">
        <v>102</v>
      </c>
    </row>
    <row r="535" spans="8:8" x14ac:dyDescent="0.3">
      <c r="H535" t="s">
        <v>101</v>
      </c>
    </row>
    <row r="536" spans="8:8" x14ac:dyDescent="0.3">
      <c r="H536" t="s">
        <v>100</v>
      </c>
    </row>
    <row r="537" spans="8:8" x14ac:dyDescent="0.3">
      <c r="H537" t="s">
        <v>99</v>
      </c>
    </row>
    <row r="538" spans="8:8" x14ac:dyDescent="0.3">
      <c r="H538" t="s">
        <v>98</v>
      </c>
    </row>
    <row r="539" spans="8:8" x14ac:dyDescent="0.3">
      <c r="H539" t="s">
        <v>97</v>
      </c>
    </row>
    <row r="540" spans="8:8" x14ac:dyDescent="0.3">
      <c r="H540" t="s">
        <v>96</v>
      </c>
    </row>
    <row r="541" spans="8:8" x14ac:dyDescent="0.3">
      <c r="H541" s="1"/>
    </row>
    <row r="542" spans="8:8" x14ac:dyDescent="0.3">
      <c r="H542" s="1"/>
    </row>
    <row r="543" spans="8:8" x14ac:dyDescent="0.3">
      <c r="H543" s="1"/>
    </row>
    <row r="544" spans="8:8" x14ac:dyDescent="0.3">
      <c r="H544" s="1"/>
    </row>
    <row r="545" spans="8:8" x14ac:dyDescent="0.3">
      <c r="H545" s="1"/>
    </row>
    <row r="546" spans="8:8" x14ac:dyDescent="0.3">
      <c r="H546" s="1"/>
    </row>
    <row r="547" spans="8:8" x14ac:dyDescent="0.3">
      <c r="H547" s="1"/>
    </row>
    <row r="548" spans="8:8" x14ac:dyDescent="0.3">
      <c r="H548" s="1"/>
    </row>
    <row r="549" spans="8:8" x14ac:dyDescent="0.3">
      <c r="H549" s="1"/>
    </row>
    <row r="550" spans="8:8" x14ac:dyDescent="0.3">
      <c r="H550" s="1"/>
    </row>
    <row r="551" spans="8:8" x14ac:dyDescent="0.3">
      <c r="H551" s="1"/>
    </row>
    <row r="552" spans="8:8" x14ac:dyDescent="0.3">
      <c r="H552" s="1"/>
    </row>
    <row r="553" spans="8:8" x14ac:dyDescent="0.3">
      <c r="H553" s="1"/>
    </row>
    <row r="554" spans="8:8" x14ac:dyDescent="0.3">
      <c r="H554" s="1"/>
    </row>
    <row r="555" spans="8:8" x14ac:dyDescent="0.3">
      <c r="H555" s="1"/>
    </row>
    <row r="556" spans="8:8" x14ac:dyDescent="0.3">
      <c r="H556" s="1"/>
    </row>
    <row r="557" spans="8:8" x14ac:dyDescent="0.3">
      <c r="H557" s="1"/>
    </row>
    <row r="558" spans="8:8" x14ac:dyDescent="0.3">
      <c r="H558" s="1"/>
    </row>
    <row r="559" spans="8:8" x14ac:dyDescent="0.3">
      <c r="H559" s="1"/>
    </row>
    <row r="560" spans="8:8" x14ac:dyDescent="0.3">
      <c r="H560" s="1"/>
    </row>
    <row r="561" spans="8:8" x14ac:dyDescent="0.3">
      <c r="H561" s="1"/>
    </row>
    <row r="562" spans="8:8" x14ac:dyDescent="0.3">
      <c r="H562" s="1"/>
    </row>
    <row r="563" spans="8:8" x14ac:dyDescent="0.3">
      <c r="H563" s="1"/>
    </row>
    <row r="564" spans="8:8" x14ac:dyDescent="0.3">
      <c r="H564" s="1"/>
    </row>
    <row r="565" spans="8:8" x14ac:dyDescent="0.3">
      <c r="H565" s="1"/>
    </row>
    <row r="566" spans="8:8" x14ac:dyDescent="0.3">
      <c r="H566" s="1"/>
    </row>
    <row r="567" spans="8:8" x14ac:dyDescent="0.3">
      <c r="H567" s="1"/>
    </row>
    <row r="568" spans="8:8" x14ac:dyDescent="0.3">
      <c r="H568" s="1"/>
    </row>
    <row r="569" spans="8:8" x14ac:dyDescent="0.3">
      <c r="H569" s="1"/>
    </row>
    <row r="570" spans="8:8" x14ac:dyDescent="0.3">
      <c r="H570" s="1"/>
    </row>
    <row r="571" spans="8:8" x14ac:dyDescent="0.3">
      <c r="H571" s="1"/>
    </row>
    <row r="572" spans="8:8" x14ac:dyDescent="0.3">
      <c r="H572" s="1"/>
    </row>
    <row r="573" spans="8:8" x14ac:dyDescent="0.3">
      <c r="H573" s="1"/>
    </row>
    <row r="574" spans="8:8" x14ac:dyDescent="0.3">
      <c r="H574" s="1"/>
    </row>
    <row r="575" spans="8:8" x14ac:dyDescent="0.3">
      <c r="H575" s="1"/>
    </row>
    <row r="576" spans="8:8" x14ac:dyDescent="0.3">
      <c r="H576" s="1"/>
    </row>
    <row r="577" spans="8:8" x14ac:dyDescent="0.3">
      <c r="H577" s="1"/>
    </row>
    <row r="578" spans="8:8" x14ac:dyDescent="0.3">
      <c r="H578" s="1"/>
    </row>
    <row r="579" spans="8:8" x14ac:dyDescent="0.3">
      <c r="H579" s="1"/>
    </row>
    <row r="580" spans="8:8" x14ac:dyDescent="0.3">
      <c r="H580" s="1"/>
    </row>
    <row r="581" spans="8:8" x14ac:dyDescent="0.3">
      <c r="H581" s="1"/>
    </row>
    <row r="582" spans="8:8" x14ac:dyDescent="0.3">
      <c r="H582" s="1"/>
    </row>
    <row r="583" spans="8:8" x14ac:dyDescent="0.3">
      <c r="H583" s="1"/>
    </row>
    <row r="584" spans="8:8" x14ac:dyDescent="0.3">
      <c r="H584" s="1"/>
    </row>
    <row r="585" spans="8:8" x14ac:dyDescent="0.3">
      <c r="H585" s="1"/>
    </row>
    <row r="586" spans="8:8" x14ac:dyDescent="0.3">
      <c r="H586" s="1"/>
    </row>
    <row r="587" spans="8:8" x14ac:dyDescent="0.3">
      <c r="H587" s="1"/>
    </row>
    <row r="588" spans="8:8" x14ac:dyDescent="0.3">
      <c r="H588" s="1"/>
    </row>
    <row r="589" spans="8:8" x14ac:dyDescent="0.3">
      <c r="H589" s="1"/>
    </row>
    <row r="590" spans="8:8" x14ac:dyDescent="0.3">
      <c r="H590" s="1"/>
    </row>
    <row r="591" spans="8:8" x14ac:dyDescent="0.3">
      <c r="H591" s="1"/>
    </row>
    <row r="592" spans="8:8" x14ac:dyDescent="0.3">
      <c r="H592" s="1"/>
    </row>
    <row r="593" spans="8:8" x14ac:dyDescent="0.3">
      <c r="H593" s="1"/>
    </row>
    <row r="594" spans="8:8" x14ac:dyDescent="0.3">
      <c r="H594" s="1"/>
    </row>
    <row r="595" spans="8:8" x14ac:dyDescent="0.3">
      <c r="H595" s="1"/>
    </row>
    <row r="596" spans="8:8" x14ac:dyDescent="0.3">
      <c r="H596" s="1"/>
    </row>
    <row r="597" spans="8:8" x14ac:dyDescent="0.3">
      <c r="H597" s="1"/>
    </row>
    <row r="598" spans="8:8" x14ac:dyDescent="0.3">
      <c r="H598" s="1"/>
    </row>
    <row r="599" spans="8:8" x14ac:dyDescent="0.3">
      <c r="H599" s="1"/>
    </row>
    <row r="600" spans="8:8" x14ac:dyDescent="0.3">
      <c r="H600" s="1"/>
    </row>
    <row r="601" spans="8:8" x14ac:dyDescent="0.3">
      <c r="H601" s="1"/>
    </row>
    <row r="602" spans="8:8" x14ac:dyDescent="0.3">
      <c r="H602" s="1"/>
    </row>
    <row r="603" spans="8:8" x14ac:dyDescent="0.3">
      <c r="H603" s="1"/>
    </row>
    <row r="604" spans="8:8" x14ac:dyDescent="0.3">
      <c r="H604" s="1"/>
    </row>
    <row r="605" spans="8:8" x14ac:dyDescent="0.3">
      <c r="H605" s="1"/>
    </row>
    <row r="606" spans="8:8" x14ac:dyDescent="0.3">
      <c r="H606" s="1"/>
    </row>
    <row r="607" spans="8:8" x14ac:dyDescent="0.3">
      <c r="H607" s="1"/>
    </row>
    <row r="608" spans="8:8" x14ac:dyDescent="0.3">
      <c r="H608" s="1"/>
    </row>
    <row r="609" spans="8:8" x14ac:dyDescent="0.3">
      <c r="H609" s="1"/>
    </row>
    <row r="610" spans="8:8" x14ac:dyDescent="0.3">
      <c r="H610" s="1"/>
    </row>
    <row r="611" spans="8:8" x14ac:dyDescent="0.3">
      <c r="H611" s="1"/>
    </row>
    <row r="612" spans="8:8" x14ac:dyDescent="0.3">
      <c r="H612" s="1"/>
    </row>
    <row r="613" spans="8:8" x14ac:dyDescent="0.3">
      <c r="H613" s="1"/>
    </row>
    <row r="614" spans="8:8" x14ac:dyDescent="0.3">
      <c r="H614" s="1"/>
    </row>
    <row r="615" spans="8:8" x14ac:dyDescent="0.3">
      <c r="H615" s="1"/>
    </row>
    <row r="616" spans="8:8" x14ac:dyDescent="0.3">
      <c r="H616" s="1"/>
    </row>
    <row r="617" spans="8:8" x14ac:dyDescent="0.3">
      <c r="H617" s="1"/>
    </row>
    <row r="618" spans="8:8" x14ac:dyDescent="0.3">
      <c r="H618" s="1"/>
    </row>
    <row r="619" spans="8:8" x14ac:dyDescent="0.3">
      <c r="H619" s="1"/>
    </row>
    <row r="620" spans="8:8" x14ac:dyDescent="0.3">
      <c r="H620" s="1"/>
    </row>
    <row r="621" spans="8:8" x14ac:dyDescent="0.3">
      <c r="H621" s="1"/>
    </row>
    <row r="622" spans="8:8" x14ac:dyDescent="0.3">
      <c r="H622" s="1"/>
    </row>
    <row r="623" spans="8:8" x14ac:dyDescent="0.3">
      <c r="H623" s="1"/>
    </row>
    <row r="624" spans="8:8" x14ac:dyDescent="0.3">
      <c r="H624" s="1"/>
    </row>
    <row r="625" spans="8:8" x14ac:dyDescent="0.3">
      <c r="H625" s="1"/>
    </row>
    <row r="626" spans="8:8" x14ac:dyDescent="0.3">
      <c r="H626" s="1"/>
    </row>
    <row r="627" spans="8:8" x14ac:dyDescent="0.3">
      <c r="H627" s="1"/>
    </row>
    <row r="628" spans="8:8" x14ac:dyDescent="0.3">
      <c r="H628" s="1"/>
    </row>
    <row r="629" spans="8:8" x14ac:dyDescent="0.3">
      <c r="H629" s="1"/>
    </row>
    <row r="630" spans="8:8" x14ac:dyDescent="0.3">
      <c r="H630" s="1"/>
    </row>
    <row r="631" spans="8:8" x14ac:dyDescent="0.3">
      <c r="H631" s="1"/>
    </row>
    <row r="632" spans="8:8" x14ac:dyDescent="0.3">
      <c r="H632" s="1"/>
    </row>
    <row r="633" spans="8:8" x14ac:dyDescent="0.3">
      <c r="H633" s="1"/>
    </row>
    <row r="634" spans="8:8" x14ac:dyDescent="0.3">
      <c r="H634" s="1"/>
    </row>
    <row r="635" spans="8:8" x14ac:dyDescent="0.3">
      <c r="H635" s="1"/>
    </row>
    <row r="636" spans="8:8" x14ac:dyDescent="0.3">
      <c r="H636" s="1"/>
    </row>
    <row r="637" spans="8:8" x14ac:dyDescent="0.3">
      <c r="H637" s="1"/>
    </row>
    <row r="638" spans="8:8" x14ac:dyDescent="0.3">
      <c r="H638" s="1"/>
    </row>
    <row r="639" spans="8:8" x14ac:dyDescent="0.3">
      <c r="H639" s="1"/>
    </row>
    <row r="640" spans="8:8" x14ac:dyDescent="0.3">
      <c r="H640" s="1"/>
    </row>
    <row r="641" spans="8:8" x14ac:dyDescent="0.3">
      <c r="H641" s="1"/>
    </row>
    <row r="642" spans="8:8" x14ac:dyDescent="0.3">
      <c r="H642" s="1"/>
    </row>
    <row r="643" spans="8:8" x14ac:dyDescent="0.3">
      <c r="H643" s="1"/>
    </row>
    <row r="644" spans="8:8" x14ac:dyDescent="0.3">
      <c r="H644" s="1"/>
    </row>
    <row r="645" spans="8:8" x14ac:dyDescent="0.3">
      <c r="H645" s="1"/>
    </row>
    <row r="646" spans="8:8" x14ac:dyDescent="0.3">
      <c r="H646" s="1"/>
    </row>
    <row r="647" spans="8:8" x14ac:dyDescent="0.3">
      <c r="H647" s="1"/>
    </row>
    <row r="648" spans="8:8" x14ac:dyDescent="0.3">
      <c r="H648" s="1"/>
    </row>
    <row r="649" spans="8:8" x14ac:dyDescent="0.3">
      <c r="H649" s="1"/>
    </row>
    <row r="650" spans="8:8" x14ac:dyDescent="0.3">
      <c r="H650" s="1"/>
    </row>
    <row r="651" spans="8:8" x14ac:dyDescent="0.3">
      <c r="H651" s="1"/>
    </row>
    <row r="652" spans="8:8" x14ac:dyDescent="0.3">
      <c r="H652" s="1"/>
    </row>
    <row r="653" spans="8:8" x14ac:dyDescent="0.3">
      <c r="H653" s="1"/>
    </row>
    <row r="654" spans="8:8" x14ac:dyDescent="0.3">
      <c r="H654" s="1"/>
    </row>
    <row r="655" spans="8:8" x14ac:dyDescent="0.3">
      <c r="H655" s="1"/>
    </row>
    <row r="656" spans="8:8" x14ac:dyDescent="0.3">
      <c r="H656" s="1"/>
    </row>
    <row r="657" spans="8:8" x14ac:dyDescent="0.3">
      <c r="H657" s="1"/>
    </row>
    <row r="658" spans="8:8" x14ac:dyDescent="0.3">
      <c r="H658" s="1"/>
    </row>
    <row r="659" spans="8:8" x14ac:dyDescent="0.3">
      <c r="H659" s="1"/>
    </row>
    <row r="660" spans="8:8" x14ac:dyDescent="0.3">
      <c r="H660" s="1"/>
    </row>
    <row r="661" spans="8:8" x14ac:dyDescent="0.3">
      <c r="H661" s="1"/>
    </row>
    <row r="662" spans="8:8" x14ac:dyDescent="0.3">
      <c r="H662" s="1"/>
    </row>
    <row r="663" spans="8:8" x14ac:dyDescent="0.3">
      <c r="H663" s="1"/>
    </row>
    <row r="664" spans="8:8" x14ac:dyDescent="0.3">
      <c r="H664" s="1"/>
    </row>
    <row r="665" spans="8:8" x14ac:dyDescent="0.3">
      <c r="H665" s="1"/>
    </row>
    <row r="666" spans="8:8" x14ac:dyDescent="0.3">
      <c r="H666" s="1"/>
    </row>
    <row r="667" spans="8:8" x14ac:dyDescent="0.3">
      <c r="H667" s="1"/>
    </row>
    <row r="668" spans="8:8" x14ac:dyDescent="0.3">
      <c r="H668" s="1"/>
    </row>
    <row r="669" spans="8:8" x14ac:dyDescent="0.3">
      <c r="H669" s="1"/>
    </row>
    <row r="670" spans="8:8" x14ac:dyDescent="0.3">
      <c r="H670" s="1"/>
    </row>
    <row r="671" spans="8:8" x14ac:dyDescent="0.3">
      <c r="H671" s="1"/>
    </row>
    <row r="672" spans="8:8" x14ac:dyDescent="0.3">
      <c r="H672" s="1"/>
    </row>
    <row r="673" spans="8:8" x14ac:dyDescent="0.3">
      <c r="H673" s="1"/>
    </row>
    <row r="674" spans="8:8" x14ac:dyDescent="0.3">
      <c r="H674" s="1"/>
    </row>
    <row r="675" spans="8:8" x14ac:dyDescent="0.3">
      <c r="H675" s="1"/>
    </row>
    <row r="676" spans="8:8" x14ac:dyDescent="0.3">
      <c r="H676" s="1"/>
    </row>
    <row r="677" spans="8:8" x14ac:dyDescent="0.3">
      <c r="H677" s="1"/>
    </row>
    <row r="678" spans="8:8" x14ac:dyDescent="0.3">
      <c r="H678" s="1"/>
    </row>
    <row r="679" spans="8:8" x14ac:dyDescent="0.3">
      <c r="H679" s="1"/>
    </row>
    <row r="680" spans="8:8" x14ac:dyDescent="0.3">
      <c r="H680" s="1"/>
    </row>
    <row r="681" spans="8:8" x14ac:dyDescent="0.3">
      <c r="H681" s="1"/>
    </row>
    <row r="682" spans="8:8" x14ac:dyDescent="0.3">
      <c r="H682" s="1"/>
    </row>
    <row r="683" spans="8:8" x14ac:dyDescent="0.3">
      <c r="H683" s="1"/>
    </row>
    <row r="684" spans="8:8" x14ac:dyDescent="0.3">
      <c r="H684" s="1"/>
    </row>
    <row r="685" spans="8:8" x14ac:dyDescent="0.3">
      <c r="H685" s="1"/>
    </row>
    <row r="686" spans="8:8" x14ac:dyDescent="0.3">
      <c r="H686" s="1"/>
    </row>
    <row r="687" spans="8:8" x14ac:dyDescent="0.3">
      <c r="H687" s="1"/>
    </row>
    <row r="688" spans="8:8" x14ac:dyDescent="0.3">
      <c r="H688" s="1"/>
    </row>
    <row r="689" spans="8:8" x14ac:dyDescent="0.3">
      <c r="H689" s="1"/>
    </row>
    <row r="690" spans="8:8" x14ac:dyDescent="0.3">
      <c r="H690" s="1"/>
    </row>
    <row r="691" spans="8:8" x14ac:dyDescent="0.3">
      <c r="H691" s="1"/>
    </row>
    <row r="692" spans="8:8" x14ac:dyDescent="0.3">
      <c r="H692" s="1"/>
    </row>
    <row r="693" spans="8:8" x14ac:dyDescent="0.3">
      <c r="H693" s="1"/>
    </row>
    <row r="694" spans="8:8" x14ac:dyDescent="0.3">
      <c r="H694" s="1"/>
    </row>
    <row r="695" spans="8:8" x14ac:dyDescent="0.3">
      <c r="H695" s="1"/>
    </row>
    <row r="696" spans="8:8" x14ac:dyDescent="0.3">
      <c r="H696" s="1"/>
    </row>
    <row r="697" spans="8:8" x14ac:dyDescent="0.3">
      <c r="H697" s="1"/>
    </row>
    <row r="698" spans="8:8" x14ac:dyDescent="0.3">
      <c r="H698" s="1"/>
    </row>
    <row r="699" spans="8:8" x14ac:dyDescent="0.3">
      <c r="H699" s="1"/>
    </row>
    <row r="700" spans="8:8" x14ac:dyDescent="0.3">
      <c r="H700" s="1"/>
    </row>
    <row r="701" spans="8:8" x14ac:dyDescent="0.3">
      <c r="H701" s="1"/>
    </row>
    <row r="702" spans="8:8" x14ac:dyDescent="0.3">
      <c r="H702" s="1"/>
    </row>
    <row r="703" spans="8:8" x14ac:dyDescent="0.3">
      <c r="H703" s="1"/>
    </row>
    <row r="704" spans="8:8" x14ac:dyDescent="0.3">
      <c r="H704" s="1"/>
    </row>
    <row r="705" spans="8:8" x14ac:dyDescent="0.3">
      <c r="H705" s="1"/>
    </row>
    <row r="706" spans="8:8" x14ac:dyDescent="0.3">
      <c r="H706" s="1"/>
    </row>
    <row r="707" spans="8:8" x14ac:dyDescent="0.3">
      <c r="H707" s="1"/>
    </row>
    <row r="708" spans="8:8" x14ac:dyDescent="0.3">
      <c r="H708" s="1"/>
    </row>
    <row r="709" spans="8:8" x14ac:dyDescent="0.3">
      <c r="H709" s="1"/>
    </row>
    <row r="710" spans="8:8" x14ac:dyDescent="0.3">
      <c r="H710" s="1"/>
    </row>
    <row r="711" spans="8:8" x14ac:dyDescent="0.3">
      <c r="H711" s="1"/>
    </row>
    <row r="712" spans="8:8" x14ac:dyDescent="0.3">
      <c r="H712" s="1"/>
    </row>
    <row r="713" spans="8:8" x14ac:dyDescent="0.3">
      <c r="H713" s="1"/>
    </row>
    <row r="714" spans="8:8" x14ac:dyDescent="0.3">
      <c r="H714" s="1"/>
    </row>
    <row r="715" spans="8:8" x14ac:dyDescent="0.3">
      <c r="H715" s="1"/>
    </row>
    <row r="716" spans="8:8" x14ac:dyDescent="0.3">
      <c r="H716" s="1"/>
    </row>
    <row r="717" spans="8:8" x14ac:dyDescent="0.3">
      <c r="H717" s="1"/>
    </row>
    <row r="718" spans="8:8" x14ac:dyDescent="0.3">
      <c r="H718" s="1"/>
    </row>
    <row r="719" spans="8:8" x14ac:dyDescent="0.3">
      <c r="H719" s="1"/>
    </row>
    <row r="720" spans="8:8" x14ac:dyDescent="0.3">
      <c r="H720" s="1"/>
    </row>
    <row r="721" spans="8:8" x14ac:dyDescent="0.3">
      <c r="H721" s="1"/>
    </row>
    <row r="722" spans="8:8" x14ac:dyDescent="0.3">
      <c r="H722" s="1"/>
    </row>
    <row r="723" spans="8:8" x14ac:dyDescent="0.3">
      <c r="H723" s="1"/>
    </row>
    <row r="724" spans="8:8" x14ac:dyDescent="0.3">
      <c r="H724" s="1"/>
    </row>
    <row r="725" spans="8:8" x14ac:dyDescent="0.3">
      <c r="H725" s="1"/>
    </row>
    <row r="726" spans="8:8" x14ac:dyDescent="0.3">
      <c r="H726" s="1"/>
    </row>
    <row r="727" spans="8:8" x14ac:dyDescent="0.3">
      <c r="H727" s="1"/>
    </row>
    <row r="728" spans="8:8" x14ac:dyDescent="0.3">
      <c r="H728" s="1"/>
    </row>
    <row r="729" spans="8:8" x14ac:dyDescent="0.3">
      <c r="H729" s="1"/>
    </row>
    <row r="730" spans="8:8" x14ac:dyDescent="0.3">
      <c r="H730" s="1"/>
    </row>
    <row r="731" spans="8:8" x14ac:dyDescent="0.3">
      <c r="H731" s="1"/>
    </row>
    <row r="732" spans="8:8" x14ac:dyDescent="0.3">
      <c r="H732" s="1"/>
    </row>
    <row r="733" spans="8:8" x14ac:dyDescent="0.3">
      <c r="H733" s="1"/>
    </row>
    <row r="734" spans="8:8" x14ac:dyDescent="0.3">
      <c r="H734" s="1"/>
    </row>
    <row r="735" spans="8:8" x14ac:dyDescent="0.3">
      <c r="H735" s="1"/>
    </row>
    <row r="736" spans="8:8" x14ac:dyDescent="0.3">
      <c r="H736" s="1"/>
    </row>
    <row r="737" spans="8:8" x14ac:dyDescent="0.3">
      <c r="H737" s="1"/>
    </row>
    <row r="738" spans="8:8" x14ac:dyDescent="0.3">
      <c r="H738" s="1"/>
    </row>
    <row r="739" spans="8:8" x14ac:dyDescent="0.3">
      <c r="H739" s="1"/>
    </row>
    <row r="740" spans="8:8" x14ac:dyDescent="0.3">
      <c r="H740" s="1"/>
    </row>
    <row r="741" spans="8:8" x14ac:dyDescent="0.3">
      <c r="H741" s="1"/>
    </row>
    <row r="742" spans="8:8" x14ac:dyDescent="0.3">
      <c r="H742" s="1"/>
    </row>
    <row r="743" spans="8:8" x14ac:dyDescent="0.3">
      <c r="H743" s="1"/>
    </row>
    <row r="744" spans="8:8" x14ac:dyDescent="0.3">
      <c r="H744" s="1"/>
    </row>
    <row r="745" spans="8:8" x14ac:dyDescent="0.3">
      <c r="H745" s="1"/>
    </row>
    <row r="746" spans="8:8" x14ac:dyDescent="0.3">
      <c r="H746" s="1"/>
    </row>
    <row r="747" spans="8:8" x14ac:dyDescent="0.3">
      <c r="H747" s="1"/>
    </row>
    <row r="748" spans="8:8" x14ac:dyDescent="0.3">
      <c r="H748" s="1"/>
    </row>
    <row r="749" spans="8:8" x14ac:dyDescent="0.3">
      <c r="H749" s="1"/>
    </row>
    <row r="750" spans="8:8" x14ac:dyDescent="0.3">
      <c r="H750" s="1"/>
    </row>
    <row r="751" spans="8:8" x14ac:dyDescent="0.3">
      <c r="H751" s="1"/>
    </row>
    <row r="752" spans="8:8" x14ac:dyDescent="0.3">
      <c r="H752" s="1"/>
    </row>
    <row r="753" spans="8:8" x14ac:dyDescent="0.3">
      <c r="H753" s="1"/>
    </row>
    <row r="754" spans="8:8" x14ac:dyDescent="0.3">
      <c r="H754" s="1"/>
    </row>
    <row r="755" spans="8:8" x14ac:dyDescent="0.3">
      <c r="H755" s="1"/>
    </row>
    <row r="756" spans="8:8" x14ac:dyDescent="0.3">
      <c r="H756" s="1"/>
    </row>
    <row r="757" spans="8:8" x14ac:dyDescent="0.3">
      <c r="H757" s="1"/>
    </row>
    <row r="758" spans="8:8" x14ac:dyDescent="0.3">
      <c r="H758" s="1"/>
    </row>
    <row r="759" spans="8:8" x14ac:dyDescent="0.3">
      <c r="H759" s="1"/>
    </row>
    <row r="760" spans="8:8" x14ac:dyDescent="0.3">
      <c r="H760" s="1"/>
    </row>
    <row r="761" spans="8:8" x14ac:dyDescent="0.3">
      <c r="H761" s="1"/>
    </row>
    <row r="762" spans="8:8" x14ac:dyDescent="0.3">
      <c r="H762" s="1"/>
    </row>
    <row r="763" spans="8:8" x14ac:dyDescent="0.3">
      <c r="H763" s="1"/>
    </row>
    <row r="764" spans="8:8" x14ac:dyDescent="0.3">
      <c r="H764" s="1"/>
    </row>
    <row r="765" spans="8:8" x14ac:dyDescent="0.3">
      <c r="H765" s="1"/>
    </row>
    <row r="766" spans="8:8" x14ac:dyDescent="0.3">
      <c r="H766" s="1"/>
    </row>
    <row r="767" spans="8:8" x14ac:dyDescent="0.3">
      <c r="H767" s="1"/>
    </row>
    <row r="768" spans="8:8" x14ac:dyDescent="0.3">
      <c r="H768" s="1"/>
    </row>
    <row r="769" spans="8:8" x14ac:dyDescent="0.3">
      <c r="H769" s="1"/>
    </row>
    <row r="770" spans="8:8" x14ac:dyDescent="0.3">
      <c r="H770" s="1"/>
    </row>
    <row r="771" spans="8:8" x14ac:dyDescent="0.3">
      <c r="H771" s="1"/>
    </row>
    <row r="772" spans="8:8" x14ac:dyDescent="0.3">
      <c r="H772" s="1"/>
    </row>
    <row r="773" spans="8:8" x14ac:dyDescent="0.3">
      <c r="H773" s="1"/>
    </row>
    <row r="774" spans="8:8" x14ac:dyDescent="0.3">
      <c r="H774" s="1"/>
    </row>
    <row r="775" spans="8:8" x14ac:dyDescent="0.3">
      <c r="H775" s="1"/>
    </row>
    <row r="776" spans="8:8" x14ac:dyDescent="0.3">
      <c r="H776" s="1"/>
    </row>
    <row r="777" spans="8:8" x14ac:dyDescent="0.3">
      <c r="H777" s="1"/>
    </row>
    <row r="778" spans="8:8" x14ac:dyDescent="0.3">
      <c r="H778" s="1"/>
    </row>
    <row r="779" spans="8:8" x14ac:dyDescent="0.3">
      <c r="H779" s="1"/>
    </row>
    <row r="780" spans="8:8" x14ac:dyDescent="0.3">
      <c r="H780" s="1"/>
    </row>
    <row r="781" spans="8:8" x14ac:dyDescent="0.3">
      <c r="H781" s="1"/>
    </row>
    <row r="782" spans="8:8" x14ac:dyDescent="0.3">
      <c r="H782" s="1"/>
    </row>
    <row r="783" spans="8:8" x14ac:dyDescent="0.3">
      <c r="H783" s="1"/>
    </row>
    <row r="784" spans="8:8" x14ac:dyDescent="0.3">
      <c r="H784" s="1"/>
    </row>
    <row r="785" spans="8:8" x14ac:dyDescent="0.3">
      <c r="H785" s="1"/>
    </row>
    <row r="786" spans="8:8" x14ac:dyDescent="0.3">
      <c r="H786" s="1"/>
    </row>
    <row r="787" spans="8:8" x14ac:dyDescent="0.3">
      <c r="H787" s="1"/>
    </row>
    <row r="788" spans="8:8" x14ac:dyDescent="0.3">
      <c r="H788" s="1"/>
    </row>
    <row r="789" spans="8:8" x14ac:dyDescent="0.3">
      <c r="H789" s="1"/>
    </row>
    <row r="790" spans="8:8" x14ac:dyDescent="0.3">
      <c r="H790" s="1"/>
    </row>
    <row r="791" spans="8:8" x14ac:dyDescent="0.3">
      <c r="H791" s="1"/>
    </row>
    <row r="792" spans="8:8" x14ac:dyDescent="0.3">
      <c r="H792" s="1"/>
    </row>
    <row r="793" spans="8:8" x14ac:dyDescent="0.3">
      <c r="H793" s="1"/>
    </row>
    <row r="794" spans="8:8" x14ac:dyDescent="0.3">
      <c r="H794" s="1"/>
    </row>
    <row r="795" spans="8:8" x14ac:dyDescent="0.3">
      <c r="H795" s="1"/>
    </row>
    <row r="796" spans="8:8" x14ac:dyDescent="0.3">
      <c r="H796" s="1"/>
    </row>
    <row r="797" spans="8:8" x14ac:dyDescent="0.3">
      <c r="H797" s="1"/>
    </row>
    <row r="798" spans="8:8" x14ac:dyDescent="0.3">
      <c r="H798" s="1"/>
    </row>
    <row r="799" spans="8:8" x14ac:dyDescent="0.3">
      <c r="H799" s="1"/>
    </row>
    <row r="800" spans="8:8" x14ac:dyDescent="0.3">
      <c r="H800" s="1"/>
    </row>
    <row r="801" spans="8:8" x14ac:dyDescent="0.3">
      <c r="H801" s="1"/>
    </row>
    <row r="802" spans="8:8" x14ac:dyDescent="0.3">
      <c r="H802" s="1"/>
    </row>
    <row r="803" spans="8:8" x14ac:dyDescent="0.3">
      <c r="H803" s="1"/>
    </row>
    <row r="804" spans="8:8" x14ac:dyDescent="0.3">
      <c r="H804" s="1"/>
    </row>
    <row r="805" spans="8:8" x14ac:dyDescent="0.3">
      <c r="H805" s="1"/>
    </row>
    <row r="806" spans="8:8" x14ac:dyDescent="0.3">
      <c r="H806" s="1"/>
    </row>
    <row r="807" spans="8:8" x14ac:dyDescent="0.3">
      <c r="H807" s="1"/>
    </row>
    <row r="808" spans="8:8" x14ac:dyDescent="0.3">
      <c r="H808" s="1"/>
    </row>
    <row r="809" spans="8:8" x14ac:dyDescent="0.3">
      <c r="H809" s="1"/>
    </row>
    <row r="810" spans="8:8" x14ac:dyDescent="0.3">
      <c r="H810" s="1"/>
    </row>
    <row r="811" spans="8:8" x14ac:dyDescent="0.3">
      <c r="H811" s="1"/>
    </row>
    <row r="812" spans="8:8" x14ac:dyDescent="0.3">
      <c r="H812" s="1"/>
    </row>
    <row r="813" spans="8:8" x14ac:dyDescent="0.3">
      <c r="H813" s="1"/>
    </row>
    <row r="814" spans="8:8" x14ac:dyDescent="0.3">
      <c r="H814" s="1"/>
    </row>
    <row r="815" spans="8:8" x14ac:dyDescent="0.3">
      <c r="H815" s="1"/>
    </row>
    <row r="816" spans="8:8" x14ac:dyDescent="0.3">
      <c r="H816" s="1"/>
    </row>
    <row r="817" spans="8:8" x14ac:dyDescent="0.3">
      <c r="H817" s="1"/>
    </row>
    <row r="818" spans="8:8" x14ac:dyDescent="0.3">
      <c r="H818" s="1"/>
    </row>
    <row r="819" spans="8:8" x14ac:dyDescent="0.3">
      <c r="H819" s="1"/>
    </row>
    <row r="820" spans="8:8" x14ac:dyDescent="0.3">
      <c r="H820" s="1"/>
    </row>
    <row r="821" spans="8:8" x14ac:dyDescent="0.3">
      <c r="H821" s="1"/>
    </row>
    <row r="822" spans="8:8" x14ac:dyDescent="0.3">
      <c r="H822" s="1"/>
    </row>
    <row r="823" spans="8:8" x14ac:dyDescent="0.3">
      <c r="H823" s="1"/>
    </row>
    <row r="824" spans="8:8" x14ac:dyDescent="0.3">
      <c r="H824" s="1"/>
    </row>
    <row r="825" spans="8:8" x14ac:dyDescent="0.3">
      <c r="H825" s="1"/>
    </row>
    <row r="826" spans="8:8" x14ac:dyDescent="0.3">
      <c r="H826" s="1"/>
    </row>
    <row r="827" spans="8:8" x14ac:dyDescent="0.3">
      <c r="H827" s="1"/>
    </row>
    <row r="828" spans="8:8" x14ac:dyDescent="0.3">
      <c r="H828" s="1"/>
    </row>
    <row r="829" spans="8:8" x14ac:dyDescent="0.3">
      <c r="H829" s="1"/>
    </row>
    <row r="830" spans="8:8" x14ac:dyDescent="0.3">
      <c r="H830" s="1"/>
    </row>
    <row r="831" spans="8:8" x14ac:dyDescent="0.3">
      <c r="H831" s="1"/>
    </row>
    <row r="832" spans="8:8" x14ac:dyDescent="0.3">
      <c r="H832" s="1"/>
    </row>
    <row r="833" spans="8:8" x14ac:dyDescent="0.3">
      <c r="H833" s="1"/>
    </row>
    <row r="834" spans="8:8" x14ac:dyDescent="0.3">
      <c r="H834" s="1"/>
    </row>
    <row r="835" spans="8:8" x14ac:dyDescent="0.3">
      <c r="H835" s="1"/>
    </row>
    <row r="836" spans="8:8" x14ac:dyDescent="0.3">
      <c r="H836" s="1"/>
    </row>
    <row r="837" spans="8:8" x14ac:dyDescent="0.3">
      <c r="H837" s="1"/>
    </row>
    <row r="838" spans="8:8" x14ac:dyDescent="0.3">
      <c r="H838" s="1"/>
    </row>
    <row r="839" spans="8:8" x14ac:dyDescent="0.3">
      <c r="H839" s="1"/>
    </row>
    <row r="840" spans="8:8" x14ac:dyDescent="0.3">
      <c r="H840" s="1"/>
    </row>
    <row r="841" spans="8:8" x14ac:dyDescent="0.3">
      <c r="H841" s="1"/>
    </row>
    <row r="842" spans="8:8" x14ac:dyDescent="0.3">
      <c r="H842" s="1"/>
    </row>
    <row r="843" spans="8:8" x14ac:dyDescent="0.3">
      <c r="H843" s="1"/>
    </row>
    <row r="844" spans="8:8" x14ac:dyDescent="0.3">
      <c r="H844" s="1"/>
    </row>
    <row r="845" spans="8:8" x14ac:dyDescent="0.3">
      <c r="H845" s="1"/>
    </row>
    <row r="846" spans="8:8" x14ac:dyDescent="0.3">
      <c r="H846" s="1"/>
    </row>
    <row r="847" spans="8:8" x14ac:dyDescent="0.3">
      <c r="H847" s="1"/>
    </row>
    <row r="848" spans="8:8" x14ac:dyDescent="0.3">
      <c r="H848" s="1"/>
    </row>
    <row r="849" spans="8:8" x14ac:dyDescent="0.3">
      <c r="H849" s="1"/>
    </row>
    <row r="850" spans="8:8" x14ac:dyDescent="0.3">
      <c r="H850" s="1"/>
    </row>
    <row r="851" spans="8:8" x14ac:dyDescent="0.3">
      <c r="H851" s="1"/>
    </row>
    <row r="852" spans="8:8" x14ac:dyDescent="0.3">
      <c r="H852" s="1"/>
    </row>
    <row r="853" spans="8:8" x14ac:dyDescent="0.3">
      <c r="H853" s="1"/>
    </row>
    <row r="854" spans="8:8" x14ac:dyDescent="0.3">
      <c r="H854" s="1"/>
    </row>
    <row r="855" spans="8:8" x14ac:dyDescent="0.3">
      <c r="H855" s="1"/>
    </row>
    <row r="856" spans="8:8" x14ac:dyDescent="0.3">
      <c r="H856" s="1"/>
    </row>
    <row r="857" spans="8:8" x14ac:dyDescent="0.3">
      <c r="H857" s="1"/>
    </row>
    <row r="858" spans="8:8" x14ac:dyDescent="0.3">
      <c r="H858" s="1"/>
    </row>
    <row r="859" spans="8:8" x14ac:dyDescent="0.3">
      <c r="H859" s="1"/>
    </row>
    <row r="860" spans="8:8" x14ac:dyDescent="0.3">
      <c r="H860" s="1"/>
    </row>
    <row r="861" spans="8:8" x14ac:dyDescent="0.3">
      <c r="H861" s="1"/>
    </row>
    <row r="862" spans="8:8" x14ac:dyDescent="0.3">
      <c r="H862" s="1"/>
    </row>
    <row r="863" spans="8:8" x14ac:dyDescent="0.3">
      <c r="H863" s="1"/>
    </row>
    <row r="864" spans="8:8" x14ac:dyDescent="0.3">
      <c r="H864" s="1"/>
    </row>
    <row r="865" spans="8:8" x14ac:dyDescent="0.3">
      <c r="H865" s="1"/>
    </row>
    <row r="866" spans="8:8" x14ac:dyDescent="0.3">
      <c r="H866" s="1"/>
    </row>
    <row r="867" spans="8:8" x14ac:dyDescent="0.3">
      <c r="H867" s="1"/>
    </row>
    <row r="868" spans="8:8" x14ac:dyDescent="0.3">
      <c r="H868" s="1"/>
    </row>
    <row r="869" spans="8:8" x14ac:dyDescent="0.3">
      <c r="H869" s="1"/>
    </row>
    <row r="870" spans="8:8" x14ac:dyDescent="0.3">
      <c r="H870" s="1"/>
    </row>
    <row r="871" spans="8:8" x14ac:dyDescent="0.3">
      <c r="H871" s="1"/>
    </row>
    <row r="872" spans="8:8" x14ac:dyDescent="0.3">
      <c r="H872" s="1"/>
    </row>
    <row r="873" spans="8:8" x14ac:dyDescent="0.3">
      <c r="H873" s="1"/>
    </row>
    <row r="874" spans="8:8" x14ac:dyDescent="0.3">
      <c r="H874" s="1"/>
    </row>
    <row r="875" spans="8:8" x14ac:dyDescent="0.3">
      <c r="H875" s="1"/>
    </row>
    <row r="876" spans="8:8" x14ac:dyDescent="0.3">
      <c r="H876" s="1"/>
    </row>
    <row r="877" spans="8:8" x14ac:dyDescent="0.3">
      <c r="H877" s="1"/>
    </row>
    <row r="878" spans="8:8" x14ac:dyDescent="0.3">
      <c r="H878" s="1"/>
    </row>
    <row r="879" spans="8:8" x14ac:dyDescent="0.3">
      <c r="H879" s="1"/>
    </row>
    <row r="880" spans="8:8" x14ac:dyDescent="0.3">
      <c r="H880" s="1"/>
    </row>
    <row r="881" spans="8:8" x14ac:dyDescent="0.3">
      <c r="H881" s="1"/>
    </row>
    <row r="882" spans="8:8" x14ac:dyDescent="0.3">
      <c r="H882" s="1"/>
    </row>
    <row r="883" spans="8:8" x14ac:dyDescent="0.3">
      <c r="H883" s="1"/>
    </row>
    <row r="884" spans="8:8" x14ac:dyDescent="0.3">
      <c r="H884" s="1"/>
    </row>
    <row r="885" spans="8:8" x14ac:dyDescent="0.3">
      <c r="H885" s="1"/>
    </row>
    <row r="886" spans="8:8" x14ac:dyDescent="0.3">
      <c r="H886" s="1"/>
    </row>
    <row r="887" spans="8:8" x14ac:dyDescent="0.3">
      <c r="H887" s="1"/>
    </row>
    <row r="888" spans="8:8" x14ac:dyDescent="0.3">
      <c r="H888" s="1"/>
    </row>
    <row r="889" spans="8:8" x14ac:dyDescent="0.3">
      <c r="H889" s="1"/>
    </row>
    <row r="890" spans="8:8" x14ac:dyDescent="0.3">
      <c r="H890" s="1"/>
    </row>
    <row r="891" spans="8:8" x14ac:dyDescent="0.3">
      <c r="H891" s="1"/>
    </row>
    <row r="892" spans="8:8" x14ac:dyDescent="0.3">
      <c r="H892" s="1"/>
    </row>
    <row r="893" spans="8:8" x14ac:dyDescent="0.3">
      <c r="H893" s="1"/>
    </row>
    <row r="894" spans="8:8" x14ac:dyDescent="0.3">
      <c r="H894" s="1"/>
    </row>
    <row r="895" spans="8:8" x14ac:dyDescent="0.3">
      <c r="H895" s="1"/>
    </row>
    <row r="896" spans="8:8" x14ac:dyDescent="0.3">
      <c r="H896" s="1"/>
    </row>
    <row r="897" spans="8:8" x14ac:dyDescent="0.3">
      <c r="H897" s="1"/>
    </row>
    <row r="898" spans="8:8" x14ac:dyDescent="0.3">
      <c r="H898" s="1"/>
    </row>
    <row r="899" spans="8:8" x14ac:dyDescent="0.3">
      <c r="H899" s="1"/>
    </row>
    <row r="900" spans="8:8" x14ac:dyDescent="0.3">
      <c r="H900" s="1"/>
    </row>
    <row r="901" spans="8:8" x14ac:dyDescent="0.3">
      <c r="H901" s="1"/>
    </row>
    <row r="902" spans="8:8" x14ac:dyDescent="0.3">
      <c r="H902" s="1"/>
    </row>
    <row r="903" spans="8:8" x14ac:dyDescent="0.3">
      <c r="H903" s="1"/>
    </row>
    <row r="904" spans="8:8" x14ac:dyDescent="0.3">
      <c r="H904" s="1"/>
    </row>
    <row r="905" spans="8:8" x14ac:dyDescent="0.3">
      <c r="H905" s="1"/>
    </row>
    <row r="906" spans="8:8" x14ac:dyDescent="0.3">
      <c r="H906" s="1"/>
    </row>
    <row r="907" spans="8:8" x14ac:dyDescent="0.3">
      <c r="H907" s="1"/>
    </row>
    <row r="908" spans="8:8" x14ac:dyDescent="0.3">
      <c r="H908" s="1"/>
    </row>
    <row r="909" spans="8:8" x14ac:dyDescent="0.3">
      <c r="H909" s="1"/>
    </row>
    <row r="910" spans="8:8" x14ac:dyDescent="0.3">
      <c r="H910" s="1"/>
    </row>
    <row r="911" spans="8:8" x14ac:dyDescent="0.3">
      <c r="H911" s="1"/>
    </row>
    <row r="912" spans="8:8" x14ac:dyDescent="0.3">
      <c r="H912" s="1"/>
    </row>
    <row r="913" spans="8:8" x14ac:dyDescent="0.3">
      <c r="H913" s="1"/>
    </row>
    <row r="914" spans="8:8" x14ac:dyDescent="0.3">
      <c r="H914" s="1"/>
    </row>
    <row r="915" spans="8:8" x14ac:dyDescent="0.3">
      <c r="H915" s="1"/>
    </row>
    <row r="916" spans="8:8" x14ac:dyDescent="0.3">
      <c r="H916" s="1"/>
    </row>
    <row r="917" spans="8:8" x14ac:dyDescent="0.3">
      <c r="H917" s="1"/>
    </row>
    <row r="918" spans="8:8" x14ac:dyDescent="0.3">
      <c r="H918" s="1"/>
    </row>
    <row r="919" spans="8:8" x14ac:dyDescent="0.3">
      <c r="H919" s="1"/>
    </row>
    <row r="920" spans="8:8" x14ac:dyDescent="0.3">
      <c r="H920" s="1"/>
    </row>
    <row r="921" spans="8:8" x14ac:dyDescent="0.3">
      <c r="H921" s="1"/>
    </row>
    <row r="922" spans="8:8" x14ac:dyDescent="0.3">
      <c r="H922" s="1"/>
    </row>
    <row r="923" spans="8:8" x14ac:dyDescent="0.3">
      <c r="H923" s="1"/>
    </row>
    <row r="924" spans="8:8" x14ac:dyDescent="0.3">
      <c r="H924" s="1"/>
    </row>
    <row r="925" spans="8:8" x14ac:dyDescent="0.3">
      <c r="H925" s="1"/>
    </row>
    <row r="926" spans="8:8" x14ac:dyDescent="0.3">
      <c r="H926" s="1"/>
    </row>
    <row r="927" spans="8:8" x14ac:dyDescent="0.3">
      <c r="H927" s="1"/>
    </row>
    <row r="928" spans="8:8" x14ac:dyDescent="0.3">
      <c r="H928" s="1"/>
    </row>
    <row r="929" spans="8:8" x14ac:dyDescent="0.3">
      <c r="H929" s="1"/>
    </row>
    <row r="930" spans="8:8" x14ac:dyDescent="0.3">
      <c r="H930" s="1"/>
    </row>
    <row r="931" spans="8:8" x14ac:dyDescent="0.3">
      <c r="H931" s="1"/>
    </row>
    <row r="932" spans="8:8" x14ac:dyDescent="0.3">
      <c r="H932" s="1"/>
    </row>
    <row r="933" spans="8:8" x14ac:dyDescent="0.3">
      <c r="H933" s="1"/>
    </row>
    <row r="934" spans="8:8" x14ac:dyDescent="0.3">
      <c r="H934" s="1"/>
    </row>
    <row r="935" spans="8:8" x14ac:dyDescent="0.3">
      <c r="H935" s="1"/>
    </row>
    <row r="936" spans="8:8" x14ac:dyDescent="0.3">
      <c r="H936" s="1"/>
    </row>
    <row r="937" spans="8:8" x14ac:dyDescent="0.3">
      <c r="H937" s="1"/>
    </row>
    <row r="938" spans="8:8" x14ac:dyDescent="0.3">
      <c r="H938" s="1"/>
    </row>
    <row r="939" spans="8:8" x14ac:dyDescent="0.3">
      <c r="H939" s="1"/>
    </row>
    <row r="940" spans="8:8" x14ac:dyDescent="0.3">
      <c r="H940" s="1"/>
    </row>
    <row r="941" spans="8:8" x14ac:dyDescent="0.3">
      <c r="H941" s="1"/>
    </row>
    <row r="942" spans="8:8" x14ac:dyDescent="0.3">
      <c r="H942" s="1"/>
    </row>
    <row r="943" spans="8:8" x14ac:dyDescent="0.3">
      <c r="H943" s="1"/>
    </row>
    <row r="944" spans="8:8" x14ac:dyDescent="0.3">
      <c r="H944" s="1"/>
    </row>
    <row r="945" spans="8:8" x14ac:dyDescent="0.3">
      <c r="H945" s="1"/>
    </row>
    <row r="946" spans="8:8" x14ac:dyDescent="0.3">
      <c r="H946" s="1"/>
    </row>
    <row r="947" spans="8:8" x14ac:dyDescent="0.3">
      <c r="H947" s="1"/>
    </row>
    <row r="948" spans="8:8" x14ac:dyDescent="0.3">
      <c r="H948" s="1"/>
    </row>
    <row r="949" spans="8:8" x14ac:dyDescent="0.3">
      <c r="H949" s="1"/>
    </row>
    <row r="950" spans="8:8" x14ac:dyDescent="0.3">
      <c r="H950" s="1"/>
    </row>
    <row r="951" spans="8:8" x14ac:dyDescent="0.3">
      <c r="H951" s="1"/>
    </row>
    <row r="952" spans="8:8" x14ac:dyDescent="0.3">
      <c r="H952" s="1"/>
    </row>
    <row r="953" spans="8:8" x14ac:dyDescent="0.3">
      <c r="H953" s="1"/>
    </row>
    <row r="954" spans="8:8" x14ac:dyDescent="0.3">
      <c r="H954" s="1"/>
    </row>
    <row r="955" spans="8:8" x14ac:dyDescent="0.3">
      <c r="H955" s="1"/>
    </row>
    <row r="956" spans="8:8" x14ac:dyDescent="0.3">
      <c r="H956" s="1"/>
    </row>
    <row r="957" spans="8:8" x14ac:dyDescent="0.3">
      <c r="H957" s="1"/>
    </row>
    <row r="958" spans="8:8" x14ac:dyDescent="0.3">
      <c r="H958" s="1"/>
    </row>
    <row r="959" spans="8:8" x14ac:dyDescent="0.3">
      <c r="H959" s="1"/>
    </row>
    <row r="960" spans="8:8" x14ac:dyDescent="0.3">
      <c r="H960" s="1"/>
    </row>
    <row r="961" spans="8:8" x14ac:dyDescent="0.3">
      <c r="H961" s="1"/>
    </row>
    <row r="962" spans="8:8" x14ac:dyDescent="0.3">
      <c r="H962" s="1"/>
    </row>
    <row r="963" spans="8:8" x14ac:dyDescent="0.3">
      <c r="H963" s="1"/>
    </row>
    <row r="964" spans="8:8" x14ac:dyDescent="0.3">
      <c r="H964" s="1"/>
    </row>
    <row r="965" spans="8:8" x14ac:dyDescent="0.3">
      <c r="H965" s="1"/>
    </row>
    <row r="966" spans="8:8" x14ac:dyDescent="0.3">
      <c r="H966" s="1"/>
    </row>
    <row r="967" spans="8:8" x14ac:dyDescent="0.3">
      <c r="H967" s="1"/>
    </row>
    <row r="968" spans="8:8" x14ac:dyDescent="0.3">
      <c r="H968" s="1"/>
    </row>
    <row r="969" spans="8:8" x14ac:dyDescent="0.3">
      <c r="H969" s="1"/>
    </row>
    <row r="970" spans="8:8" x14ac:dyDescent="0.3">
      <c r="H970" s="1"/>
    </row>
    <row r="971" spans="8:8" x14ac:dyDescent="0.3">
      <c r="H971" s="1"/>
    </row>
    <row r="972" spans="8:8" x14ac:dyDescent="0.3">
      <c r="H972" s="1"/>
    </row>
    <row r="973" spans="8:8" x14ac:dyDescent="0.3">
      <c r="H973" s="1"/>
    </row>
    <row r="974" spans="8:8" x14ac:dyDescent="0.3">
      <c r="H974" s="1"/>
    </row>
    <row r="975" spans="8:8" x14ac:dyDescent="0.3">
      <c r="H975" s="1"/>
    </row>
    <row r="976" spans="8:8" x14ac:dyDescent="0.3">
      <c r="H976" s="1"/>
    </row>
    <row r="977" spans="8:8" x14ac:dyDescent="0.3">
      <c r="H977" s="1"/>
    </row>
    <row r="978" spans="8:8" x14ac:dyDescent="0.3">
      <c r="H978" s="1"/>
    </row>
    <row r="979" spans="8:8" x14ac:dyDescent="0.3">
      <c r="H979" s="1"/>
    </row>
    <row r="980" spans="8:8" x14ac:dyDescent="0.3">
      <c r="H980" s="1"/>
    </row>
    <row r="981" spans="8:8" x14ac:dyDescent="0.3">
      <c r="H981" s="1"/>
    </row>
    <row r="982" spans="8:8" x14ac:dyDescent="0.3">
      <c r="H982" s="1"/>
    </row>
    <row r="983" spans="8:8" x14ac:dyDescent="0.3">
      <c r="H983" s="1"/>
    </row>
    <row r="984" spans="8:8" x14ac:dyDescent="0.3">
      <c r="H984" s="1"/>
    </row>
    <row r="985" spans="8:8" x14ac:dyDescent="0.3">
      <c r="H985" s="1"/>
    </row>
    <row r="986" spans="8:8" x14ac:dyDescent="0.3">
      <c r="H986" s="1"/>
    </row>
    <row r="987" spans="8:8" x14ac:dyDescent="0.3">
      <c r="H987" s="1"/>
    </row>
    <row r="988" spans="8:8" x14ac:dyDescent="0.3">
      <c r="H988" s="1"/>
    </row>
    <row r="989" spans="8:8" x14ac:dyDescent="0.3">
      <c r="H989" s="1"/>
    </row>
    <row r="990" spans="8:8" x14ac:dyDescent="0.3">
      <c r="H990" s="1"/>
    </row>
    <row r="991" spans="8:8" x14ac:dyDescent="0.3">
      <c r="H991" s="1"/>
    </row>
    <row r="992" spans="8:8" x14ac:dyDescent="0.3">
      <c r="H992" s="1"/>
    </row>
    <row r="993" spans="8:8" x14ac:dyDescent="0.3">
      <c r="H993" s="1"/>
    </row>
    <row r="994" spans="8:8" x14ac:dyDescent="0.3">
      <c r="H994" s="1"/>
    </row>
    <row r="995" spans="8:8" x14ac:dyDescent="0.3">
      <c r="H995" s="1"/>
    </row>
    <row r="996" spans="8:8" x14ac:dyDescent="0.3">
      <c r="H996" s="1"/>
    </row>
    <row r="997" spans="8:8" x14ac:dyDescent="0.3">
      <c r="H997" s="1"/>
    </row>
    <row r="998" spans="8:8" x14ac:dyDescent="0.3">
      <c r="H998" s="1"/>
    </row>
    <row r="999" spans="8:8" x14ac:dyDescent="0.3">
      <c r="H999" s="1"/>
    </row>
    <row r="1000" spans="8:8" x14ac:dyDescent="0.3">
      <c r="H1000" s="1"/>
    </row>
    <row r="1001" spans="8:8" x14ac:dyDescent="0.3">
      <c r="H1001" s="1"/>
    </row>
    <row r="1002" spans="8:8" x14ac:dyDescent="0.3">
      <c r="H1002" s="1"/>
    </row>
    <row r="1003" spans="8:8" x14ac:dyDescent="0.3">
      <c r="H1003" s="1"/>
    </row>
    <row r="1004" spans="8:8" x14ac:dyDescent="0.3">
      <c r="H1004" s="1"/>
    </row>
    <row r="1005" spans="8:8" x14ac:dyDescent="0.3">
      <c r="H1005" s="1"/>
    </row>
    <row r="1006" spans="8:8" x14ac:dyDescent="0.3">
      <c r="H1006" s="1"/>
    </row>
    <row r="1007" spans="8:8" x14ac:dyDescent="0.3">
      <c r="H1007" s="1"/>
    </row>
    <row r="1008" spans="8:8" x14ac:dyDescent="0.3">
      <c r="H1008" s="1"/>
    </row>
    <row r="1009" spans="8:8" x14ac:dyDescent="0.3">
      <c r="H1009" s="1"/>
    </row>
    <row r="1010" spans="8:8" x14ac:dyDescent="0.3">
      <c r="H1010" s="1"/>
    </row>
    <row r="1011" spans="8:8" x14ac:dyDescent="0.3">
      <c r="H1011" s="1"/>
    </row>
    <row r="1012" spans="8:8" x14ac:dyDescent="0.3">
      <c r="H1012" s="1"/>
    </row>
    <row r="1013" spans="8:8" x14ac:dyDescent="0.3">
      <c r="H1013" s="1"/>
    </row>
    <row r="1014" spans="8:8" x14ac:dyDescent="0.3">
      <c r="H1014" s="1"/>
    </row>
    <row r="1015" spans="8:8" x14ac:dyDescent="0.3">
      <c r="H1015" s="1"/>
    </row>
    <row r="1016" spans="8:8" x14ac:dyDescent="0.3">
      <c r="H1016" s="1"/>
    </row>
    <row r="1017" spans="8:8" x14ac:dyDescent="0.3">
      <c r="H1017" s="1"/>
    </row>
    <row r="1018" spans="8:8" x14ac:dyDescent="0.3">
      <c r="H1018" s="1"/>
    </row>
    <row r="1019" spans="8:8" x14ac:dyDescent="0.3">
      <c r="H1019" s="1"/>
    </row>
    <row r="1020" spans="8:8" x14ac:dyDescent="0.3">
      <c r="H1020" s="1"/>
    </row>
    <row r="1021" spans="8:8" x14ac:dyDescent="0.3">
      <c r="H1021" s="1"/>
    </row>
    <row r="1022" spans="8:8" x14ac:dyDescent="0.3">
      <c r="H1022" s="1"/>
    </row>
    <row r="1023" spans="8:8" x14ac:dyDescent="0.3">
      <c r="H1023" s="1"/>
    </row>
    <row r="1024" spans="8:8" x14ac:dyDescent="0.3">
      <c r="H1024" s="1"/>
    </row>
    <row r="1025" spans="8:8" x14ac:dyDescent="0.3">
      <c r="H1025" s="1"/>
    </row>
    <row r="1026" spans="8:8" x14ac:dyDescent="0.3">
      <c r="H1026" s="1"/>
    </row>
    <row r="1027" spans="8:8" x14ac:dyDescent="0.3">
      <c r="H1027" s="1"/>
    </row>
    <row r="1028" spans="8:8" x14ac:dyDescent="0.3">
      <c r="H1028" s="1"/>
    </row>
    <row r="1029" spans="8:8" x14ac:dyDescent="0.3">
      <c r="H1029" s="1"/>
    </row>
    <row r="1030" spans="8:8" x14ac:dyDescent="0.3">
      <c r="H1030" s="1"/>
    </row>
    <row r="1031" spans="8:8" x14ac:dyDescent="0.3">
      <c r="H1031" s="1"/>
    </row>
    <row r="1032" spans="8:8" x14ac:dyDescent="0.3">
      <c r="H1032" s="1"/>
    </row>
    <row r="1033" spans="8:8" x14ac:dyDescent="0.3">
      <c r="H1033" s="1"/>
    </row>
    <row r="1034" spans="8:8" x14ac:dyDescent="0.3">
      <c r="H1034" s="1"/>
    </row>
    <row r="1035" spans="8:8" x14ac:dyDescent="0.3">
      <c r="H1035" s="1"/>
    </row>
    <row r="1036" spans="8:8" x14ac:dyDescent="0.3">
      <c r="H1036" s="1"/>
    </row>
    <row r="1037" spans="8:8" x14ac:dyDescent="0.3">
      <c r="H1037" s="1"/>
    </row>
    <row r="1038" spans="8:8" x14ac:dyDescent="0.3">
      <c r="H1038" s="1"/>
    </row>
    <row r="1039" spans="8:8" x14ac:dyDescent="0.3">
      <c r="H1039" s="1"/>
    </row>
    <row r="1040" spans="8:8" x14ac:dyDescent="0.3">
      <c r="H1040" s="1"/>
    </row>
    <row r="1041" spans="8:8" x14ac:dyDescent="0.3">
      <c r="H1041" s="1"/>
    </row>
    <row r="1042" spans="8:8" x14ac:dyDescent="0.3">
      <c r="H1042" s="1"/>
    </row>
    <row r="1043" spans="8:8" x14ac:dyDescent="0.3">
      <c r="H1043" s="1"/>
    </row>
    <row r="1044" spans="8:8" x14ac:dyDescent="0.3">
      <c r="H1044" s="1"/>
    </row>
    <row r="1045" spans="8:8" x14ac:dyDescent="0.3">
      <c r="H1045" s="1"/>
    </row>
    <row r="1046" spans="8:8" x14ac:dyDescent="0.3">
      <c r="H1046" s="1"/>
    </row>
    <row r="1047" spans="8:8" x14ac:dyDescent="0.3">
      <c r="H1047" s="1"/>
    </row>
    <row r="1048" spans="8:8" x14ac:dyDescent="0.3">
      <c r="H1048" s="1"/>
    </row>
    <row r="1049" spans="8:8" x14ac:dyDescent="0.3">
      <c r="H1049" s="1"/>
    </row>
    <row r="1050" spans="8:8" x14ac:dyDescent="0.3">
      <c r="H1050" s="1"/>
    </row>
    <row r="1051" spans="8:8" x14ac:dyDescent="0.3">
      <c r="H1051" s="1"/>
    </row>
    <row r="1052" spans="8:8" x14ac:dyDescent="0.3">
      <c r="H1052" s="1"/>
    </row>
    <row r="1053" spans="8:8" x14ac:dyDescent="0.3">
      <c r="H1053" s="1"/>
    </row>
    <row r="1054" spans="8:8" x14ac:dyDescent="0.3">
      <c r="H1054" s="1"/>
    </row>
    <row r="1055" spans="8:8" x14ac:dyDescent="0.3">
      <c r="H1055" s="1"/>
    </row>
    <row r="1056" spans="8:8" x14ac:dyDescent="0.3">
      <c r="H1056" s="1"/>
    </row>
    <row r="1057" spans="8:8" x14ac:dyDescent="0.3">
      <c r="H1057" s="1"/>
    </row>
    <row r="1058" spans="8:8" x14ac:dyDescent="0.3">
      <c r="H1058" s="1"/>
    </row>
    <row r="1059" spans="8:8" x14ac:dyDescent="0.3">
      <c r="H1059" s="1"/>
    </row>
    <row r="1060" spans="8:8" x14ac:dyDescent="0.3">
      <c r="H1060" s="1"/>
    </row>
    <row r="1061" spans="8:8" x14ac:dyDescent="0.3">
      <c r="H1061" s="1"/>
    </row>
    <row r="1062" spans="8:8" x14ac:dyDescent="0.3">
      <c r="H1062" s="1"/>
    </row>
    <row r="1063" spans="8:8" x14ac:dyDescent="0.3">
      <c r="H1063" s="1"/>
    </row>
    <row r="1064" spans="8:8" x14ac:dyDescent="0.3">
      <c r="H1064" s="1"/>
    </row>
    <row r="1065" spans="8:8" x14ac:dyDescent="0.3">
      <c r="H1065" s="1"/>
    </row>
    <row r="1066" spans="8:8" x14ac:dyDescent="0.3">
      <c r="H1066" s="1"/>
    </row>
    <row r="1067" spans="8:8" x14ac:dyDescent="0.3">
      <c r="H1067" s="1"/>
    </row>
    <row r="1068" spans="8:8" x14ac:dyDescent="0.3">
      <c r="H1068" s="1"/>
    </row>
    <row r="1069" spans="8:8" x14ac:dyDescent="0.3">
      <c r="H1069" s="1"/>
    </row>
    <row r="1070" spans="8:8" x14ac:dyDescent="0.3">
      <c r="H1070" s="1"/>
    </row>
    <row r="1071" spans="8:8" x14ac:dyDescent="0.3">
      <c r="H1071" s="1"/>
    </row>
    <row r="1072" spans="8:8" x14ac:dyDescent="0.3">
      <c r="H1072" s="1"/>
    </row>
    <row r="1073" spans="8:8" x14ac:dyDescent="0.3">
      <c r="H1073" s="1"/>
    </row>
    <row r="1074" spans="8:8" x14ac:dyDescent="0.3">
      <c r="H1074" s="1"/>
    </row>
    <row r="1075" spans="8:8" x14ac:dyDescent="0.3">
      <c r="H1075" s="1"/>
    </row>
    <row r="1076" spans="8:8" x14ac:dyDescent="0.3">
      <c r="H1076" s="1"/>
    </row>
    <row r="1077" spans="8:8" x14ac:dyDescent="0.3">
      <c r="H1077" s="1"/>
    </row>
    <row r="1078" spans="8:8" x14ac:dyDescent="0.3">
      <c r="H1078" s="1"/>
    </row>
    <row r="1079" spans="8:8" x14ac:dyDescent="0.3">
      <c r="H1079" s="1"/>
    </row>
    <row r="1080" spans="8:8" x14ac:dyDescent="0.3">
      <c r="H1080" s="1"/>
    </row>
    <row r="1081" spans="8:8" x14ac:dyDescent="0.3">
      <c r="H1081" s="1"/>
    </row>
    <row r="1082" spans="8:8" x14ac:dyDescent="0.3">
      <c r="H1082" s="1"/>
    </row>
    <row r="1083" spans="8:8" x14ac:dyDescent="0.3">
      <c r="H1083" s="1"/>
    </row>
    <row r="1084" spans="8:8" x14ac:dyDescent="0.3">
      <c r="H1084" s="1"/>
    </row>
    <row r="1085" spans="8:8" x14ac:dyDescent="0.3">
      <c r="H1085" s="1"/>
    </row>
    <row r="1086" spans="8:8" x14ac:dyDescent="0.3">
      <c r="H1086" s="1"/>
    </row>
    <row r="1087" spans="8:8" x14ac:dyDescent="0.3">
      <c r="H1087" s="1"/>
    </row>
    <row r="1088" spans="8:8" x14ac:dyDescent="0.3">
      <c r="H1088" s="1"/>
    </row>
    <row r="1089" spans="8:8" x14ac:dyDescent="0.3">
      <c r="H1089" s="1"/>
    </row>
    <row r="1090" spans="8:8" x14ac:dyDescent="0.3">
      <c r="H1090" s="1"/>
    </row>
    <row r="1091" spans="8:8" x14ac:dyDescent="0.3">
      <c r="H1091" s="1"/>
    </row>
    <row r="1092" spans="8:8" x14ac:dyDescent="0.3">
      <c r="H1092" s="1"/>
    </row>
    <row r="1093" spans="8:8" x14ac:dyDescent="0.3">
      <c r="H1093" s="1"/>
    </row>
    <row r="1094" spans="8:8" x14ac:dyDescent="0.3">
      <c r="H1094" s="1"/>
    </row>
    <row r="1095" spans="8:8" x14ac:dyDescent="0.3">
      <c r="H1095" s="1"/>
    </row>
    <row r="1096" spans="8:8" x14ac:dyDescent="0.3">
      <c r="H1096" s="1"/>
    </row>
    <row r="1097" spans="8:8" x14ac:dyDescent="0.3">
      <c r="H1097" s="1"/>
    </row>
    <row r="1098" spans="8:8" x14ac:dyDescent="0.3">
      <c r="H1098" s="1"/>
    </row>
    <row r="1099" spans="8:8" x14ac:dyDescent="0.3">
      <c r="H1099" s="1"/>
    </row>
    <row r="1100" spans="8:8" x14ac:dyDescent="0.3">
      <c r="H1100" s="1"/>
    </row>
    <row r="1101" spans="8:8" x14ac:dyDescent="0.3">
      <c r="H1101" s="1"/>
    </row>
    <row r="1102" spans="8:8" x14ac:dyDescent="0.3">
      <c r="H1102" s="1"/>
    </row>
    <row r="1103" spans="8:8" x14ac:dyDescent="0.3">
      <c r="H1103" s="1"/>
    </row>
    <row r="1104" spans="8:8" x14ac:dyDescent="0.3">
      <c r="H1104" s="1"/>
    </row>
    <row r="1105" spans="8:8" x14ac:dyDescent="0.3">
      <c r="H1105" s="1"/>
    </row>
    <row r="1106" spans="8:8" x14ac:dyDescent="0.3">
      <c r="H1106" s="1"/>
    </row>
    <row r="1107" spans="8:8" x14ac:dyDescent="0.3">
      <c r="H1107" s="1"/>
    </row>
    <row r="1108" spans="8:8" x14ac:dyDescent="0.3">
      <c r="H1108" s="1"/>
    </row>
    <row r="1109" spans="8:8" x14ac:dyDescent="0.3">
      <c r="H1109" s="1"/>
    </row>
    <row r="1110" spans="8:8" x14ac:dyDescent="0.3">
      <c r="H1110" s="1"/>
    </row>
    <row r="1111" spans="8:8" x14ac:dyDescent="0.3">
      <c r="H1111" s="1"/>
    </row>
    <row r="1112" spans="8:8" x14ac:dyDescent="0.3">
      <c r="H1112" s="1"/>
    </row>
    <row r="1113" spans="8:8" x14ac:dyDescent="0.3">
      <c r="H1113" s="1"/>
    </row>
    <row r="1114" spans="8:8" x14ac:dyDescent="0.3">
      <c r="H1114" s="1"/>
    </row>
    <row r="1115" spans="8:8" x14ac:dyDescent="0.3">
      <c r="H1115" s="1"/>
    </row>
    <row r="1116" spans="8:8" x14ac:dyDescent="0.3">
      <c r="H1116" s="1"/>
    </row>
    <row r="1117" spans="8:8" x14ac:dyDescent="0.3">
      <c r="H1117" s="1"/>
    </row>
    <row r="1118" spans="8:8" x14ac:dyDescent="0.3">
      <c r="H1118" s="1"/>
    </row>
    <row r="1119" spans="8:8" x14ac:dyDescent="0.3">
      <c r="H1119" s="1"/>
    </row>
    <row r="1120" spans="8:8" x14ac:dyDescent="0.3">
      <c r="H1120" s="1"/>
    </row>
    <row r="1121" spans="8:8" x14ac:dyDescent="0.3">
      <c r="H1121" s="1"/>
    </row>
    <row r="1122" spans="8:8" x14ac:dyDescent="0.3">
      <c r="H1122" s="1"/>
    </row>
    <row r="1123" spans="8:8" x14ac:dyDescent="0.3">
      <c r="H1123" s="1"/>
    </row>
    <row r="1124" spans="8:8" x14ac:dyDescent="0.3">
      <c r="H1124" s="1"/>
    </row>
    <row r="1125" spans="8:8" x14ac:dyDescent="0.3">
      <c r="H1125" s="1"/>
    </row>
    <row r="1126" spans="8:8" x14ac:dyDescent="0.3">
      <c r="H1126" s="1"/>
    </row>
    <row r="1127" spans="8:8" x14ac:dyDescent="0.3">
      <c r="H1127" s="1"/>
    </row>
    <row r="1128" spans="8:8" x14ac:dyDescent="0.3">
      <c r="H1128" s="1"/>
    </row>
    <row r="1129" spans="8:8" x14ac:dyDescent="0.3">
      <c r="H1129" s="1"/>
    </row>
    <row r="1130" spans="8:8" x14ac:dyDescent="0.3">
      <c r="H1130" s="1"/>
    </row>
    <row r="1131" spans="8:8" x14ac:dyDescent="0.3">
      <c r="H1131" s="1"/>
    </row>
    <row r="1132" spans="8:8" x14ac:dyDescent="0.3">
      <c r="H1132" s="1"/>
    </row>
    <row r="1133" spans="8:8" x14ac:dyDescent="0.3">
      <c r="H1133" s="1"/>
    </row>
    <row r="1134" spans="8:8" x14ac:dyDescent="0.3">
      <c r="H1134" s="1"/>
    </row>
    <row r="1135" spans="8:8" x14ac:dyDescent="0.3">
      <c r="H1135" s="1"/>
    </row>
    <row r="1136" spans="8:8" x14ac:dyDescent="0.3">
      <c r="H1136" s="1"/>
    </row>
    <row r="1137" spans="8:8" x14ac:dyDescent="0.3">
      <c r="H1137" s="1"/>
    </row>
    <row r="1138" spans="8:8" x14ac:dyDescent="0.3">
      <c r="H1138" s="1"/>
    </row>
    <row r="1139" spans="8:8" x14ac:dyDescent="0.3">
      <c r="H1139" s="1"/>
    </row>
    <row r="1140" spans="8:8" x14ac:dyDescent="0.3">
      <c r="H1140" s="1"/>
    </row>
    <row r="1141" spans="8:8" x14ac:dyDescent="0.3">
      <c r="H1141" s="1"/>
    </row>
    <row r="1142" spans="8:8" x14ac:dyDescent="0.3">
      <c r="H1142" s="1"/>
    </row>
    <row r="1143" spans="8:8" x14ac:dyDescent="0.3">
      <c r="H1143" s="1"/>
    </row>
    <row r="1144" spans="8:8" x14ac:dyDescent="0.3">
      <c r="H1144" s="1"/>
    </row>
    <row r="1145" spans="8:8" x14ac:dyDescent="0.3">
      <c r="H1145" s="1"/>
    </row>
    <row r="1146" spans="8:8" x14ac:dyDescent="0.3">
      <c r="H1146" s="1"/>
    </row>
    <row r="1147" spans="8:8" x14ac:dyDescent="0.3">
      <c r="H1147" s="1"/>
    </row>
    <row r="1148" spans="8:8" x14ac:dyDescent="0.3">
      <c r="H1148" s="1"/>
    </row>
    <row r="1149" spans="8:8" x14ac:dyDescent="0.3">
      <c r="H1149" s="1"/>
    </row>
    <row r="1150" spans="8:8" x14ac:dyDescent="0.3">
      <c r="H1150" s="1"/>
    </row>
    <row r="1151" spans="8:8" x14ac:dyDescent="0.3">
      <c r="H1151" s="1"/>
    </row>
    <row r="1152" spans="8:8" x14ac:dyDescent="0.3">
      <c r="H1152" s="1"/>
    </row>
    <row r="1153" spans="8:8" x14ac:dyDescent="0.3">
      <c r="H1153" s="1"/>
    </row>
    <row r="1154" spans="8:8" x14ac:dyDescent="0.3">
      <c r="H1154" s="1"/>
    </row>
    <row r="1155" spans="8:8" x14ac:dyDescent="0.3">
      <c r="H1155" s="1"/>
    </row>
    <row r="1156" spans="8:8" x14ac:dyDescent="0.3">
      <c r="H1156" s="1"/>
    </row>
    <row r="1157" spans="8:8" x14ac:dyDescent="0.3">
      <c r="H1157" s="1"/>
    </row>
    <row r="1158" spans="8:8" x14ac:dyDescent="0.3">
      <c r="H1158" s="1"/>
    </row>
    <row r="1159" spans="8:8" x14ac:dyDescent="0.3">
      <c r="H1159" s="1"/>
    </row>
    <row r="1160" spans="8:8" x14ac:dyDescent="0.3">
      <c r="H1160" s="1"/>
    </row>
    <row r="1161" spans="8:8" x14ac:dyDescent="0.3">
      <c r="H1161" s="1"/>
    </row>
    <row r="1162" spans="8:8" x14ac:dyDescent="0.3">
      <c r="H1162" s="1"/>
    </row>
    <row r="1163" spans="8:8" x14ac:dyDescent="0.3">
      <c r="H1163" s="1"/>
    </row>
    <row r="1164" spans="8:8" x14ac:dyDescent="0.3">
      <c r="H1164" s="1"/>
    </row>
    <row r="1165" spans="8:8" x14ac:dyDescent="0.3">
      <c r="H1165" s="1"/>
    </row>
    <row r="1166" spans="8:8" x14ac:dyDescent="0.3">
      <c r="H1166" s="1"/>
    </row>
    <row r="1167" spans="8:8" x14ac:dyDescent="0.3">
      <c r="H1167" s="1"/>
    </row>
    <row r="1168" spans="8:8" x14ac:dyDescent="0.3">
      <c r="H1168" s="1"/>
    </row>
    <row r="1169" spans="8:8" x14ac:dyDescent="0.3">
      <c r="H1169" s="1"/>
    </row>
    <row r="1170" spans="8:8" x14ac:dyDescent="0.3">
      <c r="H1170" s="1"/>
    </row>
    <row r="1171" spans="8:8" x14ac:dyDescent="0.3">
      <c r="H1171" s="1"/>
    </row>
    <row r="1172" spans="8:8" x14ac:dyDescent="0.3">
      <c r="H1172" s="1"/>
    </row>
    <row r="1173" spans="8:8" x14ac:dyDescent="0.3">
      <c r="H1173" s="1"/>
    </row>
    <row r="1174" spans="8:8" x14ac:dyDescent="0.3">
      <c r="H1174" s="1"/>
    </row>
    <row r="1175" spans="8:8" x14ac:dyDescent="0.3">
      <c r="H1175" s="1"/>
    </row>
    <row r="1176" spans="8:8" x14ac:dyDescent="0.3">
      <c r="H1176" s="1"/>
    </row>
    <row r="1177" spans="8:8" x14ac:dyDescent="0.3">
      <c r="H1177" s="1"/>
    </row>
    <row r="1178" spans="8:8" x14ac:dyDescent="0.3">
      <c r="H1178" s="1"/>
    </row>
    <row r="1179" spans="8:8" x14ac:dyDescent="0.3">
      <c r="H1179" s="1"/>
    </row>
    <row r="1180" spans="8:8" x14ac:dyDescent="0.3">
      <c r="H1180" s="1"/>
    </row>
    <row r="1181" spans="8:8" x14ac:dyDescent="0.3">
      <c r="H1181" s="1"/>
    </row>
    <row r="1182" spans="8:8" x14ac:dyDescent="0.3">
      <c r="H1182" s="1"/>
    </row>
    <row r="1183" spans="8:8" x14ac:dyDescent="0.3">
      <c r="H1183" s="1"/>
    </row>
    <row r="1184" spans="8:8" x14ac:dyDescent="0.3">
      <c r="H1184" s="1"/>
    </row>
    <row r="1185" spans="8:8" x14ac:dyDescent="0.3">
      <c r="H1185" s="1"/>
    </row>
    <row r="1186" spans="8:8" x14ac:dyDescent="0.3">
      <c r="H1186" s="1"/>
    </row>
    <row r="1187" spans="8:8" x14ac:dyDescent="0.3">
      <c r="H1187" s="1"/>
    </row>
    <row r="1188" spans="8:8" x14ac:dyDescent="0.3">
      <c r="H1188" s="1"/>
    </row>
    <row r="1189" spans="8:8" x14ac:dyDescent="0.3">
      <c r="H1189" s="1"/>
    </row>
    <row r="1190" spans="8:8" x14ac:dyDescent="0.3">
      <c r="H1190" s="1"/>
    </row>
    <row r="1191" spans="8:8" x14ac:dyDescent="0.3">
      <c r="H1191" s="1"/>
    </row>
    <row r="1192" spans="8:8" x14ac:dyDescent="0.3">
      <c r="H1192" s="1"/>
    </row>
    <row r="1193" spans="8:8" x14ac:dyDescent="0.3">
      <c r="H1193" s="1"/>
    </row>
    <row r="1194" spans="8:8" x14ac:dyDescent="0.3">
      <c r="H1194" s="1"/>
    </row>
    <row r="1195" spans="8:8" x14ac:dyDescent="0.3">
      <c r="H1195" s="1"/>
    </row>
    <row r="1196" spans="8:8" x14ac:dyDescent="0.3">
      <c r="H1196" s="1"/>
    </row>
    <row r="1197" spans="8:8" x14ac:dyDescent="0.3">
      <c r="H1197" s="1"/>
    </row>
    <row r="1198" spans="8:8" x14ac:dyDescent="0.3">
      <c r="H1198" s="1"/>
    </row>
    <row r="1199" spans="8:8" x14ac:dyDescent="0.3">
      <c r="H1199" s="1"/>
    </row>
    <row r="1200" spans="8:8" x14ac:dyDescent="0.3">
      <c r="H1200" s="1"/>
    </row>
    <row r="1201" spans="8:8" x14ac:dyDescent="0.3">
      <c r="H1201" s="1"/>
    </row>
    <row r="1202" spans="8:8" x14ac:dyDescent="0.3">
      <c r="H1202" s="1"/>
    </row>
    <row r="1203" spans="8:8" x14ac:dyDescent="0.3">
      <c r="H1203" s="1"/>
    </row>
    <row r="1204" spans="8:8" x14ac:dyDescent="0.3">
      <c r="H1204" s="1"/>
    </row>
    <row r="1205" spans="8:8" x14ac:dyDescent="0.3">
      <c r="H1205" s="1"/>
    </row>
    <row r="1206" spans="8:8" x14ac:dyDescent="0.3">
      <c r="H1206" s="1"/>
    </row>
    <row r="1207" spans="8:8" x14ac:dyDescent="0.3">
      <c r="H1207" s="1"/>
    </row>
    <row r="1208" spans="8:8" x14ac:dyDescent="0.3">
      <c r="H1208" s="1"/>
    </row>
    <row r="1209" spans="8:8" x14ac:dyDescent="0.3">
      <c r="H1209" s="1"/>
    </row>
    <row r="1210" spans="8:8" x14ac:dyDescent="0.3">
      <c r="H1210" s="1"/>
    </row>
    <row r="1211" spans="8:8" x14ac:dyDescent="0.3">
      <c r="H1211" s="1"/>
    </row>
    <row r="1212" spans="8:8" x14ac:dyDescent="0.3">
      <c r="H1212" s="1"/>
    </row>
    <row r="1213" spans="8:8" x14ac:dyDescent="0.3">
      <c r="H1213" s="1"/>
    </row>
    <row r="1214" spans="8:8" x14ac:dyDescent="0.3">
      <c r="H1214" s="1"/>
    </row>
    <row r="1215" spans="8:8" x14ac:dyDescent="0.3">
      <c r="H1215" s="1"/>
    </row>
    <row r="1216" spans="8:8" x14ac:dyDescent="0.3">
      <c r="H1216" s="1"/>
    </row>
    <row r="1217" spans="8:8" x14ac:dyDescent="0.3">
      <c r="H1217" s="1"/>
    </row>
    <row r="1218" spans="8:8" x14ac:dyDescent="0.3">
      <c r="H1218" s="1"/>
    </row>
    <row r="1219" spans="8:8" x14ac:dyDescent="0.3">
      <c r="H1219" s="1"/>
    </row>
    <row r="1220" spans="8:8" x14ac:dyDescent="0.3">
      <c r="H1220" s="1"/>
    </row>
    <row r="1221" spans="8:8" x14ac:dyDescent="0.3">
      <c r="H1221" s="1"/>
    </row>
    <row r="1222" spans="8:8" x14ac:dyDescent="0.3">
      <c r="H1222" s="1"/>
    </row>
    <row r="1223" spans="8:8" x14ac:dyDescent="0.3">
      <c r="H1223" s="1"/>
    </row>
    <row r="1224" spans="8:8" x14ac:dyDescent="0.3">
      <c r="H1224" s="1"/>
    </row>
    <row r="1225" spans="8:8" x14ac:dyDescent="0.3">
      <c r="H1225" s="1"/>
    </row>
    <row r="1226" spans="8:8" x14ac:dyDescent="0.3">
      <c r="H1226" s="1"/>
    </row>
    <row r="1227" spans="8:8" x14ac:dyDescent="0.3">
      <c r="H1227" s="1"/>
    </row>
    <row r="1228" spans="8:8" x14ac:dyDescent="0.3">
      <c r="H1228" s="1"/>
    </row>
    <row r="1229" spans="8:8" x14ac:dyDescent="0.3">
      <c r="H1229" s="1"/>
    </row>
    <row r="1230" spans="8:8" x14ac:dyDescent="0.3">
      <c r="H1230" s="1"/>
    </row>
    <row r="1231" spans="8:8" x14ac:dyDescent="0.3">
      <c r="H1231" s="1"/>
    </row>
    <row r="1232" spans="8:8" x14ac:dyDescent="0.3">
      <c r="H1232" s="1"/>
    </row>
    <row r="1233" spans="8:8" x14ac:dyDescent="0.3">
      <c r="H1233" s="1"/>
    </row>
    <row r="1234" spans="8:8" x14ac:dyDescent="0.3">
      <c r="H1234" s="1"/>
    </row>
    <row r="1235" spans="8:8" x14ac:dyDescent="0.3">
      <c r="H1235" s="1"/>
    </row>
    <row r="1236" spans="8:8" x14ac:dyDescent="0.3">
      <c r="H1236" s="1"/>
    </row>
    <row r="1237" spans="8:8" x14ac:dyDescent="0.3">
      <c r="H1237" s="1"/>
    </row>
    <row r="1238" spans="8:8" x14ac:dyDescent="0.3">
      <c r="H1238" s="1"/>
    </row>
    <row r="1239" spans="8:8" x14ac:dyDescent="0.3">
      <c r="H1239" s="1"/>
    </row>
    <row r="1240" spans="8:8" x14ac:dyDescent="0.3">
      <c r="H1240" s="1"/>
    </row>
    <row r="1241" spans="8:8" x14ac:dyDescent="0.3">
      <c r="H1241" s="1"/>
    </row>
    <row r="1242" spans="8:8" x14ac:dyDescent="0.3">
      <c r="H1242" s="1"/>
    </row>
    <row r="1243" spans="8:8" x14ac:dyDescent="0.3">
      <c r="H1243" s="1"/>
    </row>
    <row r="1244" spans="8:8" x14ac:dyDescent="0.3">
      <c r="H1244" s="1"/>
    </row>
    <row r="1245" spans="8:8" x14ac:dyDescent="0.3">
      <c r="H1245" s="1"/>
    </row>
    <row r="1246" spans="8:8" x14ac:dyDescent="0.3">
      <c r="H1246" s="1"/>
    </row>
    <row r="1247" spans="8:8" x14ac:dyDescent="0.3">
      <c r="H1247" s="1"/>
    </row>
    <row r="1248" spans="8:8" x14ac:dyDescent="0.3">
      <c r="H1248" s="1"/>
    </row>
    <row r="1249" spans="8:8" x14ac:dyDescent="0.3">
      <c r="H1249" s="1"/>
    </row>
    <row r="1250" spans="8:8" x14ac:dyDescent="0.3">
      <c r="H1250" s="1"/>
    </row>
    <row r="1251" spans="8:8" x14ac:dyDescent="0.3">
      <c r="H1251" s="1"/>
    </row>
    <row r="1252" spans="8:8" x14ac:dyDescent="0.3">
      <c r="H1252" s="1"/>
    </row>
    <row r="1253" spans="8:8" x14ac:dyDescent="0.3">
      <c r="H1253" s="1"/>
    </row>
    <row r="1254" spans="8:8" x14ac:dyDescent="0.3">
      <c r="H1254" s="1"/>
    </row>
    <row r="1255" spans="8:8" x14ac:dyDescent="0.3">
      <c r="H1255" s="1"/>
    </row>
    <row r="1256" spans="8:8" x14ac:dyDescent="0.3">
      <c r="H1256" s="1"/>
    </row>
    <row r="1257" spans="8:8" x14ac:dyDescent="0.3">
      <c r="H1257" s="1"/>
    </row>
    <row r="1258" spans="8:8" x14ac:dyDescent="0.3">
      <c r="H1258" s="1"/>
    </row>
    <row r="1259" spans="8:8" x14ac:dyDescent="0.3">
      <c r="H1259" s="1"/>
    </row>
    <row r="1260" spans="8:8" x14ac:dyDescent="0.3">
      <c r="H1260" s="1"/>
    </row>
    <row r="1261" spans="8:8" x14ac:dyDescent="0.3">
      <c r="H1261" s="1"/>
    </row>
    <row r="1262" spans="8:8" x14ac:dyDescent="0.3">
      <c r="H1262" s="1"/>
    </row>
    <row r="1263" spans="8:8" x14ac:dyDescent="0.3">
      <c r="H1263" s="1"/>
    </row>
    <row r="1264" spans="8:8" x14ac:dyDescent="0.3">
      <c r="H1264" s="1"/>
    </row>
    <row r="1265" spans="8:8" x14ac:dyDescent="0.3">
      <c r="H1265" s="1"/>
    </row>
    <row r="1266" spans="8:8" x14ac:dyDescent="0.3">
      <c r="H1266" s="1"/>
    </row>
    <row r="1267" spans="8:8" x14ac:dyDescent="0.3">
      <c r="H1267" s="1"/>
    </row>
    <row r="1268" spans="8:8" x14ac:dyDescent="0.3">
      <c r="H1268" s="1"/>
    </row>
    <row r="1269" spans="8:8" x14ac:dyDescent="0.3">
      <c r="H1269" s="1"/>
    </row>
    <row r="1270" spans="8:8" x14ac:dyDescent="0.3">
      <c r="H1270" s="1"/>
    </row>
    <row r="1271" spans="8:8" x14ac:dyDescent="0.3">
      <c r="H1271" s="1"/>
    </row>
    <row r="1272" spans="8:8" x14ac:dyDescent="0.3">
      <c r="H1272" s="1"/>
    </row>
    <row r="1273" spans="8:8" x14ac:dyDescent="0.3">
      <c r="H1273" s="1"/>
    </row>
    <row r="1274" spans="8:8" x14ac:dyDescent="0.3">
      <c r="H1274" s="1"/>
    </row>
    <row r="1275" spans="8:8" x14ac:dyDescent="0.3">
      <c r="H1275" s="1"/>
    </row>
    <row r="1276" spans="8:8" x14ac:dyDescent="0.3">
      <c r="H1276" s="1"/>
    </row>
    <row r="1277" spans="8:8" x14ac:dyDescent="0.3">
      <c r="H1277" s="1"/>
    </row>
    <row r="1278" spans="8:8" x14ac:dyDescent="0.3">
      <c r="H1278" s="1"/>
    </row>
    <row r="1279" spans="8:8" x14ac:dyDescent="0.3">
      <c r="H1279" s="1"/>
    </row>
    <row r="1280" spans="8:8" x14ac:dyDescent="0.3">
      <c r="H1280" s="1"/>
    </row>
    <row r="1281" spans="8:8" x14ac:dyDescent="0.3">
      <c r="H1281" s="1"/>
    </row>
    <row r="1282" spans="8:8" x14ac:dyDescent="0.3">
      <c r="H1282" s="1"/>
    </row>
    <row r="1283" spans="8:8" x14ac:dyDescent="0.3">
      <c r="H1283" s="1"/>
    </row>
    <row r="1284" spans="8:8" x14ac:dyDescent="0.3">
      <c r="H1284" s="1"/>
    </row>
    <row r="1285" spans="8:8" x14ac:dyDescent="0.3">
      <c r="H1285" s="1"/>
    </row>
    <row r="1286" spans="8:8" x14ac:dyDescent="0.3">
      <c r="H1286" s="1"/>
    </row>
    <row r="1287" spans="8:8" x14ac:dyDescent="0.3">
      <c r="H1287" s="1"/>
    </row>
    <row r="1288" spans="8:8" x14ac:dyDescent="0.3">
      <c r="H1288" s="1"/>
    </row>
    <row r="1289" spans="8:8" x14ac:dyDescent="0.3">
      <c r="H1289" s="1"/>
    </row>
    <row r="1290" spans="8:8" x14ac:dyDescent="0.3">
      <c r="H1290" s="1"/>
    </row>
    <row r="1291" spans="8:8" x14ac:dyDescent="0.3">
      <c r="H1291" s="1"/>
    </row>
    <row r="1292" spans="8:8" x14ac:dyDescent="0.3">
      <c r="H1292" s="1"/>
    </row>
    <row r="1293" spans="8:8" x14ac:dyDescent="0.3">
      <c r="H1293" s="1"/>
    </row>
    <row r="1294" spans="8:8" x14ac:dyDescent="0.3">
      <c r="H1294" s="1"/>
    </row>
    <row r="1295" spans="8:8" x14ac:dyDescent="0.3">
      <c r="H1295" s="1"/>
    </row>
    <row r="1296" spans="8:8" x14ac:dyDescent="0.3">
      <c r="H1296" s="1"/>
    </row>
    <row r="1297" spans="8:8" x14ac:dyDescent="0.3">
      <c r="H1297" s="1"/>
    </row>
    <row r="1298" spans="8:8" x14ac:dyDescent="0.3">
      <c r="H1298" s="1"/>
    </row>
    <row r="1299" spans="8:8" x14ac:dyDescent="0.3">
      <c r="H1299" s="1"/>
    </row>
    <row r="1300" spans="8:8" x14ac:dyDescent="0.3">
      <c r="H1300" s="1"/>
    </row>
    <row r="1301" spans="8:8" x14ac:dyDescent="0.3">
      <c r="H1301" s="1"/>
    </row>
    <row r="1302" spans="8:8" x14ac:dyDescent="0.3">
      <c r="H1302" s="1"/>
    </row>
    <row r="1303" spans="8:8" x14ac:dyDescent="0.3">
      <c r="H1303" s="1"/>
    </row>
    <row r="1304" spans="8:8" x14ac:dyDescent="0.3">
      <c r="H1304" s="1"/>
    </row>
    <row r="1305" spans="8:8" x14ac:dyDescent="0.3">
      <c r="H1305" s="1"/>
    </row>
    <row r="1306" spans="8:8" x14ac:dyDescent="0.3">
      <c r="H1306" s="1"/>
    </row>
    <row r="1307" spans="8:8" x14ac:dyDescent="0.3">
      <c r="H1307" s="1"/>
    </row>
    <row r="1308" spans="8:8" x14ac:dyDescent="0.3">
      <c r="H1308" s="1"/>
    </row>
    <row r="1309" spans="8:8" x14ac:dyDescent="0.3">
      <c r="H1309" s="1"/>
    </row>
    <row r="1310" spans="8:8" x14ac:dyDescent="0.3">
      <c r="H1310" s="1"/>
    </row>
    <row r="1311" spans="8:8" x14ac:dyDescent="0.3">
      <c r="H1311" s="1"/>
    </row>
    <row r="1312" spans="8:8" x14ac:dyDescent="0.3">
      <c r="H1312" s="1"/>
    </row>
    <row r="1313" spans="8:8" x14ac:dyDescent="0.3">
      <c r="H1313" s="1"/>
    </row>
  </sheetData>
  <sortState xmlns:xlrd2="http://schemas.microsoft.com/office/spreadsheetml/2017/richdata2" ref="H2:H540">
    <sortCondition ref="H2:H540"/>
  </sortState>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0639e62-034a-4b32-a785-e3bbfe756d04" xsi:nil="true"/>
    <lcf76f155ced4ddcb4097134ff3c332f xmlns="aadc0ee7-3be5-489b-b774-40dba019f518">
      <Terms xmlns="http://schemas.microsoft.com/office/infopath/2007/PartnerControls"/>
    </lcf76f155ced4ddcb4097134ff3c332f>
    <SharedWithUsers xmlns="10639e62-034a-4b32-a785-e3bbfe756d04">
      <UserInfo>
        <DisplayName>Jean Johnson</DisplayName>
        <AccountId>92</AccountId>
        <AccountType/>
      </UserInfo>
      <UserInfo>
        <DisplayName>Froukje Kruijssen</DisplayName>
        <AccountId>48</AccountId>
        <AccountType/>
      </UserInfo>
    </SharedWithUsers>
    <MediaLengthInSeconds xmlns="aadc0ee7-3be5-489b-b774-40dba019f51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8A83CC699830A4686DA71CD1760B0E5" ma:contentTypeVersion="18" ma:contentTypeDescription="Create a new document." ma:contentTypeScope="" ma:versionID="4df94959906547163cb192fd7c8fc28a">
  <xsd:schema xmlns:xsd="http://www.w3.org/2001/XMLSchema" xmlns:xs="http://www.w3.org/2001/XMLSchema" xmlns:p="http://schemas.microsoft.com/office/2006/metadata/properties" xmlns:ns2="aadc0ee7-3be5-489b-b774-40dba019f518" xmlns:ns3="10639e62-034a-4b32-a785-e3bbfe756d04" targetNamespace="http://schemas.microsoft.com/office/2006/metadata/properties" ma:root="true" ma:fieldsID="cdcbf7922263b32b22bb1db06efa95c8" ns2:_="" ns3:_="">
    <xsd:import namespace="aadc0ee7-3be5-489b-b774-40dba019f518"/>
    <xsd:import namespace="10639e62-034a-4b32-a785-e3bbfe756d0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dc0ee7-3be5-489b-b774-40dba019f5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639e62-034a-4b32-a785-e3bbfe756d0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63be5605-2885-4341-88c3-2bd616e7c81a}" ma:internalName="TaxCatchAll" ma:showField="CatchAllData" ma:web="10639e62-034a-4b32-a785-e3bbfe756d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A3EA93C-ECBC-4B88-AF0A-593021804B71}">
  <ds:schemaRefs>
    <ds:schemaRef ds:uri="http://schemas.microsoft.com/office/2006/metadata/properties"/>
    <ds:schemaRef ds:uri="http://purl.org/dc/dcmitype/"/>
    <ds:schemaRef ds:uri="10639e62-034a-4b32-a785-e3bbfe756d04"/>
    <ds:schemaRef ds:uri="http://schemas.microsoft.com/office/2006/documentManagement/types"/>
    <ds:schemaRef ds:uri="aadc0ee7-3be5-489b-b774-40dba019f518"/>
    <ds:schemaRef ds:uri="http://purl.org/dc/terms/"/>
    <ds:schemaRef ds:uri="http://www.w3.org/XML/1998/namespace"/>
    <ds:schemaRef ds:uri="http://schemas.microsoft.com/office/infopath/2007/PartnerControls"/>
    <ds:schemaRef ds:uri="http://schemas.openxmlformats.org/package/2006/metadata/core-properties"/>
    <ds:schemaRef ds:uri="http://purl.org/dc/elements/1.1/"/>
  </ds:schemaRefs>
</ds:datastoreItem>
</file>

<file path=customXml/itemProps2.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3.xml><?xml version="1.0" encoding="utf-8"?>
<ds:datastoreItem xmlns:ds="http://schemas.openxmlformats.org/officeDocument/2006/customXml" ds:itemID="{8A493DA1-8451-4691-88BA-1210CCD6B5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dc0ee7-3be5-489b-b774-40dba019f518"/>
    <ds:schemaRef ds:uri="10639e62-034a-4b32-a785-e3bbfe756d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Start page</vt:lpstr>
      <vt:lpstr>Species and production details</vt:lpstr>
      <vt:lpstr>Feed</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2026-06-30T08:53:27Z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0x01010008A83CC699830A4686DA71CD1760B0E5</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